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gj\Source\Repos\weixingateway\excel_test\"/>
    </mc:Choice>
  </mc:AlternateContent>
  <bookViews>
    <workbookView xWindow="0" yWindow="0" windowWidth="20385" windowHeight="7950" tabRatio="599"/>
  </bookViews>
  <sheets>
    <sheet name="南山16-17销售" sheetId="2" r:id="rId1"/>
    <sheet name="分类参数表" sheetId="3" r:id="rId2"/>
    <sheet name="代金券" sheetId="4" r:id="rId3"/>
    <sheet name="各商品折扣表" sheetId="5" r:id="rId4"/>
    <sheet name="修板" sheetId="6" r:id="rId5"/>
    <sheet name="客户应收月度明细表" sheetId="7" r:id="rId6"/>
    <sheet name="赠品摊销计算器" sheetId="8" r:id="rId7"/>
    <sheet name="说明文件" sheetId="9" r:id="rId8"/>
    <sheet name="销售表(原始数据1)" sheetId="10" r:id="rId9"/>
    <sheet name="销售表(原始数据2)" sheetId="11" r:id="rId10"/>
  </sheets>
  <definedNames>
    <definedName name="_xlnm._FilterDatabase" localSheetId="0" hidden="1">'南山16-17销售'!$AI$1:$AI$27</definedName>
    <definedName name="_xlnm._FilterDatabase" localSheetId="8" hidden="1">'销售表(原始数据1)'!$B$1:$AO$995</definedName>
    <definedName name="半碳纤维桨">分类参数表!$AC$52</definedName>
    <definedName name="背带_腰带">分类参数表!$V$52:$V$60</definedName>
    <definedName name="车载电动气泵">分类参数表!$AF$52</definedName>
    <definedName name="单板">分类参数表!$B$52:$B$60</definedName>
    <definedName name="单板板包">分类参数表!$X$52:$X$60</definedName>
    <definedName name="单板固定器">分类参数表!$D$52:$D$60</definedName>
    <definedName name="单板雪鞋">分类参数表!$F$52:$F$60</definedName>
    <definedName name="订单类别">分类参数表!$A$2:$A$20</definedName>
    <definedName name="分类">分类参数表!$F$2:$F$10</definedName>
    <definedName name="付款方式">分类参数表!$H$2:$H$20</definedName>
    <definedName name="规格">分类参数表!$D$2:$D$20</definedName>
    <definedName name="护甲衣">分类参数表!$M$52:$M$60</definedName>
    <definedName name="护脸">分类参数表!$U$52:$U$60</definedName>
    <definedName name="护臀">分类参数表!$O$52:$O$60</definedName>
    <definedName name="护腕_护掌">分类参数表!$N$52:$N$60</definedName>
    <definedName name="护膝">分类参数表!$P$52:$P$60</definedName>
    <definedName name="护腰">分类参数表!$Q$52:$Q$60</definedName>
    <definedName name="桨板">分类参数表!$AB$52</definedName>
    <definedName name="桨板板包">分类参数表!$AD$52</definedName>
    <definedName name="脚绳">分类参数表!$AE$52</definedName>
    <definedName name="卡片属性">分类参数表!$K$2:$K$10</definedName>
    <definedName name="帽衫">分类参数表!$I$52:$I$60</definedName>
    <definedName name="帽子">分类参数表!$R$52:$R$70</definedName>
    <definedName name="年份">分类参数表!$B$2:$B$10</definedName>
    <definedName name="品类">分类参数表!$C$1:$C$50</definedName>
    <definedName name="人群">分类参数表!$E$2:$E$10</definedName>
    <definedName name="手套">分类参数表!$S$52:$S$80</definedName>
    <definedName name="双板">分类参数表!$A$52:$A$60</definedName>
    <definedName name="双板板包">分类参数表!$Y$52:$Y$60</definedName>
    <definedName name="双板固定器">分类参数表!$C$52:$C$60</definedName>
    <definedName name="双板雪鞋">分类参数表!$E$52:$E$60</definedName>
    <definedName name="速干服">分类参数表!$J$52:$J$60</definedName>
    <definedName name="头盔">分类参数表!$K$52:$K$60</definedName>
    <definedName name="消费来源属性">分类参数表!$L$2:$L$10</definedName>
    <definedName name="消费者属性">分类参数表!$I$2:$I$10</definedName>
    <definedName name="销售员">分类参数表!$G$2:$G$20</definedName>
    <definedName name="鞋包_背包">分类参数表!$W$52:$W$60</definedName>
    <definedName name="雪板养护">分类参数表!$AA$52:$AA$57</definedName>
    <definedName name="雪服上衣">分类参数表!$G$52:$G$70</definedName>
    <definedName name="雪镜">分类参数表!$L$52:$L$60</definedName>
    <definedName name="雪裤">分类参数表!$H$52:$H$70</definedName>
    <definedName name="雪袜">分类参数表!$T$52:$T$60</definedName>
    <definedName name="雪杖">分类参数表!$Z$52:$Z$60</definedName>
  </definedNames>
  <calcPr calcId="171027"/>
</workbook>
</file>

<file path=xl/calcChain.xml><?xml version="1.0" encoding="utf-8"?>
<calcChain xmlns="http://schemas.openxmlformats.org/spreadsheetml/2006/main">
  <c r="C18" i="2" l="1"/>
  <c r="C19" i="2" s="1"/>
  <c r="C20" i="2" s="1"/>
  <c r="C21" i="2" s="1"/>
  <c r="C23" i="2"/>
  <c r="C24" i="2" s="1"/>
  <c r="C25" i="2" s="1"/>
  <c r="C26" i="2" s="1"/>
  <c r="AF18" i="2"/>
  <c r="AN459" i="10" l="1"/>
  <c r="O459" i="10"/>
  <c r="AN458" i="10"/>
  <c r="O458" i="10"/>
  <c r="AN457" i="10"/>
  <c r="O457" i="10"/>
  <c r="AN456" i="10"/>
  <c r="O456" i="10"/>
  <c r="AN455" i="10"/>
  <c r="O455" i="10"/>
  <c r="AN454" i="10"/>
  <c r="O454" i="10"/>
  <c r="AN453" i="10"/>
  <c r="O453" i="10"/>
  <c r="AN452" i="10"/>
  <c r="O452" i="10"/>
  <c r="AN451" i="10"/>
  <c r="AD451" i="10"/>
  <c r="AD452" i="10" s="1"/>
  <c r="O451" i="10"/>
  <c r="C451" i="10"/>
  <c r="C452" i="10" s="1"/>
  <c r="C453" i="10" s="1"/>
  <c r="C454" i="10" s="1"/>
  <c r="C455" i="10" s="1"/>
  <c r="C456" i="10" s="1"/>
  <c r="C457" i="10" s="1"/>
  <c r="C458" i="10" s="1"/>
  <c r="C459" i="10" s="1"/>
  <c r="B451" i="10"/>
  <c r="B452" i="10" s="1"/>
  <c r="B453" i="10" s="1"/>
  <c r="B454" i="10" s="1"/>
  <c r="B455" i="10" s="1"/>
  <c r="B456" i="10" s="1"/>
  <c r="B457" i="10" s="1"/>
  <c r="B458" i="10" s="1"/>
  <c r="B459" i="10" s="1"/>
  <c r="AN450" i="10"/>
  <c r="AE450" i="10"/>
  <c r="R450" i="10"/>
  <c r="O450" i="10"/>
  <c r="AE449" i="10"/>
  <c r="AN448" i="10"/>
  <c r="O448" i="10"/>
  <c r="AN447" i="10"/>
  <c r="O447" i="10"/>
  <c r="AN446" i="10"/>
  <c r="O446" i="10"/>
  <c r="AN445" i="10"/>
  <c r="O445" i="10"/>
  <c r="AN444" i="10"/>
  <c r="O444" i="10"/>
  <c r="AN443" i="10"/>
  <c r="O443" i="10"/>
  <c r="AN442" i="10"/>
  <c r="O442" i="10"/>
  <c r="AN441" i="10"/>
  <c r="O441" i="10"/>
  <c r="AN440" i="10"/>
  <c r="AD440" i="10"/>
  <c r="AE440" i="10" s="1"/>
  <c r="O440" i="10"/>
  <c r="C440" i="10"/>
  <c r="C441" i="10" s="1"/>
  <c r="C442" i="10" s="1"/>
  <c r="C443" i="10" s="1"/>
  <c r="C444" i="10" s="1"/>
  <c r="C445" i="10" s="1"/>
  <c r="C446" i="10" s="1"/>
  <c r="C447" i="10" s="1"/>
  <c r="C448" i="10" s="1"/>
  <c r="B440" i="10"/>
  <c r="B441" i="10" s="1"/>
  <c r="B442" i="10" s="1"/>
  <c r="B443" i="10" s="1"/>
  <c r="B444" i="10" s="1"/>
  <c r="B445" i="10" s="1"/>
  <c r="B446" i="10" s="1"/>
  <c r="B447" i="10" s="1"/>
  <c r="B448" i="10" s="1"/>
  <c r="AN439" i="10"/>
  <c r="AE439" i="10"/>
  <c r="R439" i="10"/>
  <c r="O439" i="10"/>
  <c r="AE438" i="10"/>
  <c r="AN437" i="10"/>
  <c r="O437" i="10"/>
  <c r="AN436" i="10"/>
  <c r="O436" i="10"/>
  <c r="AN435" i="10"/>
  <c r="O435" i="10"/>
  <c r="AN434" i="10"/>
  <c r="O434" i="10"/>
  <c r="AN433" i="10"/>
  <c r="O433" i="10"/>
  <c r="AN432" i="10"/>
  <c r="O432" i="10"/>
  <c r="AN431" i="10"/>
  <c r="O431" i="10"/>
  <c r="AN430" i="10"/>
  <c r="O430" i="10"/>
  <c r="AN429" i="10"/>
  <c r="AD429" i="10"/>
  <c r="AE429" i="10" s="1"/>
  <c r="O429" i="10"/>
  <c r="C429" i="10"/>
  <c r="C430" i="10" s="1"/>
  <c r="C431" i="10" s="1"/>
  <c r="C432" i="10" s="1"/>
  <c r="C433" i="10" s="1"/>
  <c r="C434" i="10" s="1"/>
  <c r="C435" i="10" s="1"/>
  <c r="C436" i="10" s="1"/>
  <c r="C437" i="10" s="1"/>
  <c r="B429" i="10"/>
  <c r="B430" i="10" s="1"/>
  <c r="B431" i="10" s="1"/>
  <c r="B432" i="10" s="1"/>
  <c r="B433" i="10" s="1"/>
  <c r="B434" i="10" s="1"/>
  <c r="B435" i="10" s="1"/>
  <c r="B436" i="10" s="1"/>
  <c r="B437" i="10" s="1"/>
  <c r="AN428" i="10"/>
  <c r="AE428" i="10"/>
  <c r="R428" i="10"/>
  <c r="O428" i="10"/>
  <c r="AE427" i="10"/>
  <c r="AN426" i="10"/>
  <c r="O426" i="10"/>
  <c r="AN425" i="10"/>
  <c r="O425" i="10"/>
  <c r="AN424" i="10"/>
  <c r="O424" i="10"/>
  <c r="AN423" i="10"/>
  <c r="O423" i="10"/>
  <c r="AN422" i="10"/>
  <c r="O422" i="10"/>
  <c r="AN421" i="10"/>
  <c r="O421" i="10"/>
  <c r="AN420" i="10"/>
  <c r="O420" i="10"/>
  <c r="AN419" i="10"/>
  <c r="O419" i="10"/>
  <c r="B419" i="10"/>
  <c r="B420" i="10" s="1"/>
  <c r="B421" i="10" s="1"/>
  <c r="B422" i="10" s="1"/>
  <c r="B423" i="10" s="1"/>
  <c r="B424" i="10" s="1"/>
  <c r="B425" i="10" s="1"/>
  <c r="B426" i="10" s="1"/>
  <c r="AN418" i="10"/>
  <c r="AD418" i="10"/>
  <c r="AE418" i="10" s="1"/>
  <c r="O418" i="10"/>
  <c r="C418" i="10"/>
  <c r="C419" i="10" s="1"/>
  <c r="C420" i="10" s="1"/>
  <c r="C421" i="10" s="1"/>
  <c r="C422" i="10" s="1"/>
  <c r="C423" i="10" s="1"/>
  <c r="C424" i="10" s="1"/>
  <c r="C425" i="10" s="1"/>
  <c r="C426" i="10" s="1"/>
  <c r="B418" i="10"/>
  <c r="AN417" i="10"/>
  <c r="AE417" i="10"/>
  <c r="R417" i="10"/>
  <c r="O417" i="10"/>
  <c r="AE416" i="10"/>
  <c r="AN415" i="10"/>
  <c r="AE415" i="10"/>
  <c r="R415" i="10"/>
  <c r="O415" i="10"/>
  <c r="P415" i="10" s="1"/>
  <c r="AE414" i="10"/>
  <c r="AN413" i="10"/>
  <c r="AE413" i="10"/>
  <c r="R413" i="10"/>
  <c r="Y413" i="10" s="1"/>
  <c r="O413" i="10"/>
  <c r="P413" i="10" s="1"/>
  <c r="AE412" i="10"/>
  <c r="AN411" i="10"/>
  <c r="AE411" i="10"/>
  <c r="R411" i="10"/>
  <c r="Y411" i="10" s="1"/>
  <c r="O411" i="10"/>
  <c r="P411" i="10" s="1"/>
  <c r="AE410" i="10"/>
  <c r="AN409" i="10"/>
  <c r="AE409" i="10"/>
  <c r="R409" i="10"/>
  <c r="O409" i="10"/>
  <c r="P409" i="10" s="1"/>
  <c r="AE408" i="10"/>
  <c r="AN407" i="10"/>
  <c r="AE407" i="10"/>
  <c r="R407" i="10"/>
  <c r="P407" i="10"/>
  <c r="O407" i="10"/>
  <c r="AE406" i="10"/>
  <c r="AN405" i="10"/>
  <c r="O405" i="10"/>
  <c r="AN404" i="10"/>
  <c r="AD404" i="10"/>
  <c r="AD405" i="10" s="1"/>
  <c r="AE405" i="10" s="1"/>
  <c r="O404" i="10"/>
  <c r="AN403" i="10"/>
  <c r="AE403" i="10"/>
  <c r="R403" i="10"/>
  <c r="Y403" i="10" s="1"/>
  <c r="O403" i="10"/>
  <c r="AE402" i="10"/>
  <c r="AN401" i="10"/>
  <c r="AD401" i="10"/>
  <c r="AE401" i="10" s="1"/>
  <c r="O401" i="10"/>
  <c r="AN400" i="10"/>
  <c r="AE400" i="10"/>
  <c r="R400" i="10"/>
  <c r="Y400" i="10" s="1"/>
  <c r="O400" i="10"/>
  <c r="AE399" i="10"/>
  <c r="AN398" i="10"/>
  <c r="AE398" i="10"/>
  <c r="R398" i="10"/>
  <c r="O398" i="10"/>
  <c r="P398" i="10" s="1"/>
  <c r="AE397" i="10"/>
  <c r="AN396" i="10"/>
  <c r="AE396" i="10"/>
  <c r="R396" i="10"/>
  <c r="Y396" i="10" s="1"/>
  <c r="O396" i="10"/>
  <c r="P396" i="10" s="1"/>
  <c r="AE395" i="10"/>
  <c r="AN394" i="10"/>
  <c r="O394" i="10"/>
  <c r="AN393" i="10"/>
  <c r="O393" i="10"/>
  <c r="AN392" i="10"/>
  <c r="O392" i="10"/>
  <c r="AN391" i="10"/>
  <c r="AD391" i="10"/>
  <c r="AD392" i="10" s="1"/>
  <c r="O391" i="10"/>
  <c r="AN390" i="10"/>
  <c r="AE390" i="10"/>
  <c r="R390" i="10"/>
  <c r="Y390" i="10" s="1"/>
  <c r="O390" i="10"/>
  <c r="AE389" i="10"/>
  <c r="AN388" i="10"/>
  <c r="AD388" i="10"/>
  <c r="AE388" i="10" s="1"/>
  <c r="O388" i="10"/>
  <c r="AN387" i="10"/>
  <c r="AE387" i="10"/>
  <c r="R387" i="10"/>
  <c r="Y387" i="10" s="1"/>
  <c r="O387" i="10"/>
  <c r="P387" i="10" s="1"/>
  <c r="AE386" i="10"/>
  <c r="AN385" i="10"/>
  <c r="AE385" i="10"/>
  <c r="R385" i="10"/>
  <c r="O385" i="10"/>
  <c r="P385" i="10" s="1"/>
  <c r="AE384" i="10"/>
  <c r="AN383" i="10"/>
  <c r="AE383" i="10"/>
  <c r="R383" i="10"/>
  <c r="Y383" i="10" s="1"/>
  <c r="O383" i="10"/>
  <c r="P383" i="10" s="1"/>
  <c r="AE382" i="10"/>
  <c r="AN381" i="10"/>
  <c r="O381" i="10"/>
  <c r="AN380" i="10"/>
  <c r="O380" i="10"/>
  <c r="AN379" i="10"/>
  <c r="O379" i="10"/>
  <c r="AN378" i="10"/>
  <c r="AD378" i="10"/>
  <c r="AD379" i="10" s="1"/>
  <c r="O378" i="10"/>
  <c r="AN377" i="10"/>
  <c r="AE377" i="10"/>
  <c r="R377" i="10"/>
  <c r="Y377" i="10" s="1"/>
  <c r="O377" i="10"/>
  <c r="AE376" i="10"/>
  <c r="AN375" i="10"/>
  <c r="AE375" i="10"/>
  <c r="R375" i="10"/>
  <c r="Y375" i="10" s="1"/>
  <c r="O375" i="10"/>
  <c r="P375" i="10" s="1"/>
  <c r="AE374" i="10"/>
  <c r="AN373" i="10"/>
  <c r="AE373" i="10"/>
  <c r="R373" i="10"/>
  <c r="O373" i="10"/>
  <c r="P373" i="10" s="1"/>
  <c r="AE372" i="10"/>
  <c r="AN371" i="10"/>
  <c r="AD371" i="10"/>
  <c r="AE371" i="10" s="1"/>
  <c r="O371" i="10"/>
  <c r="AN370" i="10"/>
  <c r="AE370" i="10"/>
  <c r="R370" i="10"/>
  <c r="Y370" i="10" s="1"/>
  <c r="O370" i="10"/>
  <c r="AE369" i="10"/>
  <c r="AN368" i="10"/>
  <c r="AE368" i="10"/>
  <c r="R368" i="10"/>
  <c r="Y368" i="10" s="1"/>
  <c r="O368" i="10"/>
  <c r="P368" i="10" s="1"/>
  <c r="AE367" i="10"/>
  <c r="AN366" i="10"/>
  <c r="AE366" i="10"/>
  <c r="R366" i="10"/>
  <c r="Y366" i="10" s="1"/>
  <c r="O366" i="10"/>
  <c r="P366" i="10" s="1"/>
  <c r="AE365" i="10"/>
  <c r="AN364" i="10"/>
  <c r="AE364" i="10"/>
  <c r="R364" i="10"/>
  <c r="O364" i="10"/>
  <c r="P364" i="10" s="1"/>
  <c r="AE363" i="10"/>
  <c r="AN362" i="10"/>
  <c r="AE362" i="10"/>
  <c r="R362" i="10"/>
  <c r="O362" i="10"/>
  <c r="P362" i="10" s="1"/>
  <c r="AE361" i="10"/>
  <c r="AN360" i="10"/>
  <c r="AE360" i="10"/>
  <c r="AD360" i="10"/>
  <c r="O360" i="10"/>
  <c r="AN359" i="10"/>
  <c r="AE359" i="10"/>
  <c r="R359" i="10"/>
  <c r="Y359" i="10" s="1"/>
  <c r="O359" i="10"/>
  <c r="P359" i="10" s="1"/>
  <c r="AE358" i="10"/>
  <c r="AN357" i="10"/>
  <c r="AE357" i="10"/>
  <c r="R357" i="10"/>
  <c r="Y357" i="10" s="1"/>
  <c r="O357" i="10"/>
  <c r="P357" i="10" s="1"/>
  <c r="AE356" i="10"/>
  <c r="AN355" i="10"/>
  <c r="AD355" i="10"/>
  <c r="AE355" i="10" s="1"/>
  <c r="O355" i="10"/>
  <c r="AN354" i="10"/>
  <c r="AE354" i="10"/>
  <c r="R354" i="10"/>
  <c r="O354" i="10"/>
  <c r="AE353" i="10"/>
  <c r="AN352" i="10"/>
  <c r="O352" i="10"/>
  <c r="AN351" i="10"/>
  <c r="O351" i="10"/>
  <c r="AN350" i="10"/>
  <c r="O350" i="10"/>
  <c r="AN349" i="10"/>
  <c r="AD349" i="10"/>
  <c r="AD350" i="10" s="1"/>
  <c r="O349" i="10"/>
  <c r="AN348" i="10"/>
  <c r="AE348" i="10"/>
  <c r="R348" i="10"/>
  <c r="Y348" i="10" s="1"/>
  <c r="O348" i="10"/>
  <c r="AE347" i="10"/>
  <c r="AN346" i="10"/>
  <c r="AE346" i="10"/>
  <c r="R346" i="10"/>
  <c r="Y346" i="10" s="1"/>
  <c r="O346" i="10"/>
  <c r="P346" i="10" s="1"/>
  <c r="AE345" i="10"/>
  <c r="AN344" i="10"/>
  <c r="AE344" i="10"/>
  <c r="R344" i="10"/>
  <c r="Y344" i="10" s="1"/>
  <c r="O344" i="10"/>
  <c r="P344" i="10" s="1"/>
  <c r="AE343" i="10"/>
  <c r="AN342" i="10"/>
  <c r="O342" i="10"/>
  <c r="AN341" i="10"/>
  <c r="O341" i="10"/>
  <c r="AN340" i="10"/>
  <c r="AD340" i="10"/>
  <c r="AE340" i="10" s="1"/>
  <c r="O340" i="10"/>
  <c r="AN339" i="10"/>
  <c r="AE339" i="10"/>
  <c r="R339" i="10"/>
  <c r="O339" i="10"/>
  <c r="AE338" i="10"/>
  <c r="AN337" i="10"/>
  <c r="AE337" i="10"/>
  <c r="R337" i="10"/>
  <c r="Y337" i="10" s="1"/>
  <c r="O337" i="10"/>
  <c r="P337" i="10" s="1"/>
  <c r="AE336" i="10"/>
  <c r="AN335" i="10"/>
  <c r="AD335" i="10"/>
  <c r="AE335" i="10" s="1"/>
  <c r="O335" i="10"/>
  <c r="AN334" i="10"/>
  <c r="AE334" i="10"/>
  <c r="R334" i="10"/>
  <c r="Y334" i="10" s="1"/>
  <c r="O334" i="10"/>
  <c r="P334" i="10" s="1"/>
  <c r="AE333" i="10"/>
  <c r="AN332" i="10"/>
  <c r="AE332" i="10"/>
  <c r="R332" i="10"/>
  <c r="Y332" i="10" s="1"/>
  <c r="O332" i="10"/>
  <c r="P332" i="10" s="1"/>
  <c r="AE331" i="10"/>
  <c r="AN330" i="10"/>
  <c r="AE330" i="10"/>
  <c r="R330" i="10"/>
  <c r="O330" i="10"/>
  <c r="P330" i="10" s="1"/>
  <c r="AE329" i="10"/>
  <c r="AN328" i="10"/>
  <c r="AE328" i="10"/>
  <c r="R328" i="10"/>
  <c r="Y328" i="10" s="1"/>
  <c r="O328" i="10"/>
  <c r="P328" i="10" s="1"/>
  <c r="AE327" i="10"/>
  <c r="AN326" i="10"/>
  <c r="AE326" i="10"/>
  <c r="AD326" i="10"/>
  <c r="O326" i="10"/>
  <c r="AN325" i="10"/>
  <c r="AE325" i="10"/>
  <c r="R325" i="10"/>
  <c r="Y325" i="10" s="1"/>
  <c r="O325" i="10"/>
  <c r="AE324" i="10"/>
  <c r="AN323" i="10"/>
  <c r="AD323" i="10"/>
  <c r="AE323" i="10" s="1"/>
  <c r="O323" i="10"/>
  <c r="AN322" i="10"/>
  <c r="AE322" i="10"/>
  <c r="R322" i="10"/>
  <c r="Y322" i="10" s="1"/>
  <c r="O322" i="10"/>
  <c r="P322" i="10" s="1"/>
  <c r="AE321" i="10"/>
  <c r="AN320" i="10"/>
  <c r="AE320" i="10"/>
  <c r="R320" i="10"/>
  <c r="O320" i="10"/>
  <c r="P320" i="10" s="1"/>
  <c r="AE319" i="10"/>
  <c r="AN318" i="10"/>
  <c r="AE318" i="10"/>
  <c r="R318" i="10"/>
  <c r="Y318" i="10" s="1"/>
  <c r="O318" i="10"/>
  <c r="P318" i="10" s="1"/>
  <c r="AE317" i="10"/>
  <c r="AN316" i="10"/>
  <c r="AD316" i="10"/>
  <c r="AE316" i="10" s="1"/>
  <c r="O316" i="10"/>
  <c r="AN315" i="10"/>
  <c r="AE315" i="10"/>
  <c r="R315" i="10"/>
  <c r="Y315" i="10" s="1"/>
  <c r="O315" i="10"/>
  <c r="P315" i="10" s="1"/>
  <c r="AE314" i="10"/>
  <c r="AN313" i="10"/>
  <c r="AE313" i="10"/>
  <c r="R313" i="10"/>
  <c r="Y313" i="10" s="1"/>
  <c r="O313" i="10"/>
  <c r="P313" i="10" s="1"/>
  <c r="AE312" i="10"/>
  <c r="AN311" i="10"/>
  <c r="O311" i="10"/>
  <c r="AN310" i="10"/>
  <c r="O310" i="10"/>
  <c r="AN309" i="10"/>
  <c r="O309" i="10"/>
  <c r="AN308" i="10"/>
  <c r="O308" i="10"/>
  <c r="AN307" i="10"/>
  <c r="O307" i="10"/>
  <c r="AN306" i="10"/>
  <c r="AD306" i="10"/>
  <c r="AE306" i="10" s="1"/>
  <c r="O306" i="10"/>
  <c r="AN305" i="10"/>
  <c r="AE305" i="10"/>
  <c r="R305" i="10"/>
  <c r="Y305" i="10" s="1"/>
  <c r="O305" i="10"/>
  <c r="AE304" i="10"/>
  <c r="AN303" i="10"/>
  <c r="AE303" i="10"/>
  <c r="R303" i="10"/>
  <c r="Y303" i="10" s="1"/>
  <c r="O303" i="10"/>
  <c r="P303" i="10" s="1"/>
  <c r="AE302" i="10"/>
  <c r="AN301" i="10"/>
  <c r="AD301" i="10"/>
  <c r="AE301" i="10" s="1"/>
  <c r="O301" i="10"/>
  <c r="AN300" i="10"/>
  <c r="AE300" i="10"/>
  <c r="R300" i="10"/>
  <c r="O300" i="10"/>
  <c r="P300" i="10" s="1"/>
  <c r="AE299" i="10"/>
  <c r="AN298" i="10"/>
  <c r="O298" i="10"/>
  <c r="AN297" i="10"/>
  <c r="O297" i="10"/>
  <c r="AN296" i="10"/>
  <c r="O296" i="10"/>
  <c r="AN295" i="10"/>
  <c r="O295" i="10"/>
  <c r="AN294" i="10"/>
  <c r="O294" i="10"/>
  <c r="AN293" i="10"/>
  <c r="AD293" i="10"/>
  <c r="AD294" i="10" s="1"/>
  <c r="O293" i="10"/>
  <c r="AN292" i="10"/>
  <c r="AE292" i="10"/>
  <c r="R292" i="10"/>
  <c r="Y292" i="10" s="1"/>
  <c r="O292" i="10"/>
  <c r="AE291" i="10"/>
  <c r="AN290" i="10"/>
  <c r="AD290" i="10"/>
  <c r="AE290" i="10" s="1"/>
  <c r="O290" i="10"/>
  <c r="AN289" i="10"/>
  <c r="AE289" i="10"/>
  <c r="R289" i="10"/>
  <c r="Y289" i="10" s="1"/>
  <c r="O289" i="10"/>
  <c r="AE288" i="10"/>
  <c r="AN287" i="10"/>
  <c r="AE287" i="10"/>
  <c r="R287" i="10"/>
  <c r="Y287" i="10" s="1"/>
  <c r="O287" i="10"/>
  <c r="P287" i="10" s="1"/>
  <c r="AE286" i="10"/>
  <c r="AN285" i="10"/>
  <c r="AE285" i="10"/>
  <c r="R285" i="10"/>
  <c r="Y285" i="10" s="1"/>
  <c r="O285" i="10"/>
  <c r="P285" i="10" s="1"/>
  <c r="AE284" i="10"/>
  <c r="AN283" i="10"/>
  <c r="AE283" i="10"/>
  <c r="R283" i="10"/>
  <c r="O283" i="10"/>
  <c r="P283" i="10" s="1"/>
  <c r="AE282" i="10"/>
  <c r="AN281" i="10"/>
  <c r="AE281" i="10"/>
  <c r="R281" i="10"/>
  <c r="Y281" i="10" s="1"/>
  <c r="O281" i="10"/>
  <c r="P281" i="10" s="1"/>
  <c r="AE280" i="10"/>
  <c r="AN279" i="10"/>
  <c r="AE279" i="10"/>
  <c r="R279" i="10"/>
  <c r="O279" i="10"/>
  <c r="P279" i="10" s="1"/>
  <c r="AE278" i="10"/>
  <c r="AN277" i="10"/>
  <c r="AE277" i="10"/>
  <c r="R277" i="10"/>
  <c r="Y277" i="10" s="1"/>
  <c r="O277" i="10"/>
  <c r="P277" i="10" s="1"/>
  <c r="AE276" i="10"/>
  <c r="AN275" i="10"/>
  <c r="AE275" i="10"/>
  <c r="R275" i="10"/>
  <c r="Y275" i="10" s="1"/>
  <c r="O275" i="10"/>
  <c r="P275" i="10" s="1"/>
  <c r="AE274" i="10"/>
  <c r="AN273" i="10"/>
  <c r="AE273" i="10"/>
  <c r="R273" i="10"/>
  <c r="O273" i="10"/>
  <c r="P273" i="10" s="1"/>
  <c r="AE272" i="10"/>
  <c r="AN271" i="10"/>
  <c r="AE271" i="10"/>
  <c r="R271" i="10"/>
  <c r="Y271" i="10" s="1"/>
  <c r="O271" i="10"/>
  <c r="P271" i="10" s="1"/>
  <c r="AE270" i="10"/>
  <c r="AN269" i="10"/>
  <c r="AE269" i="10"/>
  <c r="R269" i="10"/>
  <c r="O269" i="10"/>
  <c r="P269" i="10" s="1"/>
  <c r="AE268" i="10"/>
  <c r="AN267" i="10"/>
  <c r="O267" i="10"/>
  <c r="AN266" i="10"/>
  <c r="AD266" i="10"/>
  <c r="AD267" i="10" s="1"/>
  <c r="AE267" i="10" s="1"/>
  <c r="O266" i="10"/>
  <c r="AN265" i="10"/>
  <c r="AE265" i="10"/>
  <c r="R265" i="10"/>
  <c r="Y265" i="10" s="1"/>
  <c r="O265" i="10"/>
  <c r="AE264" i="10"/>
  <c r="AN263" i="10"/>
  <c r="O263" i="10"/>
  <c r="AN262" i="10"/>
  <c r="O262" i="10"/>
  <c r="AN261" i="10"/>
  <c r="O261" i="10"/>
  <c r="AN260" i="10"/>
  <c r="O260" i="10"/>
  <c r="AN259" i="10"/>
  <c r="AD259" i="10"/>
  <c r="AE259" i="10" s="1"/>
  <c r="O259" i="10"/>
  <c r="AN258" i="10"/>
  <c r="AE258" i="10"/>
  <c r="R258" i="10"/>
  <c r="Y258" i="10" s="1"/>
  <c r="O258" i="10"/>
  <c r="AE257" i="10"/>
  <c r="AN256" i="10"/>
  <c r="O256" i="10"/>
  <c r="AN255" i="10"/>
  <c r="O255" i="10"/>
  <c r="AN254" i="10"/>
  <c r="AD254" i="10"/>
  <c r="AD255" i="10" s="1"/>
  <c r="O254" i="10"/>
  <c r="AN253" i="10"/>
  <c r="AE253" i="10"/>
  <c r="R253" i="10"/>
  <c r="Y253" i="10" s="1"/>
  <c r="O253" i="10"/>
  <c r="AE252" i="10"/>
  <c r="AN251" i="10"/>
  <c r="AE251" i="10"/>
  <c r="R251" i="10"/>
  <c r="O251" i="10"/>
  <c r="P251" i="10" s="1"/>
  <c r="AE250" i="10"/>
  <c r="AN249" i="10"/>
  <c r="AD249" i="10"/>
  <c r="AE249" i="10" s="1"/>
  <c r="O249" i="10"/>
  <c r="AN248" i="10"/>
  <c r="AE248" i="10"/>
  <c r="R248" i="10"/>
  <c r="Y248" i="10" s="1"/>
  <c r="O248" i="10"/>
  <c r="P248" i="10" s="1"/>
  <c r="AE247" i="10"/>
  <c r="AN246" i="10"/>
  <c r="AE246" i="10"/>
  <c r="R246" i="10"/>
  <c r="Y246" i="10" s="1"/>
  <c r="O246" i="10"/>
  <c r="P246" i="10" s="1"/>
  <c r="AE245" i="10"/>
  <c r="AN244" i="10"/>
  <c r="AD244" i="10"/>
  <c r="AE244" i="10" s="1"/>
  <c r="O244" i="10"/>
  <c r="AN243" i="10"/>
  <c r="AE243" i="10"/>
  <c r="R243" i="10"/>
  <c r="Y243" i="10" s="1"/>
  <c r="O243" i="10"/>
  <c r="AE242" i="10"/>
  <c r="AN241" i="10"/>
  <c r="AD241" i="10"/>
  <c r="AE241" i="10" s="1"/>
  <c r="O241" i="10"/>
  <c r="AN240" i="10"/>
  <c r="AE240" i="10"/>
  <c r="R240" i="10"/>
  <c r="O240" i="10"/>
  <c r="P240" i="10" s="1"/>
  <c r="AE239" i="10"/>
  <c r="AN238" i="10"/>
  <c r="AE238" i="10"/>
  <c r="R238" i="10"/>
  <c r="O238" i="10"/>
  <c r="P238" i="10" s="1"/>
  <c r="AE237" i="10"/>
  <c r="AN236" i="10"/>
  <c r="AE236" i="10"/>
  <c r="R236" i="10"/>
  <c r="Y236" i="10" s="1"/>
  <c r="O236" i="10"/>
  <c r="P236" i="10" s="1"/>
  <c r="AE235" i="10"/>
  <c r="AN234" i="10"/>
  <c r="AE234" i="10"/>
  <c r="R234" i="10"/>
  <c r="O234" i="10"/>
  <c r="P234" i="10" s="1"/>
  <c r="AE233" i="10"/>
  <c r="AN232" i="10"/>
  <c r="AE232" i="10"/>
  <c r="R232" i="10"/>
  <c r="O232" i="10"/>
  <c r="P232" i="10" s="1"/>
  <c r="AE231" i="10"/>
  <c r="AN230" i="10"/>
  <c r="AE230" i="10"/>
  <c r="R230" i="10"/>
  <c r="Y230" i="10" s="1"/>
  <c r="O230" i="10"/>
  <c r="P230" i="10" s="1"/>
  <c r="AE229" i="10"/>
  <c r="AN228" i="10"/>
  <c r="AD228" i="10"/>
  <c r="AE228" i="10" s="1"/>
  <c r="O228" i="10"/>
  <c r="AN227" i="10"/>
  <c r="AE227" i="10"/>
  <c r="R227" i="10"/>
  <c r="O227" i="10"/>
  <c r="P227" i="10" s="1"/>
  <c r="AE226" i="10"/>
  <c r="AN225" i="10"/>
  <c r="AE225" i="10"/>
  <c r="R225" i="10"/>
  <c r="Y225" i="10" s="1"/>
  <c r="O225" i="10"/>
  <c r="P225" i="10" s="1"/>
  <c r="AE224" i="10"/>
  <c r="AN223" i="10"/>
  <c r="AE223" i="10"/>
  <c r="R223" i="10"/>
  <c r="Y223" i="10" s="1"/>
  <c r="O223" i="10"/>
  <c r="P223" i="10" s="1"/>
  <c r="AE222" i="10"/>
  <c r="AN221" i="10"/>
  <c r="AE221" i="10"/>
  <c r="R221" i="10"/>
  <c r="Y221" i="10" s="1"/>
  <c r="O221" i="10"/>
  <c r="P221" i="10" s="1"/>
  <c r="AE220" i="10"/>
  <c r="AN219" i="10"/>
  <c r="AD219" i="10"/>
  <c r="AE219" i="10" s="1"/>
  <c r="O219" i="10"/>
  <c r="AN218" i="10"/>
  <c r="AE218" i="10"/>
  <c r="R218" i="10"/>
  <c r="Y218" i="10" s="1"/>
  <c r="O218" i="10"/>
  <c r="P218" i="10" s="1"/>
  <c r="AE217" i="10"/>
  <c r="AN216" i="10"/>
  <c r="AE216" i="10"/>
  <c r="R216" i="10"/>
  <c r="Y216" i="10" s="1"/>
  <c r="O216" i="10"/>
  <c r="P216" i="10" s="1"/>
  <c r="AE215" i="10"/>
  <c r="AN214" i="10"/>
  <c r="AE214" i="10"/>
  <c r="R214" i="10"/>
  <c r="Y214" i="10" s="1"/>
  <c r="O214" i="10"/>
  <c r="P214" i="10" s="1"/>
  <c r="AE213" i="10"/>
  <c r="AN212" i="10"/>
  <c r="AD212" i="10"/>
  <c r="AE212" i="10" s="1"/>
  <c r="O212" i="10"/>
  <c r="AN211" i="10"/>
  <c r="AE211" i="10"/>
  <c r="R211" i="10"/>
  <c r="Y211" i="10" s="1"/>
  <c r="O211" i="10"/>
  <c r="P211" i="10" s="1"/>
  <c r="AE210" i="10"/>
  <c r="AN209" i="10"/>
  <c r="O209" i="10"/>
  <c r="AN208" i="10"/>
  <c r="O208" i="10"/>
  <c r="AN207" i="10"/>
  <c r="O207" i="10"/>
  <c r="AN206" i="10"/>
  <c r="O206" i="10"/>
  <c r="AN205" i="10"/>
  <c r="O205" i="10"/>
  <c r="AN204" i="10"/>
  <c r="O204" i="10"/>
  <c r="AN203" i="10"/>
  <c r="AD203" i="10"/>
  <c r="AD204" i="10" s="1"/>
  <c r="O203" i="10"/>
  <c r="AN202" i="10"/>
  <c r="AE202" i="10"/>
  <c r="R202" i="10"/>
  <c r="Y202" i="10" s="1"/>
  <c r="O202" i="10"/>
  <c r="AE201" i="10"/>
  <c r="AN200" i="10"/>
  <c r="AE200" i="10"/>
  <c r="R200" i="10"/>
  <c r="Y200" i="10" s="1"/>
  <c r="P200" i="10"/>
  <c r="O200" i="10"/>
  <c r="AE199" i="10"/>
  <c r="AN198" i="10"/>
  <c r="AE198" i="10"/>
  <c r="R198" i="10"/>
  <c r="Y198" i="10" s="1"/>
  <c r="O198" i="10"/>
  <c r="P198" i="10" s="1"/>
  <c r="AE197" i="10"/>
  <c r="AN196" i="10"/>
  <c r="AE196" i="10"/>
  <c r="R196" i="10"/>
  <c r="O196" i="10"/>
  <c r="P196" i="10" s="1"/>
  <c r="AE195" i="10"/>
  <c r="AN194" i="10"/>
  <c r="AE194" i="10"/>
  <c r="R194" i="10"/>
  <c r="Y194" i="10" s="1"/>
  <c r="O194" i="10"/>
  <c r="P194" i="10" s="1"/>
  <c r="AE193" i="10"/>
  <c r="AN192" i="10"/>
  <c r="AE192" i="10"/>
  <c r="R192" i="10"/>
  <c r="Y192" i="10" s="1"/>
  <c r="O192" i="10"/>
  <c r="P192" i="10" s="1"/>
  <c r="AE191" i="10"/>
  <c r="AN190" i="10"/>
  <c r="AE190" i="10"/>
  <c r="R190" i="10"/>
  <c r="Y190" i="10" s="1"/>
  <c r="O190" i="10"/>
  <c r="P190" i="10" s="1"/>
  <c r="AE189" i="10"/>
  <c r="AN188" i="10"/>
  <c r="AE188" i="10"/>
  <c r="R188" i="10"/>
  <c r="Y188" i="10" s="1"/>
  <c r="O188" i="10"/>
  <c r="P188" i="10" s="1"/>
  <c r="AE187" i="10"/>
  <c r="AN186" i="10"/>
  <c r="AD186" i="10"/>
  <c r="AE186" i="10" s="1"/>
  <c r="O186" i="10"/>
  <c r="AN185" i="10"/>
  <c r="AE185" i="10"/>
  <c r="R185" i="10"/>
  <c r="Y185" i="10" s="1"/>
  <c r="O185" i="10"/>
  <c r="AE184" i="10"/>
  <c r="AN183" i="10"/>
  <c r="AE183" i="10"/>
  <c r="R183" i="10"/>
  <c r="Y183" i="10" s="1"/>
  <c r="O183" i="10"/>
  <c r="P183" i="10" s="1"/>
  <c r="AE182" i="10"/>
  <c r="AN181" i="10"/>
  <c r="AE181" i="10"/>
  <c r="R181" i="10"/>
  <c r="Y181" i="10" s="1"/>
  <c r="O181" i="10"/>
  <c r="P181" i="10" s="1"/>
  <c r="AE180" i="10"/>
  <c r="AN179" i="10"/>
  <c r="O179" i="10"/>
  <c r="AN178" i="10"/>
  <c r="O178" i="10"/>
  <c r="AN177" i="10"/>
  <c r="AD177" i="10"/>
  <c r="AD178" i="10" s="1"/>
  <c r="O177" i="10"/>
  <c r="AN176" i="10"/>
  <c r="O176" i="10"/>
  <c r="AN175" i="10"/>
  <c r="O175" i="10"/>
  <c r="AN174" i="10"/>
  <c r="O174" i="10"/>
  <c r="AN173" i="10"/>
  <c r="O173" i="10"/>
  <c r="AN172" i="10"/>
  <c r="O172" i="10"/>
  <c r="AN171" i="10"/>
  <c r="O171" i="10"/>
  <c r="AN170" i="10"/>
  <c r="O170" i="10"/>
  <c r="AN169" i="10"/>
  <c r="O169" i="10"/>
  <c r="AN168" i="10"/>
  <c r="AD168" i="10"/>
  <c r="AD169" i="10" s="1"/>
  <c r="O168" i="10"/>
  <c r="AN167" i="10"/>
  <c r="AE167" i="10"/>
  <c r="R167" i="10"/>
  <c r="Y167" i="10" s="1"/>
  <c r="O167" i="10"/>
  <c r="AE166" i="10"/>
  <c r="AN165" i="10"/>
  <c r="AE165" i="10"/>
  <c r="R165" i="10"/>
  <c r="Y165" i="10" s="1"/>
  <c r="O165" i="10"/>
  <c r="P165" i="10" s="1"/>
  <c r="AE164" i="10"/>
  <c r="AN163" i="10"/>
  <c r="AE163" i="10"/>
  <c r="R163" i="10"/>
  <c r="Y163" i="10" s="1"/>
  <c r="O163" i="10"/>
  <c r="P163" i="10" s="1"/>
  <c r="AE162" i="10"/>
  <c r="AN161" i="10"/>
  <c r="AE161" i="10"/>
  <c r="R161" i="10"/>
  <c r="O161" i="10"/>
  <c r="P161" i="10" s="1"/>
  <c r="AE160" i="10"/>
  <c r="AN159" i="10"/>
  <c r="AE159" i="10"/>
  <c r="R159" i="10"/>
  <c r="Y159" i="10" s="1"/>
  <c r="O159" i="10"/>
  <c r="P159" i="10" s="1"/>
  <c r="AE158" i="10"/>
  <c r="AN157" i="10"/>
  <c r="AE157" i="10"/>
  <c r="R157" i="10"/>
  <c r="Y157" i="10" s="1"/>
  <c r="O157" i="10"/>
  <c r="P157" i="10" s="1"/>
  <c r="AE156" i="10"/>
  <c r="AN155" i="10"/>
  <c r="O155" i="10"/>
  <c r="AN154" i="10"/>
  <c r="AD154" i="10"/>
  <c r="AE154" i="10" s="1"/>
  <c r="O154" i="10"/>
  <c r="AN153" i="10"/>
  <c r="AE153" i="10"/>
  <c r="R153" i="10"/>
  <c r="Y153" i="10" s="1"/>
  <c r="O153" i="10"/>
  <c r="AE152" i="10"/>
  <c r="AN151" i="10"/>
  <c r="AE151" i="10"/>
  <c r="R151" i="10"/>
  <c r="Y151" i="10" s="1"/>
  <c r="O151" i="10"/>
  <c r="P151" i="10" s="1"/>
  <c r="AE150" i="10"/>
  <c r="AN149" i="10"/>
  <c r="AE149" i="10"/>
  <c r="R149" i="10"/>
  <c r="O149" i="10"/>
  <c r="P149" i="10" s="1"/>
  <c r="AE148" i="10"/>
  <c r="AN147" i="10"/>
  <c r="AE147" i="10"/>
  <c r="R147" i="10"/>
  <c r="Y147" i="10" s="1"/>
  <c r="O147" i="10"/>
  <c r="P147" i="10" s="1"/>
  <c r="AE146" i="10"/>
  <c r="AN145" i="10"/>
  <c r="AE145" i="10"/>
  <c r="R145" i="10"/>
  <c r="O145" i="10"/>
  <c r="P145" i="10" s="1"/>
  <c r="AE144" i="10"/>
  <c r="AN143" i="10"/>
  <c r="AE143" i="10"/>
  <c r="R143" i="10"/>
  <c r="Y143" i="10" s="1"/>
  <c r="O143" i="10"/>
  <c r="P143" i="10" s="1"/>
  <c r="AE142" i="10"/>
  <c r="AN141" i="10"/>
  <c r="AE141" i="10"/>
  <c r="R141" i="10"/>
  <c r="Y141" i="10" s="1"/>
  <c r="O141" i="10"/>
  <c r="P141" i="10" s="1"/>
  <c r="AE140" i="10"/>
  <c r="AN139" i="10"/>
  <c r="AE139" i="10"/>
  <c r="R139" i="10"/>
  <c r="Y139" i="10" s="1"/>
  <c r="O139" i="10"/>
  <c r="P139" i="10" s="1"/>
  <c r="AE138" i="10"/>
  <c r="AN137" i="10"/>
  <c r="AE137" i="10"/>
  <c r="R137" i="10"/>
  <c r="Y137" i="10" s="1"/>
  <c r="O137" i="10"/>
  <c r="P137" i="10" s="1"/>
  <c r="AE136" i="10"/>
  <c r="AN135" i="10"/>
  <c r="AE135" i="10"/>
  <c r="R135" i="10"/>
  <c r="Y135" i="10" s="1"/>
  <c r="O135" i="10"/>
  <c r="P135" i="10" s="1"/>
  <c r="AE134" i="10"/>
  <c r="AN133" i="10"/>
  <c r="AE133" i="10"/>
  <c r="R133" i="10"/>
  <c r="Y133" i="10" s="1"/>
  <c r="O133" i="10"/>
  <c r="P133" i="10" s="1"/>
  <c r="AE132" i="10"/>
  <c r="AN131" i="10"/>
  <c r="AE131" i="10"/>
  <c r="R131" i="10"/>
  <c r="Y131" i="10" s="1"/>
  <c r="O131" i="10"/>
  <c r="P131" i="10" s="1"/>
  <c r="S131" i="10" s="1"/>
  <c r="T131" i="10" s="1"/>
  <c r="AE130" i="10"/>
  <c r="AN129" i="10"/>
  <c r="AE129" i="10"/>
  <c r="R129" i="10"/>
  <c r="Y129" i="10" s="1"/>
  <c r="O129" i="10"/>
  <c r="P129" i="10" s="1"/>
  <c r="AE128" i="10"/>
  <c r="AN127" i="10"/>
  <c r="AE127" i="10"/>
  <c r="R127" i="10"/>
  <c r="Y127" i="10" s="1"/>
  <c r="O127" i="10"/>
  <c r="P127" i="10" s="1"/>
  <c r="AE126" i="10"/>
  <c r="AN125" i="10"/>
  <c r="AE125" i="10"/>
  <c r="R125" i="10"/>
  <c r="Y125" i="10" s="1"/>
  <c r="O125" i="10"/>
  <c r="P125" i="10" s="1"/>
  <c r="AE124" i="10"/>
  <c r="AN123" i="10"/>
  <c r="AE123" i="10"/>
  <c r="R123" i="10"/>
  <c r="Y123" i="10" s="1"/>
  <c r="O123" i="10"/>
  <c r="P123" i="10" s="1"/>
  <c r="AE122" i="10"/>
  <c r="AN121" i="10"/>
  <c r="AE121" i="10"/>
  <c r="R121" i="10"/>
  <c r="Y121" i="10" s="1"/>
  <c r="O121" i="10"/>
  <c r="P121" i="10" s="1"/>
  <c r="AE120" i="10"/>
  <c r="AN119" i="10"/>
  <c r="AE119" i="10"/>
  <c r="R119" i="10"/>
  <c r="Y119" i="10" s="1"/>
  <c r="O119" i="10"/>
  <c r="P119" i="10" s="1"/>
  <c r="AE118" i="10"/>
  <c r="AN117" i="10"/>
  <c r="AE117" i="10"/>
  <c r="R117" i="10"/>
  <c r="O117" i="10"/>
  <c r="P117" i="10" s="1"/>
  <c r="AE116" i="10"/>
  <c r="AN115" i="10"/>
  <c r="AE115" i="10"/>
  <c r="R115" i="10"/>
  <c r="Y115" i="10" s="1"/>
  <c r="O115" i="10"/>
  <c r="P115" i="10" s="1"/>
  <c r="AE114" i="10"/>
  <c r="AN113" i="10"/>
  <c r="AD113" i="10"/>
  <c r="AE113" i="10" s="1"/>
  <c r="O113" i="10"/>
  <c r="AN112" i="10"/>
  <c r="AE112" i="10"/>
  <c r="R112" i="10"/>
  <c r="O112" i="10"/>
  <c r="AE111" i="10"/>
  <c r="AN110" i="10"/>
  <c r="AE110" i="10"/>
  <c r="R110" i="10"/>
  <c r="Y110" i="10" s="1"/>
  <c r="O110" i="10"/>
  <c r="P110" i="10" s="1"/>
  <c r="AE109" i="10"/>
  <c r="AN108" i="10"/>
  <c r="AE108" i="10"/>
  <c r="R108" i="10"/>
  <c r="Y108" i="10" s="1"/>
  <c r="O108" i="10"/>
  <c r="P108" i="10" s="1"/>
  <c r="AE107" i="10"/>
  <c r="AN106" i="10"/>
  <c r="O106" i="10"/>
  <c r="AN105" i="10"/>
  <c r="AD105" i="10"/>
  <c r="AE105" i="10" s="1"/>
  <c r="O105" i="10"/>
  <c r="AN104" i="10"/>
  <c r="AE104" i="10"/>
  <c r="R104" i="10"/>
  <c r="O104" i="10"/>
  <c r="AE103" i="10"/>
  <c r="AN102" i="10"/>
  <c r="O102" i="10"/>
  <c r="AN101" i="10"/>
  <c r="O101" i="10"/>
  <c r="AN100" i="10"/>
  <c r="O100" i="10"/>
  <c r="AN99" i="10"/>
  <c r="O99" i="10"/>
  <c r="AN98" i="10"/>
  <c r="O98" i="10"/>
  <c r="AN97" i="10"/>
  <c r="AD97" i="10"/>
  <c r="O97" i="10"/>
  <c r="AN96" i="10"/>
  <c r="AE96" i="10"/>
  <c r="R96" i="10"/>
  <c r="Y96" i="10" s="1"/>
  <c r="O96" i="10"/>
  <c r="AE95" i="10"/>
  <c r="AN94" i="10"/>
  <c r="AD94" i="10"/>
  <c r="AE94" i="10" s="1"/>
  <c r="O94" i="10"/>
  <c r="AN93" i="10"/>
  <c r="AE93" i="10"/>
  <c r="R93" i="10"/>
  <c r="O93" i="10"/>
  <c r="AE92" i="10"/>
  <c r="AN91" i="10"/>
  <c r="AE91" i="10"/>
  <c r="R91" i="10"/>
  <c r="O91" i="10"/>
  <c r="P91" i="10" s="1"/>
  <c r="AE90" i="10"/>
  <c r="AN89" i="10"/>
  <c r="AE89" i="10"/>
  <c r="R89" i="10"/>
  <c r="Y89" i="10" s="1"/>
  <c r="O89" i="10"/>
  <c r="P89" i="10" s="1"/>
  <c r="AE88" i="10"/>
  <c r="AN87" i="10"/>
  <c r="AD87" i="10"/>
  <c r="AE87" i="10" s="1"/>
  <c r="O87" i="10"/>
  <c r="AN86" i="10"/>
  <c r="AE86" i="10"/>
  <c r="R86" i="10"/>
  <c r="Y86" i="10" s="1"/>
  <c r="O86" i="10"/>
  <c r="AE85" i="10"/>
  <c r="AN84" i="10"/>
  <c r="AE84" i="10"/>
  <c r="R84" i="10"/>
  <c r="Y84" i="10" s="1"/>
  <c r="O84" i="10"/>
  <c r="P84" i="10" s="1"/>
  <c r="AE83" i="10"/>
  <c r="AN82" i="10"/>
  <c r="AE82" i="10"/>
  <c r="R82" i="10"/>
  <c r="Y82" i="10" s="1"/>
  <c r="O82" i="10"/>
  <c r="P82" i="10" s="1"/>
  <c r="AE81" i="10"/>
  <c r="AN80" i="10"/>
  <c r="AE80" i="10"/>
  <c r="R80" i="10"/>
  <c r="Y80" i="10" s="1"/>
  <c r="O80" i="10"/>
  <c r="P80" i="10" s="1"/>
  <c r="AE79" i="10"/>
  <c r="AN78" i="10"/>
  <c r="AE78" i="10"/>
  <c r="R78" i="10"/>
  <c r="Y78" i="10" s="1"/>
  <c r="O78" i="10"/>
  <c r="P78" i="10" s="1"/>
  <c r="AE77" i="10"/>
  <c r="AN76" i="10"/>
  <c r="AE76" i="10"/>
  <c r="R76" i="10"/>
  <c r="Y76" i="10" s="1"/>
  <c r="O76" i="10"/>
  <c r="P76" i="10" s="1"/>
  <c r="AE75" i="10"/>
  <c r="AN74" i="10"/>
  <c r="AE74" i="10"/>
  <c r="R74" i="10"/>
  <c r="Y74" i="10" s="1"/>
  <c r="O74" i="10"/>
  <c r="P74" i="10" s="1"/>
  <c r="AE73" i="10"/>
  <c r="AN72" i="10"/>
  <c r="AE72" i="10"/>
  <c r="R72" i="10"/>
  <c r="Y72" i="10" s="1"/>
  <c r="O72" i="10"/>
  <c r="P72" i="10" s="1"/>
  <c r="AE71" i="10"/>
  <c r="AN70" i="10"/>
  <c r="AE70" i="10"/>
  <c r="R70" i="10"/>
  <c r="O70" i="10"/>
  <c r="P70" i="10" s="1"/>
  <c r="AE69" i="10"/>
  <c r="AN68" i="10"/>
  <c r="AE68" i="10"/>
  <c r="R68" i="10"/>
  <c r="Y68" i="10" s="1"/>
  <c r="O68" i="10"/>
  <c r="P68" i="10" s="1"/>
  <c r="AE67" i="10"/>
  <c r="AN66" i="10"/>
  <c r="AE66" i="10"/>
  <c r="R66" i="10"/>
  <c r="Y66" i="10" s="1"/>
  <c r="O66" i="10"/>
  <c r="P66" i="10" s="1"/>
  <c r="AE65" i="10"/>
  <c r="AN64" i="10"/>
  <c r="AE64" i="10"/>
  <c r="R64" i="10"/>
  <c r="Y64" i="10" s="1"/>
  <c r="O64" i="10"/>
  <c r="P64" i="10" s="1"/>
  <c r="AE63" i="10"/>
  <c r="AN62" i="10"/>
  <c r="AE62" i="10"/>
  <c r="R62" i="10"/>
  <c r="O62" i="10"/>
  <c r="P62" i="10" s="1"/>
  <c r="AE61" i="10"/>
  <c r="AN60" i="10"/>
  <c r="O60" i="10"/>
  <c r="AN59" i="10"/>
  <c r="O59" i="10"/>
  <c r="AN58" i="10"/>
  <c r="AD58" i="10"/>
  <c r="AE58" i="10" s="1"/>
  <c r="O58" i="10"/>
  <c r="AN57" i="10"/>
  <c r="AE57" i="10"/>
  <c r="R57" i="10"/>
  <c r="O57" i="10"/>
  <c r="AE56" i="10"/>
  <c r="AN55" i="10"/>
  <c r="AE55" i="10"/>
  <c r="R55" i="10"/>
  <c r="Y55" i="10" s="1"/>
  <c r="O55" i="10"/>
  <c r="P55" i="10" s="1"/>
  <c r="AE54" i="10"/>
  <c r="AN53" i="10"/>
  <c r="AE53" i="10"/>
  <c r="R53" i="10"/>
  <c r="Y53" i="10" s="1"/>
  <c r="O53" i="10"/>
  <c r="P53" i="10" s="1"/>
  <c r="AE52" i="10"/>
  <c r="AN51" i="10"/>
  <c r="AE51" i="10"/>
  <c r="R51" i="10"/>
  <c r="Y51" i="10" s="1"/>
  <c r="O51" i="10"/>
  <c r="P51" i="10" s="1"/>
  <c r="AE50" i="10"/>
  <c r="AN49" i="10"/>
  <c r="AD49" i="10"/>
  <c r="AE49" i="10" s="1"/>
  <c r="O49" i="10"/>
  <c r="AN48" i="10"/>
  <c r="AE48" i="10"/>
  <c r="R48" i="10"/>
  <c r="O48" i="10"/>
  <c r="P48" i="10" s="1"/>
  <c r="AE47" i="10"/>
  <c r="AN46" i="10"/>
  <c r="O46" i="10"/>
  <c r="AN45" i="10"/>
  <c r="AD45" i="10"/>
  <c r="O45" i="10"/>
  <c r="AN44" i="10"/>
  <c r="AE44" i="10"/>
  <c r="R44" i="10"/>
  <c r="O44" i="10"/>
  <c r="AE43" i="10"/>
  <c r="AN42" i="10"/>
  <c r="AE42" i="10"/>
  <c r="R42" i="10"/>
  <c r="Y42" i="10" s="1"/>
  <c r="O42" i="10"/>
  <c r="P42" i="10" s="1"/>
  <c r="AE41" i="10"/>
  <c r="AN40" i="10"/>
  <c r="AE40" i="10"/>
  <c r="R40" i="10"/>
  <c r="O40" i="10"/>
  <c r="P40" i="10" s="1"/>
  <c r="AE39" i="10"/>
  <c r="AN38" i="10"/>
  <c r="O38" i="10"/>
  <c r="AN37" i="10"/>
  <c r="AD37" i="10"/>
  <c r="AD38" i="10" s="1"/>
  <c r="AE38" i="10" s="1"/>
  <c r="O37" i="10"/>
  <c r="AN36" i="10"/>
  <c r="AE36" i="10"/>
  <c r="R36" i="10"/>
  <c r="Y36" i="10" s="1"/>
  <c r="O36" i="10"/>
  <c r="AE35" i="10"/>
  <c r="AN34" i="10"/>
  <c r="AE34" i="10"/>
  <c r="R34" i="10"/>
  <c r="Y34" i="10" s="1"/>
  <c r="O34" i="10"/>
  <c r="P34" i="10" s="1"/>
  <c r="AE33" i="10"/>
  <c r="AN32" i="10"/>
  <c r="AE32" i="10"/>
  <c r="R32" i="10"/>
  <c r="O32" i="10"/>
  <c r="P32" i="10" s="1"/>
  <c r="AE31" i="10"/>
  <c r="AN30" i="10"/>
  <c r="AE30" i="10"/>
  <c r="R30" i="10"/>
  <c r="Y30" i="10" s="1"/>
  <c r="O30" i="10"/>
  <c r="P30" i="10" s="1"/>
  <c r="AE29" i="10"/>
  <c r="AN28" i="10"/>
  <c r="O28" i="10"/>
  <c r="AN27" i="10"/>
  <c r="AD27" i="10"/>
  <c r="AD28" i="10" s="1"/>
  <c r="AE28" i="10" s="1"/>
  <c r="O27" i="10"/>
  <c r="AN26" i="10"/>
  <c r="AE26" i="10"/>
  <c r="R26" i="10"/>
  <c r="Y26" i="10" s="1"/>
  <c r="O26" i="10"/>
  <c r="AE25" i="10"/>
  <c r="AN24" i="10"/>
  <c r="AE24" i="10"/>
  <c r="R24" i="10"/>
  <c r="Y24" i="10" s="1"/>
  <c r="O24" i="10"/>
  <c r="P24" i="10" s="1"/>
  <c r="AN22" i="10"/>
  <c r="AD22" i="10"/>
  <c r="AE22" i="10" s="1"/>
  <c r="O22" i="10"/>
  <c r="AN21" i="10"/>
  <c r="AE21" i="10"/>
  <c r="R21" i="10"/>
  <c r="O21" i="10"/>
  <c r="AN19" i="10"/>
  <c r="AD19" i="10"/>
  <c r="AE19" i="10" s="1"/>
  <c r="O19" i="10"/>
  <c r="AN18" i="10"/>
  <c r="AE18" i="10"/>
  <c r="R18" i="10"/>
  <c r="O18" i="10"/>
  <c r="P18" i="10" s="1"/>
  <c r="AN16" i="10"/>
  <c r="AD16" i="10"/>
  <c r="AE16" i="10" s="1"/>
  <c r="O16" i="10"/>
  <c r="C16" i="10"/>
  <c r="B16" i="10"/>
  <c r="AN15" i="10"/>
  <c r="AE15" i="10"/>
  <c r="R15" i="10"/>
  <c r="Y15" i="10" s="1"/>
  <c r="O15" i="10"/>
  <c r="AN13" i="10"/>
  <c r="AE13" i="10"/>
  <c r="R13" i="10"/>
  <c r="O13" i="10"/>
  <c r="P13" i="10" s="1"/>
  <c r="AN11" i="10"/>
  <c r="AE11" i="10"/>
  <c r="R11" i="10"/>
  <c r="O11" i="10"/>
  <c r="P11" i="10" s="1"/>
  <c r="AN9" i="10"/>
  <c r="AD9" i="10"/>
  <c r="AE9" i="10" s="1"/>
  <c r="O9" i="10"/>
  <c r="C9" i="10"/>
  <c r="B9" i="10"/>
  <c r="AN8" i="10"/>
  <c r="AE8" i="10"/>
  <c r="R8" i="10"/>
  <c r="O8" i="10"/>
  <c r="AN6" i="10"/>
  <c r="AE6" i="10"/>
  <c r="R6" i="10"/>
  <c r="O6" i="10"/>
  <c r="P6" i="10" s="1"/>
  <c r="AN4" i="10"/>
  <c r="AE4" i="10"/>
  <c r="R4" i="10"/>
  <c r="S4" i="10" s="1"/>
  <c r="T4" i="10" s="1"/>
  <c r="O4" i="10"/>
  <c r="P4" i="10" s="1"/>
  <c r="AN2" i="10"/>
  <c r="AE2" i="10"/>
  <c r="R2" i="10"/>
  <c r="Y2" i="10" s="1"/>
  <c r="O2" i="10"/>
  <c r="P2" i="10" s="1"/>
  <c r="D25" i="8"/>
  <c r="D24" i="8"/>
  <c r="E19" i="8" s="1"/>
  <c r="C24" i="8"/>
  <c r="E2" i="8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AP26" i="2"/>
  <c r="Q26" i="2"/>
  <c r="AP25" i="2"/>
  <c r="Q25" i="2"/>
  <c r="AP24" i="2"/>
  <c r="Q24" i="2"/>
  <c r="AP23" i="2"/>
  <c r="AF23" i="2"/>
  <c r="AF24" i="2" s="1"/>
  <c r="Q23" i="2"/>
  <c r="F23" i="2"/>
  <c r="F24" i="2" s="1"/>
  <c r="F25" i="2" s="1"/>
  <c r="F26" i="2" s="1"/>
  <c r="B23" i="2"/>
  <c r="B24" i="2" s="1"/>
  <c r="B25" i="2" s="1"/>
  <c r="B26" i="2" s="1"/>
  <c r="AP22" i="2"/>
  <c r="AG22" i="2"/>
  <c r="T22" i="2"/>
  <c r="AA22" i="2" s="1"/>
  <c r="Q22" i="2"/>
  <c r="AP21" i="2"/>
  <c r="Q21" i="2"/>
  <c r="AP20" i="2"/>
  <c r="Q20" i="2"/>
  <c r="AP19" i="2"/>
  <c r="Q19" i="2"/>
  <c r="AP18" i="2"/>
  <c r="AG18" i="2"/>
  <c r="Q18" i="2"/>
  <c r="F18" i="2"/>
  <c r="F19" i="2" s="1"/>
  <c r="F20" i="2" s="1"/>
  <c r="F21" i="2" s="1"/>
  <c r="B18" i="2"/>
  <c r="B19" i="2" s="1"/>
  <c r="B20" i="2" s="1"/>
  <c r="B21" i="2" s="1"/>
  <c r="AP17" i="2"/>
  <c r="AG17" i="2"/>
  <c r="T17" i="2"/>
  <c r="AA17" i="2" s="1"/>
  <c r="Q17" i="2"/>
  <c r="AP16" i="2"/>
  <c r="Q16" i="2"/>
  <c r="AP15" i="2"/>
  <c r="Q15" i="2"/>
  <c r="AP14" i="2"/>
  <c r="Q14" i="2"/>
  <c r="AP13" i="2"/>
  <c r="AF13" i="2"/>
  <c r="AG13" i="2" s="1"/>
  <c r="Q13" i="2"/>
  <c r="F13" i="2"/>
  <c r="F14" i="2" s="1"/>
  <c r="F15" i="2" s="1"/>
  <c r="F16" i="2" s="1"/>
  <c r="C13" i="2"/>
  <c r="C14" i="2" s="1"/>
  <c r="C15" i="2" s="1"/>
  <c r="C16" i="2" s="1"/>
  <c r="B13" i="2"/>
  <c r="B14" i="2" s="1"/>
  <c r="B15" i="2" s="1"/>
  <c r="B16" i="2" s="1"/>
  <c r="AP12" i="2"/>
  <c r="AG12" i="2"/>
  <c r="T12" i="2"/>
  <c r="AA12" i="2" s="1"/>
  <c r="Q12" i="2"/>
  <c r="AP11" i="2"/>
  <c r="Q11" i="2"/>
  <c r="AP10" i="2"/>
  <c r="Q10" i="2"/>
  <c r="AP9" i="2"/>
  <c r="Q9" i="2"/>
  <c r="AP8" i="2"/>
  <c r="AF8" i="2"/>
  <c r="AF9" i="2" s="1"/>
  <c r="Q8" i="2"/>
  <c r="F8" i="2"/>
  <c r="F9" i="2" s="1"/>
  <c r="F10" i="2" s="1"/>
  <c r="F11" i="2" s="1"/>
  <c r="C8" i="2"/>
  <c r="C9" i="2" s="1"/>
  <c r="C10" i="2" s="1"/>
  <c r="C11" i="2" s="1"/>
  <c r="B8" i="2"/>
  <c r="B9" i="2" s="1"/>
  <c r="B10" i="2" s="1"/>
  <c r="B11" i="2" s="1"/>
  <c r="AP7" i="2"/>
  <c r="AG7" i="2"/>
  <c r="T7" i="2"/>
  <c r="AA7" i="2" s="1"/>
  <c r="Q7" i="2"/>
  <c r="AP6" i="2"/>
  <c r="Q6" i="2"/>
  <c r="AP5" i="2"/>
  <c r="Q5" i="2"/>
  <c r="AP4" i="2"/>
  <c r="Q4" i="2"/>
  <c r="AP3" i="2"/>
  <c r="AF3" i="2"/>
  <c r="AF4" i="2" s="1"/>
  <c r="Q3" i="2"/>
  <c r="F3" i="2"/>
  <c r="F4" i="2" s="1"/>
  <c r="F5" i="2" s="1"/>
  <c r="F6" i="2" s="1"/>
  <c r="C3" i="2"/>
  <c r="C4" i="2" s="1"/>
  <c r="C5" i="2" s="1"/>
  <c r="C6" i="2" s="1"/>
  <c r="B3" i="2"/>
  <c r="B4" i="2" s="1"/>
  <c r="B5" i="2" s="1"/>
  <c r="B6" i="2" s="1"/>
  <c r="AP2" i="2"/>
  <c r="AG2" i="2"/>
  <c r="T2" i="2"/>
  <c r="AA2" i="2" s="1"/>
  <c r="Q2" i="2"/>
  <c r="S6" i="10" l="1"/>
  <c r="T6" i="10" s="1"/>
  <c r="P21" i="10"/>
  <c r="P86" i="10"/>
  <c r="P93" i="10"/>
  <c r="P243" i="10"/>
  <c r="P265" i="10"/>
  <c r="P289" i="10"/>
  <c r="P305" i="10"/>
  <c r="S305" i="10" s="1"/>
  <c r="T305" i="10" s="1"/>
  <c r="P354" i="10"/>
  <c r="AE378" i="10"/>
  <c r="P400" i="10"/>
  <c r="AG3" i="2"/>
  <c r="S86" i="10"/>
  <c r="T86" i="10" s="1"/>
  <c r="S89" i="10"/>
  <c r="T89" i="10" s="1"/>
  <c r="S273" i="10"/>
  <c r="T273" i="10" s="1"/>
  <c r="E10" i="8"/>
  <c r="F10" i="8" s="1"/>
  <c r="E15" i="8"/>
  <c r="S68" i="10"/>
  <c r="T68" i="10" s="1"/>
  <c r="S271" i="10"/>
  <c r="T271" i="10" s="1"/>
  <c r="S328" i="10"/>
  <c r="T328" i="10" s="1"/>
  <c r="AE349" i="10"/>
  <c r="F15" i="8"/>
  <c r="S21" i="10"/>
  <c r="T21" i="10" s="1"/>
  <c r="P26" i="10"/>
  <c r="P96" i="10"/>
  <c r="S96" i="10" s="1"/>
  <c r="T96" i="10" s="1"/>
  <c r="P167" i="10"/>
  <c r="S167" i="10" s="1"/>
  <c r="T167" i="10" s="1"/>
  <c r="S337" i="10"/>
  <c r="T337" i="10" s="1"/>
  <c r="P390" i="10"/>
  <c r="S398" i="10"/>
  <c r="T398" i="10" s="1"/>
  <c r="S145" i="10"/>
  <c r="T145" i="10" s="1"/>
  <c r="S269" i="10"/>
  <c r="T269" i="10" s="1"/>
  <c r="F2" i="8"/>
  <c r="F19" i="8"/>
  <c r="S51" i="10"/>
  <c r="T51" i="10" s="1"/>
  <c r="P104" i="10"/>
  <c r="S143" i="10"/>
  <c r="T143" i="10" s="1"/>
  <c r="AE203" i="10"/>
  <c r="P325" i="10"/>
  <c r="S325" i="10" s="1"/>
  <c r="T325" i="10" s="1"/>
  <c r="Z325" i="10" s="1"/>
  <c r="AA325" i="10" s="1"/>
  <c r="S364" i="10"/>
  <c r="T364" i="10" s="1"/>
  <c r="S373" i="10"/>
  <c r="T373" i="10" s="1"/>
  <c r="S383" i="10"/>
  <c r="T383" i="10" s="1"/>
  <c r="P348" i="10"/>
  <c r="R12" i="2"/>
  <c r="U12" i="2" s="1"/>
  <c r="V12" i="2" s="1"/>
  <c r="AB12" i="2" s="1"/>
  <c r="AC12" i="2" s="1"/>
  <c r="R17" i="2"/>
  <c r="U17" i="2" s="1"/>
  <c r="V17" i="2" s="1"/>
  <c r="AB17" i="2" s="1"/>
  <c r="AC17" i="2" s="1"/>
  <c r="S26" i="10"/>
  <c r="T26" i="10" s="1"/>
  <c r="S55" i="10"/>
  <c r="T55" i="10" s="1"/>
  <c r="S84" i="10"/>
  <c r="T84" i="10" s="1"/>
  <c r="P112" i="10"/>
  <c r="S129" i="10"/>
  <c r="T129" i="10" s="1"/>
  <c r="S190" i="10"/>
  <c r="T190" i="10" s="1"/>
  <c r="S230" i="10"/>
  <c r="T230" i="10" s="1"/>
  <c r="S275" i="10"/>
  <c r="T275" i="10" s="1"/>
  <c r="S318" i="10"/>
  <c r="T318" i="10" s="1"/>
  <c r="S330" i="10"/>
  <c r="T330" i="10" s="1"/>
  <c r="S332" i="10"/>
  <c r="T332" i="10" s="1"/>
  <c r="S346" i="10"/>
  <c r="T346" i="10" s="1"/>
  <c r="AE27" i="10"/>
  <c r="S40" i="10"/>
  <c r="T40" i="10" s="1"/>
  <c r="S62" i="10"/>
  <c r="T62" i="10" s="1"/>
  <c r="S72" i="10"/>
  <c r="T72" i="10" s="1"/>
  <c r="S161" i="10"/>
  <c r="T161" i="10" s="1"/>
  <c r="S163" i="10"/>
  <c r="T163" i="10" s="1"/>
  <c r="P185" i="10"/>
  <c r="S192" i="10"/>
  <c r="T192" i="10" s="1"/>
  <c r="Z192" i="10" s="1"/>
  <c r="AA192" i="10" s="1"/>
  <c r="S196" i="10"/>
  <c r="T196" i="10" s="1"/>
  <c r="S198" i="10"/>
  <c r="T198" i="10" s="1"/>
  <c r="S236" i="10"/>
  <c r="T236" i="10" s="1"/>
  <c r="AE266" i="10"/>
  <c r="Y269" i="10"/>
  <c r="S281" i="10"/>
  <c r="T281" i="10" s="1"/>
  <c r="S320" i="10"/>
  <c r="T320" i="10" s="1"/>
  <c r="S368" i="10"/>
  <c r="T368" i="10" s="1"/>
  <c r="S396" i="10"/>
  <c r="T396" i="10" s="1"/>
  <c r="S413" i="10"/>
  <c r="T413" i="10" s="1"/>
  <c r="P44" i="10"/>
  <c r="S44" i="10" s="1"/>
  <c r="T44" i="10" s="1"/>
  <c r="S110" i="10"/>
  <c r="T110" i="10" s="1"/>
  <c r="S127" i="10"/>
  <c r="T127" i="10" s="1"/>
  <c r="Z127" i="10" s="1"/>
  <c r="AA127" i="10" s="1"/>
  <c r="S165" i="10"/>
  <c r="T165" i="10" s="1"/>
  <c r="S218" i="10"/>
  <c r="T218" i="10" s="1"/>
  <c r="S221" i="10"/>
  <c r="T221" i="10" s="1"/>
  <c r="S248" i="10"/>
  <c r="T248" i="10" s="1"/>
  <c r="S287" i="10"/>
  <c r="T287" i="10" s="1"/>
  <c r="R2" i="2"/>
  <c r="U2" i="2" s="1"/>
  <c r="V2" i="2" s="1"/>
  <c r="AB2" i="2" s="1"/>
  <c r="AC2" i="2" s="1"/>
  <c r="AG8" i="2"/>
  <c r="AF14" i="2"/>
  <c r="AG14" i="2" s="1"/>
  <c r="AF19" i="2"/>
  <c r="AG19" i="2" s="1"/>
  <c r="R22" i="2"/>
  <c r="U22" i="2" s="1"/>
  <c r="V22" i="2" s="1"/>
  <c r="AB22" i="2" s="1"/>
  <c r="AC22" i="2" s="1"/>
  <c r="R7" i="2"/>
  <c r="U7" i="2" s="1"/>
  <c r="V7" i="2" s="1"/>
  <c r="AB7" i="2" s="1"/>
  <c r="AC7" i="2" s="1"/>
  <c r="AG23" i="2"/>
  <c r="E8" i="8"/>
  <c r="F8" i="8" s="1"/>
  <c r="S48" i="10"/>
  <c r="T48" i="10" s="1"/>
  <c r="Y48" i="10"/>
  <c r="S76" i="10"/>
  <c r="T76" i="10" s="1"/>
  <c r="AD98" i="10"/>
  <c r="AE97" i="10"/>
  <c r="S108" i="10"/>
  <c r="T108" i="10" s="1"/>
  <c r="S117" i="10"/>
  <c r="T117" i="10" s="1"/>
  <c r="Y117" i="10"/>
  <c r="S133" i="10"/>
  <c r="T133" i="10" s="1"/>
  <c r="S141" i="10"/>
  <c r="T141" i="10" s="1"/>
  <c r="S216" i="10"/>
  <c r="T216" i="10" s="1"/>
  <c r="S243" i="10"/>
  <c r="T243" i="10" s="1"/>
  <c r="P339" i="10"/>
  <c r="S339" i="10" s="1"/>
  <c r="T339" i="10" s="1"/>
  <c r="S344" i="10"/>
  <c r="T344" i="10" s="1"/>
  <c r="S385" i="10"/>
  <c r="T385" i="10" s="1"/>
  <c r="AD46" i="10"/>
  <c r="AE46" i="10" s="1"/>
  <c r="AE45" i="10"/>
  <c r="Y91" i="10"/>
  <c r="S91" i="10"/>
  <c r="T91" i="10" s="1"/>
  <c r="S112" i="10"/>
  <c r="T112" i="10" s="1"/>
  <c r="S149" i="10"/>
  <c r="T149" i="10" s="1"/>
  <c r="Y149" i="10"/>
  <c r="Z216" i="10"/>
  <c r="AA216" i="10" s="1"/>
  <c r="E22" i="8"/>
  <c r="F22" i="8" s="1"/>
  <c r="E21" i="8"/>
  <c r="F21" i="8" s="1"/>
  <c r="E13" i="8"/>
  <c r="F13" i="8" s="1"/>
  <c r="E4" i="8"/>
  <c r="F4" i="8" s="1"/>
  <c r="Y8" i="10"/>
  <c r="S18" i="10"/>
  <c r="T18" i="10" s="1"/>
  <c r="Y62" i="10"/>
  <c r="S70" i="10"/>
  <c r="T70" i="10" s="1"/>
  <c r="Y112" i="10"/>
  <c r="Y145" i="10"/>
  <c r="Y161" i="10"/>
  <c r="Z161" i="10" s="1"/>
  <c r="AA161" i="10" s="1"/>
  <c r="Y196" i="10"/>
  <c r="P202" i="10"/>
  <c r="S202" i="10" s="1"/>
  <c r="T202" i="10" s="1"/>
  <c r="Z269" i="10"/>
  <c r="AA269" i="10" s="1"/>
  <c r="S279" i="10"/>
  <c r="T279" i="10" s="1"/>
  <c r="S315" i="10"/>
  <c r="T315" i="10" s="1"/>
  <c r="Z315" i="10" s="1"/>
  <c r="AA315" i="10" s="1"/>
  <c r="S390" i="10"/>
  <c r="T390" i="10" s="1"/>
  <c r="E6" i="8"/>
  <c r="F6" i="8" s="1"/>
  <c r="E17" i="8"/>
  <c r="F17" i="8" s="1"/>
  <c r="P15" i="10"/>
  <c r="P36" i="10"/>
  <c r="S42" i="10"/>
  <c r="T42" i="10" s="1"/>
  <c r="Y70" i="10"/>
  <c r="Z70" i="10" s="1"/>
  <c r="AA70" i="10" s="1"/>
  <c r="S104" i="10"/>
  <c r="T104" i="10" s="1"/>
  <c r="Y104" i="10"/>
  <c r="P153" i="10"/>
  <c r="AE168" i="10"/>
  <c r="AE177" i="10"/>
  <c r="Y240" i="10"/>
  <c r="S240" i="10"/>
  <c r="T240" i="10" s="1"/>
  <c r="S251" i="10"/>
  <c r="T251" i="10" s="1"/>
  <c r="P253" i="10"/>
  <c r="P258" i="10"/>
  <c r="S258" i="10" s="1"/>
  <c r="T258" i="10" s="1"/>
  <c r="Z287" i="10"/>
  <c r="AA287" i="10" s="1"/>
  <c r="P292" i="10"/>
  <c r="S292" i="10" s="1"/>
  <c r="T292" i="10" s="1"/>
  <c r="S334" i="10"/>
  <c r="T334" i="10" s="1"/>
  <c r="P370" i="10"/>
  <c r="S370" i="10" s="1"/>
  <c r="T370" i="10" s="1"/>
  <c r="Z370" i="10" s="1"/>
  <c r="AA370" i="10" s="1"/>
  <c r="S415" i="10"/>
  <c r="T415" i="10" s="1"/>
  <c r="AD419" i="10"/>
  <c r="AD420" i="10" s="1"/>
  <c r="AD430" i="10"/>
  <c r="AD431" i="10" s="1"/>
  <c r="AD441" i="10"/>
  <c r="AD442" i="10" s="1"/>
  <c r="S348" i="10"/>
  <c r="T348" i="10" s="1"/>
  <c r="S362" i="10"/>
  <c r="T362" i="10" s="1"/>
  <c r="P377" i="10"/>
  <c r="S377" i="10" s="1"/>
  <c r="T377" i="10" s="1"/>
  <c r="S407" i="10"/>
  <c r="T407" i="10" s="1"/>
  <c r="Y415" i="10"/>
  <c r="P417" i="10"/>
  <c r="S417" i="10" s="1"/>
  <c r="T417" i="10" s="1"/>
  <c r="P428" i="10"/>
  <c r="P439" i="10"/>
  <c r="P450" i="10"/>
  <c r="AE451" i="10"/>
  <c r="P8" i="10"/>
  <c r="S8" i="10" s="1"/>
  <c r="T8" i="10" s="1"/>
  <c r="S30" i="10"/>
  <c r="T30" i="10" s="1"/>
  <c r="Z30" i="10" s="1"/>
  <c r="AA30" i="10" s="1"/>
  <c r="S34" i="10"/>
  <c r="T34" i="10" s="1"/>
  <c r="P57" i="10"/>
  <c r="S57" i="10" s="1"/>
  <c r="T57" i="10" s="1"/>
  <c r="S64" i="10"/>
  <c r="T64" i="10" s="1"/>
  <c r="S119" i="10"/>
  <c r="T119" i="10" s="1"/>
  <c r="S123" i="10"/>
  <c r="T123" i="10" s="1"/>
  <c r="S137" i="10"/>
  <c r="T137" i="10" s="1"/>
  <c r="S139" i="10"/>
  <c r="T139" i="10" s="1"/>
  <c r="S151" i="10"/>
  <c r="T151" i="10" s="1"/>
  <c r="S157" i="10"/>
  <c r="T157" i="10" s="1"/>
  <c r="S183" i="10"/>
  <c r="T183" i="10" s="1"/>
  <c r="S185" i="10"/>
  <c r="T185" i="10" s="1"/>
  <c r="S188" i="10"/>
  <c r="T188" i="10" s="1"/>
  <c r="S214" i="10"/>
  <c r="T214" i="10" s="1"/>
  <c r="S225" i="10"/>
  <c r="T225" i="10" s="1"/>
  <c r="AE254" i="10"/>
  <c r="S285" i="10"/>
  <c r="T285" i="10" s="1"/>
  <c r="Z285" i="10" s="1"/>
  <c r="AA285" i="10" s="1"/>
  <c r="S359" i="10"/>
  <c r="T359" i="10" s="1"/>
  <c r="Z359" i="10" s="1"/>
  <c r="AA359" i="10" s="1"/>
  <c r="Y362" i="10"/>
  <c r="AE391" i="10"/>
  <c r="AE404" i="10"/>
  <c r="Y407" i="10"/>
  <c r="S428" i="10"/>
  <c r="T428" i="10" s="1"/>
  <c r="P403" i="10"/>
  <c r="S403" i="10" s="1"/>
  <c r="T403" i="10" s="1"/>
  <c r="Z403" i="10" s="1"/>
  <c r="AA403" i="10" s="1"/>
  <c r="Z348" i="10"/>
  <c r="AA348" i="10" s="1"/>
  <c r="Z96" i="10"/>
  <c r="AA96" i="10" s="1"/>
  <c r="Z112" i="10"/>
  <c r="AA112" i="10" s="1"/>
  <c r="Z129" i="10"/>
  <c r="AA129" i="10" s="1"/>
  <c r="Z346" i="10"/>
  <c r="AA346" i="10" s="1"/>
  <c r="AF10" i="2"/>
  <c r="AG9" i="2"/>
  <c r="AF25" i="2"/>
  <c r="AG24" i="2"/>
  <c r="AF5" i="2"/>
  <c r="AG4" i="2"/>
  <c r="AF20" i="2"/>
  <c r="AF15" i="2"/>
  <c r="S24" i="10"/>
  <c r="T24" i="10" s="1"/>
  <c r="S32" i="10"/>
  <c r="T32" i="10" s="1"/>
  <c r="S36" i="10"/>
  <c r="T36" i="10" s="1"/>
  <c r="S53" i="10"/>
  <c r="T53" i="10" s="1"/>
  <c r="Z53" i="10" s="1"/>
  <c r="AA53" i="10" s="1"/>
  <c r="Z62" i="10"/>
  <c r="AA62" i="10" s="1"/>
  <c r="S66" i="10"/>
  <c r="T66" i="10" s="1"/>
  <c r="Z36" i="10"/>
  <c r="AA36" i="10" s="1"/>
  <c r="S11" i="10"/>
  <c r="T11" i="10" s="1"/>
  <c r="S13" i="10"/>
  <c r="T13" i="10" s="1"/>
  <c r="S15" i="10"/>
  <c r="T15" i="10" s="1"/>
  <c r="Z26" i="10"/>
  <c r="AA26" i="10" s="1"/>
  <c r="Z48" i="10"/>
  <c r="AA48" i="10" s="1"/>
  <c r="Z68" i="10"/>
  <c r="AA68" i="10" s="1"/>
  <c r="Z51" i="10"/>
  <c r="AA51" i="10" s="1"/>
  <c r="E3" i="8"/>
  <c r="F3" i="8" s="1"/>
  <c r="E5" i="8"/>
  <c r="F5" i="8" s="1"/>
  <c r="E7" i="8"/>
  <c r="F7" i="8" s="1"/>
  <c r="E9" i="8"/>
  <c r="F9" i="8" s="1"/>
  <c r="E11" i="8"/>
  <c r="F11" i="8" s="1"/>
  <c r="E14" i="8"/>
  <c r="F14" i="8" s="1"/>
  <c r="E16" i="8"/>
  <c r="F16" i="8" s="1"/>
  <c r="E18" i="8"/>
  <c r="F18" i="8" s="1"/>
  <c r="E20" i="8"/>
  <c r="F20" i="8" s="1"/>
  <c r="S2" i="10"/>
  <c r="T2" i="10" s="1"/>
  <c r="Z2" i="10" s="1"/>
  <c r="AA2" i="10" s="1"/>
  <c r="Y4" i="10"/>
  <c r="Y6" i="10"/>
  <c r="Z6" i="10" s="1"/>
  <c r="AA6" i="10" s="1"/>
  <c r="Y11" i="10"/>
  <c r="Y13" i="10"/>
  <c r="Y18" i="10"/>
  <c r="Z18" i="10" s="1"/>
  <c r="AA18" i="10" s="1"/>
  <c r="Y21" i="10"/>
  <c r="Z21" i="10" s="1"/>
  <c r="AA21" i="10" s="1"/>
  <c r="Y32" i="10"/>
  <c r="AE37" i="10"/>
  <c r="Y40" i="10"/>
  <c r="Z40" i="10" s="1"/>
  <c r="AA40" i="10" s="1"/>
  <c r="Z42" i="10"/>
  <c r="AA42" i="10" s="1"/>
  <c r="Y44" i="10"/>
  <c r="Z55" i="10"/>
  <c r="AA55" i="10" s="1"/>
  <c r="Y57" i="10"/>
  <c r="S74" i="10"/>
  <c r="T74" i="10" s="1"/>
  <c r="Z74" i="10" s="1"/>
  <c r="AA74" i="10" s="1"/>
  <c r="Z119" i="10"/>
  <c r="AA119" i="10" s="1"/>
  <c r="Z137" i="10"/>
  <c r="AA137" i="10" s="1"/>
  <c r="Z151" i="10"/>
  <c r="AA151" i="10" s="1"/>
  <c r="AE169" i="10"/>
  <c r="AD170" i="10"/>
  <c r="AE178" i="10"/>
  <c r="AD179" i="10"/>
  <c r="AE179" i="10" s="1"/>
  <c r="Z183" i="10"/>
  <c r="AA183" i="10" s="1"/>
  <c r="Z4" i="10"/>
  <c r="AA4" i="10" s="1"/>
  <c r="AD59" i="10"/>
  <c r="AD99" i="10"/>
  <c r="AE98" i="10"/>
  <c r="Z145" i="10"/>
  <c r="AA145" i="10" s="1"/>
  <c r="Z163" i="10"/>
  <c r="AA163" i="10" s="1"/>
  <c r="Z190" i="10"/>
  <c r="AA190" i="10" s="1"/>
  <c r="Z34" i="10"/>
  <c r="AA34" i="10" s="1"/>
  <c r="Z64" i="10"/>
  <c r="AA64" i="10" s="1"/>
  <c r="S78" i="10"/>
  <c r="T78" i="10" s="1"/>
  <c r="Z78" i="10" s="1"/>
  <c r="AA78" i="10" s="1"/>
  <c r="Z84" i="10"/>
  <c r="AA84" i="10" s="1"/>
  <c r="Z110" i="10"/>
  <c r="AA110" i="10" s="1"/>
  <c r="Z143" i="10"/>
  <c r="AA143" i="10" s="1"/>
  <c r="AE204" i="10"/>
  <c r="AD205" i="10"/>
  <c r="Z15" i="10"/>
  <c r="AA15" i="10" s="1"/>
  <c r="Z24" i="10"/>
  <c r="AA24" i="10" s="1"/>
  <c r="Z66" i="10"/>
  <c r="AA66" i="10" s="1"/>
  <c r="Z72" i="10"/>
  <c r="AA72" i="10" s="1"/>
  <c r="Z76" i="10"/>
  <c r="AA76" i="10" s="1"/>
  <c r="S80" i="10"/>
  <c r="T80" i="10" s="1"/>
  <c r="Z80" i="10" s="1"/>
  <c r="AA80" i="10" s="1"/>
  <c r="S82" i="10"/>
  <c r="T82" i="10" s="1"/>
  <c r="Z82" i="10" s="1"/>
  <c r="AA82" i="10" s="1"/>
  <c r="Z86" i="10"/>
  <c r="AA86" i="10" s="1"/>
  <c r="Y93" i="10"/>
  <c r="S93" i="10"/>
  <c r="T93" i="10" s="1"/>
  <c r="Z198" i="10"/>
  <c r="AA198" i="10" s="1"/>
  <c r="Z214" i="10"/>
  <c r="AA214" i="10" s="1"/>
  <c r="AD106" i="10"/>
  <c r="AE106" i="10" s="1"/>
  <c r="AD295" i="10"/>
  <c r="AE294" i="10"/>
  <c r="Z104" i="10"/>
  <c r="AA104" i="10" s="1"/>
  <c r="S115" i="10"/>
  <c r="T115" i="10" s="1"/>
  <c r="Z115" i="10" s="1"/>
  <c r="AA115" i="10" s="1"/>
  <c r="Z117" i="10"/>
  <c r="AA117" i="10" s="1"/>
  <c r="S121" i="10"/>
  <c r="T121" i="10" s="1"/>
  <c r="Z121" i="10" s="1"/>
  <c r="AA121" i="10" s="1"/>
  <c r="S125" i="10"/>
  <c r="T125" i="10" s="1"/>
  <c r="Z125" i="10" s="1"/>
  <c r="AA125" i="10" s="1"/>
  <c r="S135" i="10"/>
  <c r="T135" i="10" s="1"/>
  <c r="Z135" i="10" s="1"/>
  <c r="AA135" i="10" s="1"/>
  <c r="Z139" i="10"/>
  <c r="AA139" i="10" s="1"/>
  <c r="S147" i="10"/>
  <c r="T147" i="10" s="1"/>
  <c r="Z147" i="10" s="1"/>
  <c r="AA147" i="10" s="1"/>
  <c r="Z149" i="10"/>
  <c r="AA149" i="10" s="1"/>
  <c r="S153" i="10"/>
  <c r="T153" i="10" s="1"/>
  <c r="Z153" i="10" s="1"/>
  <c r="AA153" i="10" s="1"/>
  <c r="AD155" i="10"/>
  <c r="AE155" i="10" s="1"/>
  <c r="S159" i="10"/>
  <c r="T159" i="10" s="1"/>
  <c r="Z159" i="10" s="1"/>
  <c r="AA159" i="10" s="1"/>
  <c r="S181" i="10"/>
  <c r="T181" i="10" s="1"/>
  <c r="Z181" i="10" s="1"/>
  <c r="AA181" i="10" s="1"/>
  <c r="Z185" i="10"/>
  <c r="AA185" i="10" s="1"/>
  <c r="S194" i="10"/>
  <c r="T194" i="10" s="1"/>
  <c r="Z194" i="10" s="1"/>
  <c r="AA194" i="10" s="1"/>
  <c r="Z196" i="10"/>
  <c r="AA196" i="10" s="1"/>
  <c r="S200" i="10"/>
  <c r="T200" i="10" s="1"/>
  <c r="Z200" i="10" s="1"/>
  <c r="AA200" i="10" s="1"/>
  <c r="S211" i="10"/>
  <c r="T211" i="10" s="1"/>
  <c r="Z211" i="10" s="1"/>
  <c r="AA211" i="10" s="1"/>
  <c r="S223" i="10"/>
  <c r="T223" i="10" s="1"/>
  <c r="Z223" i="10" s="1"/>
  <c r="AA223" i="10" s="1"/>
  <c r="S227" i="10"/>
  <c r="T227" i="10" s="1"/>
  <c r="Y227" i="10"/>
  <c r="S238" i="10"/>
  <c r="T238" i="10" s="1"/>
  <c r="Z243" i="10"/>
  <c r="AA243" i="10" s="1"/>
  <c r="AE255" i="10"/>
  <c r="AD256" i="10"/>
  <c r="AE256" i="10" s="1"/>
  <c r="S283" i="10"/>
  <c r="T283" i="10" s="1"/>
  <c r="Z89" i="10"/>
  <c r="AA89" i="10" s="1"/>
  <c r="Z108" i="10"/>
  <c r="AA108" i="10" s="1"/>
  <c r="Z131" i="10"/>
  <c r="AA131" i="10" s="1"/>
  <c r="Z141" i="10"/>
  <c r="AA141" i="10" s="1"/>
  <c r="Z165" i="10"/>
  <c r="AA165" i="10" s="1"/>
  <c r="Z188" i="10"/>
  <c r="AA188" i="10" s="1"/>
  <c r="Z218" i="10"/>
  <c r="AA218" i="10" s="1"/>
  <c r="S234" i="10"/>
  <c r="T234" i="10" s="1"/>
  <c r="Y234" i="10"/>
  <c r="Z240" i="10"/>
  <c r="AA240" i="10" s="1"/>
  <c r="Z271" i="10"/>
  <c r="AA271" i="10" s="1"/>
  <c r="S300" i="10"/>
  <c r="T300" i="10" s="1"/>
  <c r="Z318" i="10"/>
  <c r="AA318" i="10" s="1"/>
  <c r="Z328" i="10"/>
  <c r="AA328" i="10" s="1"/>
  <c r="Z91" i="10"/>
  <c r="AA91" i="10" s="1"/>
  <c r="Z123" i="10"/>
  <c r="AA123" i="10" s="1"/>
  <c r="Z133" i="10"/>
  <c r="AA133" i="10" s="1"/>
  <c r="Z157" i="10"/>
  <c r="AA157" i="10" s="1"/>
  <c r="Z167" i="10"/>
  <c r="AA167" i="10" s="1"/>
  <c r="Z202" i="10"/>
  <c r="AA202" i="10" s="1"/>
  <c r="Z221" i="10"/>
  <c r="AA221" i="10" s="1"/>
  <c r="Z225" i="10"/>
  <c r="AA225" i="10" s="1"/>
  <c r="Y232" i="10"/>
  <c r="S232" i="10"/>
  <c r="T232" i="10" s="1"/>
  <c r="Z334" i="10"/>
  <c r="AA334" i="10" s="1"/>
  <c r="Z337" i="10"/>
  <c r="AA337" i="10" s="1"/>
  <c r="Z236" i="10"/>
  <c r="AA236" i="10" s="1"/>
  <c r="Y238" i="10"/>
  <c r="S246" i="10"/>
  <c r="T246" i="10" s="1"/>
  <c r="Z246" i="10" s="1"/>
  <c r="AA246" i="10" s="1"/>
  <c r="Z248" i="10"/>
  <c r="AA248" i="10" s="1"/>
  <c r="Y251" i="10"/>
  <c r="Z251" i="10" s="1"/>
  <c r="AA251" i="10" s="1"/>
  <c r="S253" i="10"/>
  <c r="T253" i="10" s="1"/>
  <c r="Z253" i="10" s="1"/>
  <c r="AA253" i="10" s="1"/>
  <c r="S265" i="10"/>
  <c r="T265" i="10" s="1"/>
  <c r="Z265" i="10" s="1"/>
  <c r="AA265" i="10" s="1"/>
  <c r="Y273" i="10"/>
  <c r="S277" i="10"/>
  <c r="T277" i="10" s="1"/>
  <c r="Z277" i="10" s="1"/>
  <c r="AA277" i="10" s="1"/>
  <c r="Y279" i="10"/>
  <c r="Z279" i="10" s="1"/>
  <c r="AA279" i="10" s="1"/>
  <c r="Z281" i="10"/>
  <c r="AA281" i="10" s="1"/>
  <c r="Y283" i="10"/>
  <c r="S289" i="10"/>
  <c r="T289" i="10" s="1"/>
  <c r="Z289" i="10" s="1"/>
  <c r="AA289" i="10" s="1"/>
  <c r="Z292" i="10"/>
  <c r="AA292" i="10" s="1"/>
  <c r="AE293" i="10"/>
  <c r="Y300" i="10"/>
  <c r="Z300" i="10" s="1"/>
  <c r="AA300" i="10" s="1"/>
  <c r="S303" i="10"/>
  <c r="T303" i="10" s="1"/>
  <c r="Z303" i="10" s="1"/>
  <c r="AA303" i="10" s="1"/>
  <c r="S313" i="10"/>
  <c r="T313" i="10" s="1"/>
  <c r="Y320" i="10"/>
  <c r="Z320" i="10" s="1"/>
  <c r="AA320" i="10" s="1"/>
  <c r="S322" i="10"/>
  <c r="T322" i="10" s="1"/>
  <c r="Y330" i="10"/>
  <c r="Z330" i="10" s="1"/>
  <c r="AA330" i="10" s="1"/>
  <c r="Y339" i="10"/>
  <c r="AD421" i="10"/>
  <c r="AE420" i="10"/>
  <c r="AD432" i="10"/>
  <c r="AE431" i="10"/>
  <c r="AD443" i="10"/>
  <c r="AE442" i="10"/>
  <c r="AD453" i="10"/>
  <c r="AE452" i="10"/>
  <c r="Z238" i="10"/>
  <c r="AA238" i="10" s="1"/>
  <c r="AD260" i="10"/>
  <c r="Z273" i="10"/>
  <c r="AA273" i="10" s="1"/>
  <c r="Z283" i="10"/>
  <c r="AA283" i="10" s="1"/>
  <c r="AD307" i="10"/>
  <c r="AD341" i="10"/>
  <c r="AD351" i="10"/>
  <c r="AE350" i="10"/>
  <c r="S354" i="10"/>
  <c r="T354" i="10" s="1"/>
  <c r="Y354" i="10"/>
  <c r="Z368" i="10"/>
  <c r="AA368" i="10" s="1"/>
  <c r="Z390" i="10"/>
  <c r="AA390" i="10" s="1"/>
  <c r="AE392" i="10"/>
  <c r="AD393" i="10"/>
  <c r="Z415" i="10"/>
  <c r="AA415" i="10" s="1"/>
  <c r="Z230" i="10"/>
  <c r="AA230" i="10" s="1"/>
  <c r="Z258" i="10"/>
  <c r="AA258" i="10" s="1"/>
  <c r="Z275" i="10"/>
  <c r="AA275" i="10" s="1"/>
  <c r="Z305" i="10"/>
  <c r="AA305" i="10" s="1"/>
  <c r="Z362" i="10"/>
  <c r="AA362" i="10" s="1"/>
  <c r="Z377" i="10"/>
  <c r="AA377" i="10" s="1"/>
  <c r="AE379" i="10"/>
  <c r="AD380" i="10"/>
  <c r="Z396" i="10"/>
  <c r="AA396" i="10" s="1"/>
  <c r="Z407" i="10"/>
  <c r="AA407" i="10" s="1"/>
  <c r="Z413" i="10"/>
  <c r="AA413" i="10" s="1"/>
  <c r="S439" i="10"/>
  <c r="T439" i="10" s="1"/>
  <c r="S450" i="10"/>
  <c r="T450" i="10" s="1"/>
  <c r="Z313" i="10"/>
  <c r="AA313" i="10" s="1"/>
  <c r="Z322" i="10"/>
  <c r="AA322" i="10" s="1"/>
  <c r="Z332" i="10"/>
  <c r="AA332" i="10" s="1"/>
  <c r="Z344" i="10"/>
  <c r="AA344" i="10" s="1"/>
  <c r="Z383" i="10"/>
  <c r="AA383" i="10" s="1"/>
  <c r="S409" i="10"/>
  <c r="T409" i="10" s="1"/>
  <c r="S357" i="10"/>
  <c r="T357" i="10" s="1"/>
  <c r="Z357" i="10" s="1"/>
  <c r="AA357" i="10" s="1"/>
  <c r="Y364" i="10"/>
  <c r="Z364" i="10" s="1"/>
  <c r="AA364" i="10" s="1"/>
  <c r="S366" i="10"/>
  <c r="T366" i="10" s="1"/>
  <c r="Y373" i="10"/>
  <c r="Z373" i="10" s="1"/>
  <c r="AA373" i="10" s="1"/>
  <c r="S375" i="10"/>
  <c r="T375" i="10" s="1"/>
  <c r="Z375" i="10" s="1"/>
  <c r="AA375" i="10" s="1"/>
  <c r="Y385" i="10"/>
  <c r="S387" i="10"/>
  <c r="T387" i="10" s="1"/>
  <c r="Y398" i="10"/>
  <c r="Z398" i="10" s="1"/>
  <c r="AA398" i="10" s="1"/>
  <c r="S400" i="10"/>
  <c r="T400" i="10" s="1"/>
  <c r="Z400" i="10" s="1"/>
  <c r="AA400" i="10" s="1"/>
  <c r="Y409" i="10"/>
  <c r="Z409" i="10" s="1"/>
  <c r="AA409" i="10" s="1"/>
  <c r="S411" i="10"/>
  <c r="T411" i="10" s="1"/>
  <c r="Z411" i="10" s="1"/>
  <c r="AA411" i="10" s="1"/>
  <c r="Y417" i="10"/>
  <c r="Y428" i="10"/>
  <c r="Z428" i="10" s="1"/>
  <c r="AA428" i="10" s="1"/>
  <c r="Y439" i="10"/>
  <c r="Z439" i="10" s="1"/>
  <c r="AA439" i="10" s="1"/>
  <c r="Y450" i="10"/>
  <c r="Z385" i="10"/>
  <c r="AA385" i="10" s="1"/>
  <c r="AE419" i="10"/>
  <c r="AE430" i="10"/>
  <c r="AE441" i="10"/>
  <c r="Z366" i="10"/>
  <c r="AA366" i="10" s="1"/>
  <c r="Z387" i="10"/>
  <c r="AA387" i="10" s="1"/>
  <c r="Z354" i="10" l="1"/>
  <c r="AA354" i="10" s="1"/>
  <c r="Z32" i="10"/>
  <c r="AA32" i="10" s="1"/>
  <c r="Z417" i="10"/>
  <c r="AA417" i="10" s="1"/>
  <c r="Z450" i="10"/>
  <c r="AA450" i="10" s="1"/>
  <c r="Z11" i="10"/>
  <c r="AA11" i="10" s="1"/>
  <c r="Z339" i="10"/>
  <c r="AA339" i="10" s="1"/>
  <c r="Z44" i="10"/>
  <c r="AA44" i="10" s="1"/>
  <c r="Z227" i="10"/>
  <c r="AA227" i="10" s="1"/>
  <c r="Z8" i="10"/>
  <c r="AA8" i="10" s="1"/>
  <c r="Z57" i="10"/>
  <c r="AA57" i="10" s="1"/>
  <c r="Z13" i="10"/>
  <c r="AA13" i="10" s="1"/>
  <c r="AE380" i="10"/>
  <c r="AD381" i="10"/>
  <c r="AE381" i="10" s="1"/>
  <c r="AE393" i="10"/>
  <c r="AD394" i="10"/>
  <c r="AE394" i="10" s="1"/>
  <c r="AE341" i="10"/>
  <c r="AD342" i="10"/>
  <c r="AE342" i="10" s="1"/>
  <c r="AE260" i="10"/>
  <c r="AD261" i="10"/>
  <c r="Z232" i="10"/>
  <c r="AA232" i="10" s="1"/>
  <c r="AF16" i="2"/>
  <c r="AG16" i="2" s="1"/>
  <c r="AG15" i="2"/>
  <c r="AE307" i="10"/>
  <c r="AD308" i="10"/>
  <c r="AD444" i="10"/>
  <c r="AE443" i="10"/>
  <c r="AD422" i="10"/>
  <c r="AE421" i="10"/>
  <c r="Z234" i="10"/>
  <c r="AA234" i="10" s="1"/>
  <c r="Z93" i="10"/>
  <c r="AA93" i="10" s="1"/>
  <c r="AD100" i="10"/>
  <c r="AE99" i="10"/>
  <c r="AE170" i="10"/>
  <c r="AD171" i="10"/>
  <c r="AD296" i="10"/>
  <c r="AE295" i="10"/>
  <c r="AG10" i="2"/>
  <c r="AF11" i="2"/>
  <c r="AG11" i="2" s="1"/>
  <c r="AD352" i="10"/>
  <c r="AE352" i="10" s="1"/>
  <c r="AE351" i="10"/>
  <c r="AE453" i="10"/>
  <c r="AD454" i="10"/>
  <c r="AD433" i="10"/>
  <c r="AE432" i="10"/>
  <c r="AE205" i="10"/>
  <c r="AD206" i="10"/>
  <c r="AE59" i="10"/>
  <c r="AD60" i="10"/>
  <c r="AE60" i="10" s="1"/>
  <c r="AF21" i="2"/>
  <c r="AG21" i="2" s="1"/>
  <c r="AG20" i="2"/>
  <c r="AG5" i="2"/>
  <c r="AF6" i="2"/>
  <c r="AG6" i="2" s="1"/>
  <c r="AG25" i="2"/>
  <c r="AF26" i="2"/>
  <c r="AG26" i="2" s="1"/>
  <c r="AD101" i="10" l="1"/>
  <c r="AE100" i="10"/>
  <c r="AD423" i="10"/>
  <c r="AE422" i="10"/>
  <c r="AE171" i="10"/>
  <c r="AD172" i="10"/>
  <c r="AD434" i="10"/>
  <c r="AE433" i="10"/>
  <c r="AD297" i="10"/>
  <c r="AE296" i="10"/>
  <c r="AD445" i="10"/>
  <c r="AE444" i="10"/>
  <c r="AE206" i="10"/>
  <c r="AD207" i="10"/>
  <c r="AD455" i="10"/>
  <c r="AE454" i="10"/>
  <c r="AE308" i="10"/>
  <c r="AD309" i="10"/>
  <c r="AE261" i="10"/>
  <c r="AD262" i="10"/>
  <c r="AE262" i="10" l="1"/>
  <c r="AD263" i="10"/>
  <c r="AE263" i="10" s="1"/>
  <c r="AD298" i="10"/>
  <c r="AE298" i="10" s="1"/>
  <c r="AE297" i="10"/>
  <c r="AD435" i="10"/>
  <c r="AE434" i="10"/>
  <c r="AE455" i="10"/>
  <c r="AD456" i="10"/>
  <c r="AD446" i="10"/>
  <c r="AE445" i="10"/>
  <c r="AE172" i="10"/>
  <c r="AD173" i="10"/>
  <c r="AD102" i="10"/>
  <c r="AE102" i="10" s="1"/>
  <c r="AE101" i="10"/>
  <c r="AE309" i="10"/>
  <c r="AD310" i="10"/>
  <c r="AE207" i="10"/>
  <c r="AD208" i="10"/>
  <c r="AD424" i="10"/>
  <c r="AE423" i="10"/>
  <c r="AE208" i="10" l="1"/>
  <c r="AD209" i="10"/>
  <c r="AE209" i="10" s="1"/>
  <c r="AE173" i="10"/>
  <c r="AD174" i="10"/>
  <c r="AD457" i="10"/>
  <c r="AE456" i="10"/>
  <c r="AD436" i="10"/>
  <c r="AE435" i="10"/>
  <c r="AE310" i="10"/>
  <c r="AD311" i="10"/>
  <c r="AE311" i="10" s="1"/>
  <c r="AD425" i="10"/>
  <c r="AE424" i="10"/>
  <c r="AD447" i="10"/>
  <c r="AE446" i="10"/>
  <c r="AE174" i="10" l="1"/>
  <c r="AD175" i="10"/>
  <c r="AD437" i="10"/>
  <c r="AE437" i="10" s="1"/>
  <c r="AE436" i="10"/>
  <c r="AD448" i="10"/>
  <c r="AE448" i="10" s="1"/>
  <c r="AE447" i="10"/>
  <c r="AD426" i="10"/>
  <c r="AE426" i="10" s="1"/>
  <c r="AE425" i="10"/>
  <c r="AE457" i="10"/>
  <c r="AD458" i="10"/>
  <c r="AD459" i="10" l="1"/>
  <c r="AE459" i="10" s="1"/>
  <c r="AE458" i="10"/>
  <c r="AE175" i="10"/>
  <c r="AD176" i="10"/>
  <c r="AE176" i="10" s="1"/>
</calcChain>
</file>

<file path=xl/comments1.xml><?xml version="1.0" encoding="utf-8"?>
<comments xmlns="http://schemas.openxmlformats.org/spreadsheetml/2006/main">
  <authors>
    <author>作者</author>
  </authors>
  <commentList>
    <comment ref="AF1" authorId="0" shapeId="0">
      <text>
        <r>
          <rPr>
            <sz val="9"/>
            <rFont val="宋体"/>
            <family val="3"/>
            <charset val="134"/>
          </rPr>
          <t xml:space="preserve">1.散客 2.会员 3.散客新晋 4.推荐新晋 5.内购 6.员工 7.返佣新晋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sz val="9"/>
            <rFont val="宋体"/>
            <family val="3"/>
            <charset val="134"/>
          </rPr>
          <t xml:space="preserve">1.散客 2.会员 3.散客新晋 4.推荐新晋 5.内购 6.员工 7.返佣新晋 </t>
        </r>
      </text>
    </comment>
  </commentList>
</comments>
</file>

<file path=xl/sharedStrings.xml><?xml version="1.0" encoding="utf-8"?>
<sst xmlns="http://schemas.openxmlformats.org/spreadsheetml/2006/main" count="17048" uniqueCount="2118">
  <si>
    <t>订单类别</t>
  </si>
  <si>
    <t>日期</t>
  </si>
  <si>
    <t>流水号</t>
  </si>
  <si>
    <t>序号</t>
  </si>
  <si>
    <t>品类</t>
  </si>
  <si>
    <t>品牌</t>
  </si>
  <si>
    <t>款式</t>
  </si>
  <si>
    <t>颜色</t>
  </si>
  <si>
    <t>规格</t>
  </si>
  <si>
    <t>年份</t>
  </si>
  <si>
    <t>人群</t>
  </si>
  <si>
    <t>分类</t>
  </si>
  <si>
    <t>数量</t>
  </si>
  <si>
    <t>零售价</t>
  </si>
  <si>
    <t>零售价
总价</t>
  </si>
  <si>
    <t>总订单零售价</t>
  </si>
  <si>
    <t>实际成交
总金额</t>
  </si>
  <si>
    <t>订单
总金额</t>
  </si>
  <si>
    <t>总订单
折扣</t>
  </si>
  <si>
    <t>易龙豆
系数</t>
  </si>
  <si>
    <t>抵扣前剩余
账户易龙豆</t>
  </si>
  <si>
    <t>抵扣消费
易龙豆</t>
  </si>
  <si>
    <t>代金券号</t>
  </si>
  <si>
    <t>代金券
总面值</t>
  </si>
  <si>
    <t>抵扣完
订单金额</t>
  </si>
  <si>
    <t>本次生成
易龙豆</t>
  </si>
  <si>
    <t>账户最终易龙豆</t>
  </si>
  <si>
    <t>消费者
属性</t>
  </si>
  <si>
    <t>属性
系数</t>
  </si>
  <si>
    <t>会员号</t>
  </si>
  <si>
    <t>会员名</t>
  </si>
  <si>
    <t>电话</t>
  </si>
  <si>
    <t>消费来源
属性</t>
  </si>
  <si>
    <t>推荐人</t>
  </si>
  <si>
    <t>销售员</t>
  </si>
  <si>
    <t>付款方式</t>
  </si>
  <si>
    <t>赠品
摊销</t>
  </si>
  <si>
    <t>实际成交
折扣</t>
  </si>
  <si>
    <t>备注</t>
  </si>
  <si>
    <t>现货销售</t>
  </si>
  <si>
    <t>护腕_护掌</t>
  </si>
  <si>
    <t>Demon</t>
  </si>
  <si>
    <t>DS6450</t>
  </si>
  <si>
    <t>M</t>
  </si>
  <si>
    <t>15-16</t>
  </si>
  <si>
    <t>男</t>
  </si>
  <si>
    <t>未知</t>
  </si>
  <si>
    <t>散客</t>
  </si>
  <si>
    <t>霞霞</t>
  </si>
  <si>
    <t>现金</t>
  </si>
  <si>
    <t>手套</t>
  </si>
  <si>
    <t>Meet</t>
  </si>
  <si>
    <t>特价</t>
  </si>
  <si>
    <t>One Size</t>
  </si>
  <si>
    <t>舒平</t>
  </si>
  <si>
    <t>女</t>
  </si>
  <si>
    <t>帽子</t>
  </si>
  <si>
    <t>其他</t>
  </si>
  <si>
    <t>小武</t>
  </si>
  <si>
    <t>雪袜</t>
  </si>
  <si>
    <t>Under Armour</t>
  </si>
  <si>
    <t>Etirel</t>
  </si>
  <si>
    <t>14-15</t>
  </si>
  <si>
    <t>儿童</t>
  </si>
  <si>
    <t>单板</t>
  </si>
  <si>
    <t>散客新晋</t>
  </si>
  <si>
    <t>双板</t>
  </si>
  <si>
    <t>服务商品</t>
  </si>
  <si>
    <t>张龙</t>
  </si>
  <si>
    <t>头盔</t>
  </si>
  <si>
    <t>GIRO</t>
  </si>
  <si>
    <t>White</t>
  </si>
  <si>
    <t>L</t>
  </si>
  <si>
    <t>米茄</t>
  </si>
  <si>
    <t>支付宝</t>
  </si>
  <si>
    <t>雪镜</t>
  </si>
  <si>
    <t>Ashbury</t>
  </si>
  <si>
    <t>Warlock</t>
  </si>
  <si>
    <t>微信支付</t>
  </si>
  <si>
    <t>Burton</t>
  </si>
  <si>
    <t>灰</t>
  </si>
  <si>
    <t>抓板</t>
  </si>
  <si>
    <t>刘丽</t>
  </si>
  <si>
    <t>单板雪鞋</t>
  </si>
  <si>
    <t>Felice</t>
  </si>
  <si>
    <t>Black</t>
  </si>
  <si>
    <t>刷卡</t>
  </si>
  <si>
    <t>护臀</t>
  </si>
  <si>
    <t>DS1400</t>
  </si>
  <si>
    <t>S</t>
  </si>
  <si>
    <t>雪服上衣</t>
  </si>
  <si>
    <t>Horthfeathers</t>
  </si>
  <si>
    <t>雪裤</t>
  </si>
  <si>
    <t>Picture</t>
  </si>
  <si>
    <t>紫</t>
  </si>
  <si>
    <t>JBMC</t>
  </si>
  <si>
    <t>Caughing Dragon Sz</t>
  </si>
  <si>
    <t>Beige</t>
  </si>
  <si>
    <t>Air Walk</t>
  </si>
  <si>
    <t>套装</t>
  </si>
  <si>
    <t>护脸</t>
  </si>
  <si>
    <t>APO</t>
  </si>
  <si>
    <t>单板固定器</t>
  </si>
  <si>
    <t>ST</t>
  </si>
  <si>
    <t>M/L</t>
  </si>
  <si>
    <t>针织</t>
  </si>
  <si>
    <t>The North Face</t>
  </si>
  <si>
    <t>VILL</t>
  </si>
  <si>
    <t>N5056</t>
  </si>
  <si>
    <t>C477</t>
  </si>
  <si>
    <t>146CM</t>
  </si>
  <si>
    <t>双板板包</t>
  </si>
  <si>
    <t>MEET</t>
  </si>
  <si>
    <t>会员</t>
  </si>
  <si>
    <t>鞋包_背包</t>
  </si>
  <si>
    <t>期货预定</t>
  </si>
  <si>
    <t>UVEX</t>
  </si>
  <si>
    <t>雪板养护</t>
  </si>
  <si>
    <t>背带_腰带</t>
  </si>
  <si>
    <t>CRUE</t>
  </si>
  <si>
    <t>Fischer</t>
  </si>
  <si>
    <t>转账</t>
  </si>
  <si>
    <t>速干服</t>
  </si>
  <si>
    <t>Skins</t>
  </si>
  <si>
    <t>A200女上衣</t>
  </si>
  <si>
    <t>小侯大夫</t>
  </si>
  <si>
    <t>161CM</t>
  </si>
  <si>
    <t>吕鑫</t>
  </si>
  <si>
    <t>Air Hole</t>
  </si>
  <si>
    <t>Airtube</t>
  </si>
  <si>
    <t>AMB</t>
  </si>
  <si>
    <t>153CM</t>
  </si>
  <si>
    <t>鹏鹏</t>
  </si>
  <si>
    <t>Union</t>
  </si>
  <si>
    <t>Green</t>
  </si>
  <si>
    <t>单板板包</t>
  </si>
  <si>
    <t>155CM</t>
  </si>
  <si>
    <t>蓝</t>
  </si>
  <si>
    <t>红</t>
  </si>
  <si>
    <t>Coral</t>
  </si>
  <si>
    <t>王婷琳</t>
  </si>
  <si>
    <t>护膝</t>
  </si>
  <si>
    <t>Mcdavid</t>
  </si>
  <si>
    <t>429X</t>
  </si>
  <si>
    <t>160CM</t>
  </si>
  <si>
    <t>推荐新晋</t>
  </si>
  <si>
    <t>双板雪鞋</t>
  </si>
  <si>
    <t>Nordica</t>
  </si>
  <si>
    <t>N50</t>
  </si>
  <si>
    <t>雪杖</t>
  </si>
  <si>
    <t>绿</t>
  </si>
  <si>
    <t>100CM</t>
  </si>
  <si>
    <t>Oakley</t>
  </si>
  <si>
    <t>李京</t>
  </si>
  <si>
    <t>Smith</t>
  </si>
  <si>
    <t>Force</t>
  </si>
  <si>
    <t>S/M</t>
  </si>
  <si>
    <t>护甲衣</t>
  </si>
  <si>
    <t>DS0050</t>
  </si>
  <si>
    <t>现货预定</t>
  </si>
  <si>
    <t>双板固定器</t>
  </si>
  <si>
    <t>Tyrolia</t>
  </si>
  <si>
    <t>138CM</t>
  </si>
  <si>
    <t>曹志洁</t>
  </si>
  <si>
    <t>粉</t>
  </si>
  <si>
    <t>DC</t>
  </si>
  <si>
    <t>黑</t>
  </si>
  <si>
    <t>147CM</t>
  </si>
  <si>
    <t>刘俊妍</t>
  </si>
  <si>
    <t>推荐</t>
  </si>
  <si>
    <t>Dimito</t>
  </si>
  <si>
    <t>马辉</t>
  </si>
  <si>
    <t>6459924</t>
  </si>
  <si>
    <t>邵校</t>
  </si>
  <si>
    <t>Zanier</t>
  </si>
  <si>
    <t>Bunny.zx.ki</t>
  </si>
  <si>
    <t>DS16501</t>
  </si>
  <si>
    <t>李轶凡</t>
  </si>
  <si>
    <t>165CM</t>
  </si>
  <si>
    <t>A200男长裤</t>
  </si>
  <si>
    <t>金磊</t>
  </si>
  <si>
    <t>135CM</t>
  </si>
  <si>
    <t>李享</t>
  </si>
  <si>
    <t>Erika</t>
  </si>
  <si>
    <t>橘</t>
  </si>
  <si>
    <t>6459925</t>
  </si>
  <si>
    <t>赠送</t>
  </si>
  <si>
    <t>伸缩</t>
  </si>
  <si>
    <t>赵韵东</t>
  </si>
  <si>
    <t>潘叶</t>
  </si>
  <si>
    <t>绿红黑</t>
  </si>
  <si>
    <t>军绿</t>
  </si>
  <si>
    <t>XL</t>
  </si>
  <si>
    <t>13-14</t>
  </si>
  <si>
    <t>Lidakis</t>
  </si>
  <si>
    <t>花</t>
  </si>
  <si>
    <t>祝玉峰</t>
  </si>
  <si>
    <t>添加剂</t>
  </si>
  <si>
    <t>RC4 WC SC</t>
  </si>
  <si>
    <t>Giro</t>
  </si>
  <si>
    <t>Airtube Ergo</t>
  </si>
  <si>
    <t>安宁</t>
  </si>
  <si>
    <t>6459920</t>
  </si>
  <si>
    <t>白</t>
  </si>
  <si>
    <t>柠檬黄</t>
  </si>
  <si>
    <t>Launch</t>
  </si>
  <si>
    <t>Grade</t>
  </si>
  <si>
    <t>GEM</t>
  </si>
  <si>
    <t>145CM</t>
  </si>
  <si>
    <t>陈蓉蓉</t>
  </si>
  <si>
    <t>Magenta</t>
  </si>
  <si>
    <t>WL</t>
  </si>
  <si>
    <t>150CM</t>
  </si>
  <si>
    <t>史芳</t>
  </si>
  <si>
    <t>163CM</t>
  </si>
  <si>
    <t>布乖</t>
  </si>
  <si>
    <t>帽衫</t>
  </si>
  <si>
    <t>Bunch</t>
  </si>
  <si>
    <t>陈继胜</t>
  </si>
  <si>
    <t>打蜡</t>
  </si>
  <si>
    <t>补板底</t>
  </si>
  <si>
    <t>Electric</t>
  </si>
  <si>
    <t>Beach</t>
  </si>
  <si>
    <t>黄</t>
  </si>
  <si>
    <t>分指</t>
  </si>
  <si>
    <t>Horvath</t>
  </si>
  <si>
    <t>S400女长裤</t>
  </si>
  <si>
    <t>抓绒</t>
  </si>
  <si>
    <t>Spyder</t>
  </si>
  <si>
    <t>并指</t>
  </si>
  <si>
    <t>Dakine</t>
  </si>
  <si>
    <t>WM</t>
  </si>
  <si>
    <t>左姐</t>
  </si>
  <si>
    <t xml:space="preserve"> </t>
  </si>
  <si>
    <t>K.O</t>
  </si>
  <si>
    <t>Yellow</t>
  </si>
  <si>
    <t>修刃_打蜡</t>
  </si>
  <si>
    <t>崔洋</t>
  </si>
  <si>
    <t>Roxa</t>
  </si>
  <si>
    <t>35-40</t>
  </si>
  <si>
    <t>双板出租服务</t>
  </si>
  <si>
    <t>新租板费</t>
  </si>
  <si>
    <t>服务商品押金</t>
  </si>
  <si>
    <t>租板押金</t>
  </si>
  <si>
    <t>MOTO</t>
  </si>
  <si>
    <t>棕</t>
  </si>
  <si>
    <t>黑花</t>
  </si>
  <si>
    <t>ROXA</t>
  </si>
  <si>
    <t>Montane</t>
  </si>
  <si>
    <t>Rodeo</t>
  </si>
  <si>
    <t>170/176</t>
  </si>
  <si>
    <t>W.L</t>
  </si>
  <si>
    <t>Camo</t>
  </si>
  <si>
    <t>梅紫</t>
  </si>
  <si>
    <t>C467</t>
  </si>
  <si>
    <t>152CM</t>
  </si>
  <si>
    <t>C156</t>
  </si>
  <si>
    <t>Karbon</t>
  </si>
  <si>
    <t>TURQ</t>
  </si>
  <si>
    <t>C355</t>
  </si>
  <si>
    <t>140CM</t>
  </si>
  <si>
    <t>N4016</t>
  </si>
  <si>
    <t>128CM</t>
  </si>
  <si>
    <t>Phenix</t>
  </si>
  <si>
    <t>ROYAL</t>
  </si>
  <si>
    <t>桨板</t>
  </si>
  <si>
    <t>乐划</t>
  </si>
  <si>
    <t>桨板配件</t>
  </si>
  <si>
    <t>李闻江</t>
  </si>
  <si>
    <t>桨板出租服务</t>
  </si>
  <si>
    <t>桨板出租</t>
  </si>
  <si>
    <t>EX1509</t>
  </si>
  <si>
    <t>Full Tilt</t>
  </si>
  <si>
    <t>护腰</t>
  </si>
  <si>
    <t>内购</t>
  </si>
  <si>
    <t>未付</t>
  </si>
  <si>
    <t>李彤</t>
  </si>
  <si>
    <t>Kixism</t>
  </si>
  <si>
    <t>紫红</t>
  </si>
  <si>
    <t>white</t>
  </si>
  <si>
    <t>黑白</t>
  </si>
  <si>
    <t>XS</t>
  </si>
  <si>
    <t>乔波</t>
  </si>
  <si>
    <t>背带</t>
  </si>
  <si>
    <t>浅蓝</t>
  </si>
  <si>
    <t>Armada</t>
  </si>
  <si>
    <t>黑红</t>
  </si>
  <si>
    <t>29-34</t>
  </si>
  <si>
    <t>110cm</t>
  </si>
  <si>
    <t>返佣新晋</t>
  </si>
  <si>
    <t>34-40</t>
  </si>
  <si>
    <t>红黑</t>
  </si>
  <si>
    <t>乔大湿</t>
  </si>
  <si>
    <t>IB</t>
  </si>
  <si>
    <t>桨板活动费</t>
  </si>
  <si>
    <t>王勃</t>
  </si>
  <si>
    <t>现货尾款</t>
  </si>
  <si>
    <t>张晔</t>
  </si>
  <si>
    <t>149CM</t>
  </si>
  <si>
    <t>补差价</t>
  </si>
  <si>
    <t>BLACK</t>
  </si>
  <si>
    <t>BLUE</t>
  </si>
  <si>
    <t>续租板费</t>
  </si>
  <si>
    <t>157CM</t>
  </si>
  <si>
    <t>Orange</t>
  </si>
  <si>
    <t>梅紫色</t>
  </si>
  <si>
    <t>小酒窝</t>
  </si>
  <si>
    <t>黄震</t>
  </si>
  <si>
    <t>冰袋</t>
  </si>
  <si>
    <t>郝博</t>
  </si>
  <si>
    <t>刘晓伟</t>
  </si>
  <si>
    <t>SP</t>
  </si>
  <si>
    <t>Dabello</t>
  </si>
  <si>
    <t>朱珠</t>
  </si>
  <si>
    <t>孙妍</t>
  </si>
  <si>
    <t>罗赛</t>
  </si>
  <si>
    <t>左宏</t>
  </si>
  <si>
    <t>张薛</t>
  </si>
  <si>
    <t>尧尧</t>
  </si>
  <si>
    <t>C471</t>
  </si>
  <si>
    <t>李帆</t>
  </si>
  <si>
    <t>迪卡侬</t>
  </si>
  <si>
    <t>12-13</t>
  </si>
  <si>
    <t>蓝粉</t>
  </si>
  <si>
    <t>Orage</t>
  </si>
  <si>
    <t>白红</t>
  </si>
  <si>
    <t>Danimals</t>
  </si>
  <si>
    <t>134CM</t>
  </si>
  <si>
    <t>RED</t>
  </si>
  <si>
    <t>马东星</t>
  </si>
  <si>
    <t>紫黑</t>
  </si>
  <si>
    <t>退货</t>
  </si>
  <si>
    <t>消费者属性</t>
  </si>
  <si>
    <t>消费属性系数</t>
  </si>
  <si>
    <t>卡片属性</t>
  </si>
  <si>
    <t>消费来源属性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</si>
  <si>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1-12</t>
    </r>
  </si>
  <si>
    <t>新卡</t>
  </si>
  <si>
    <t>微信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</si>
  <si>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2-13</t>
    </r>
  </si>
  <si>
    <t>冰</t>
  </si>
  <si>
    <t>补卡</t>
  </si>
  <si>
    <t>八易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</si>
  <si>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3-14</t>
    </r>
  </si>
  <si>
    <t>朋</t>
  </si>
  <si>
    <t>卡片备选 1</t>
  </si>
  <si>
    <t>消费来源备选 1</t>
  </si>
  <si>
    <t>现货定金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</si>
  <si>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4-15</t>
    </r>
  </si>
  <si>
    <t>人群备选 1</t>
  </si>
  <si>
    <t>分类备选 1</t>
  </si>
  <si>
    <t>教练新晋</t>
  </si>
  <si>
    <t>卡片备选 2</t>
  </si>
  <si>
    <t>消费来源备选 2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</si>
  <si>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5-16</t>
    </r>
  </si>
  <si>
    <t>人群备选 2</t>
  </si>
  <si>
    <t>分类备选 2</t>
  </si>
  <si>
    <t>张谦</t>
  </si>
  <si>
    <t>代金券</t>
  </si>
  <si>
    <t>卡片备选 3</t>
  </si>
  <si>
    <t>消费来源备选 3</t>
  </si>
  <si>
    <t>预定定金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</si>
  <si>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6-17</t>
    </r>
  </si>
  <si>
    <t>人群备选 3</t>
  </si>
  <si>
    <t>分类备选 3</t>
  </si>
  <si>
    <t>张海东</t>
  </si>
  <si>
    <t>现金+代金券</t>
  </si>
  <si>
    <t>卡片备选 4</t>
  </si>
  <si>
    <t>消费来源备选 4</t>
  </si>
  <si>
    <t>预定尾款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</si>
  <si>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7-18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</si>
  <si>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/M</t>
    </r>
  </si>
  <si>
    <t>人群备选 4</t>
  </si>
  <si>
    <t>分类备选 4</t>
  </si>
  <si>
    <t>刷卡+代金券</t>
  </si>
  <si>
    <t>卡片备选 5</t>
  </si>
  <si>
    <t>消费来源备选 5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</si>
  <si>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8-19</t>
    </r>
  </si>
  <si>
    <t>人群备选 5</t>
  </si>
  <si>
    <t>分类备选 5</t>
  </si>
  <si>
    <t>转账+代金券</t>
  </si>
  <si>
    <t>消费者备选 1</t>
  </si>
  <si>
    <t>卡片备选 6</t>
  </si>
  <si>
    <t>消费来源备选 6</t>
  </si>
  <si>
    <t>豆抵扣现金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</si>
  <si>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9-20</t>
    </r>
  </si>
  <si>
    <t>规格备选 1</t>
  </si>
  <si>
    <t>人群备选 6</t>
  </si>
  <si>
    <t>分类备选 6</t>
  </si>
  <si>
    <t>刘佳</t>
  </si>
  <si>
    <t>支付宝+代金券</t>
  </si>
  <si>
    <t>消费者备选 2</t>
  </si>
  <si>
    <t>卡片备选 7</t>
  </si>
  <si>
    <t>消费来源备选 7</t>
  </si>
  <si>
    <t>豆兑换服务</t>
  </si>
  <si>
    <t>规格备选 2</t>
  </si>
  <si>
    <t>豆兑换礼品</t>
  </si>
  <si>
    <t>规格备选 3</t>
  </si>
  <si>
    <t>销售员备选 2</t>
  </si>
  <si>
    <t>规格备选 4</t>
  </si>
  <si>
    <t>销售员备选 3</t>
  </si>
  <si>
    <t>易龙豆兑换</t>
  </si>
  <si>
    <t>规格备选 5</t>
  </si>
  <si>
    <t>销售员备选 4</t>
  </si>
  <si>
    <t>规格备选 6</t>
  </si>
  <si>
    <t>销售员备选 5</t>
  </si>
  <si>
    <t>现金+刷卡</t>
  </si>
  <si>
    <t>规格备选 7</t>
  </si>
  <si>
    <t>销售员备选 6</t>
  </si>
  <si>
    <t>奖券</t>
  </si>
  <si>
    <t>规格备选 8</t>
  </si>
  <si>
    <t>销售员备选 7</t>
  </si>
  <si>
    <t>刷卡+易龙豆</t>
  </si>
  <si>
    <t>规格备选 9</t>
  </si>
  <si>
    <t>销售员备选 8</t>
  </si>
  <si>
    <t>现金+微信</t>
  </si>
  <si>
    <t>规格备选 10</t>
  </si>
  <si>
    <t>销售员备选 9</t>
  </si>
  <si>
    <t>付款方式备选 1</t>
  </si>
  <si>
    <r>
      <rPr>
        <sz val="11"/>
        <color theme="1"/>
        <rFont val="宋体"/>
        <family val="3"/>
        <charset val="134"/>
      </rPr>
      <t xml:space="preserve">订单类别备选 </t>
    </r>
    <r>
      <rPr>
        <sz val="11"/>
        <color theme="1"/>
        <rFont val="宋体"/>
        <family val="3"/>
        <charset val="134"/>
      </rPr>
      <t>8</t>
    </r>
  </si>
  <si>
    <t>规格备选 11</t>
  </si>
  <si>
    <t>销售员备选 10</t>
  </si>
  <si>
    <t>付款方式备选 2</t>
  </si>
  <si>
    <t>双板试滑板</t>
  </si>
  <si>
    <t>单板试滑板</t>
  </si>
  <si>
    <t>双板试滑鞋</t>
  </si>
  <si>
    <t>生成易龙豆</t>
  </si>
  <si>
    <t>消费易龙豆</t>
  </si>
  <si>
    <t>品类备选3</t>
  </si>
  <si>
    <t>品类备选4</t>
  </si>
  <si>
    <t>品类备选5</t>
  </si>
  <si>
    <t>品类备选6</t>
  </si>
  <si>
    <t>品类备选7</t>
  </si>
  <si>
    <t>品类备选8</t>
  </si>
  <si>
    <t>半碳纤维桨</t>
  </si>
  <si>
    <t>桨板板包</t>
  </si>
  <si>
    <t>脚绳</t>
  </si>
  <si>
    <t>车载电动气泵</t>
  </si>
  <si>
    <t>Marker</t>
  </si>
  <si>
    <t>Forum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</si>
  <si>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ERN</t>
    </r>
  </si>
  <si>
    <t>Dragon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</si>
  <si>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XIT</t>
    </r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</si>
  <si>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cdavid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</si>
  <si>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TORM</t>
    </r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</si>
  <si>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ULA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</si>
  <si>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OOK</t>
    </r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</si>
  <si>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LUX</t>
    </r>
  </si>
  <si>
    <t>Carrera</t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</si>
  <si>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ION</t>
    </r>
  </si>
  <si>
    <t>护腰备选 1</t>
  </si>
  <si>
    <t>Animal</t>
  </si>
  <si>
    <r>
      <rPr>
        <sz val="11"/>
        <color theme="1"/>
        <rFont val="宋体"/>
        <family val="3"/>
        <charset val="134"/>
      </rPr>
      <t>O</t>
    </r>
    <r>
      <rPr>
        <sz val="11"/>
        <color theme="1"/>
        <rFont val="宋体"/>
        <family val="3"/>
        <charset val="134"/>
      </rPr>
      <t>LINO</t>
    </r>
  </si>
  <si>
    <t>Helly Hansen</t>
  </si>
  <si>
    <t>Celsive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</si>
  <si>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rmada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</si>
  <si>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IRO</t>
    </r>
  </si>
  <si>
    <t>护腕+护掌备选 1</t>
  </si>
  <si>
    <t>护腰备选 2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</si>
  <si>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EET</t>
    </r>
  </si>
  <si>
    <t>零下2度</t>
  </si>
  <si>
    <t>背带+腰带备选 1</t>
  </si>
  <si>
    <t>White Doctor</t>
  </si>
  <si>
    <t>Volkl</t>
  </si>
  <si>
    <t>单板备选 3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</si>
  <si>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OXY</t>
    </r>
  </si>
  <si>
    <r>
      <rPr>
        <sz val="11"/>
        <color theme="1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</rPr>
      <t>VEX</t>
    </r>
  </si>
  <si>
    <t>护甲衣备选 2</t>
  </si>
  <si>
    <t>护腕+护掌备选 2</t>
  </si>
  <si>
    <r>
      <rPr>
        <sz val="11"/>
        <color theme="1"/>
        <rFont val="宋体"/>
        <family val="3"/>
        <charset val="134"/>
      </rPr>
      <t>J</t>
    </r>
    <r>
      <rPr>
        <sz val="11"/>
        <color theme="1"/>
        <rFont val="宋体"/>
        <family val="3"/>
        <charset val="134"/>
      </rPr>
      <t>UST</t>
    </r>
  </si>
  <si>
    <t>护腰备选 3</t>
  </si>
  <si>
    <t>Ziner</t>
  </si>
  <si>
    <t>ODLO</t>
  </si>
  <si>
    <t>背带+腰带备选 2</t>
  </si>
  <si>
    <t>单板板包备选 2</t>
  </si>
  <si>
    <t>双板板包备选 1</t>
  </si>
  <si>
    <t>Scott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</si>
  <si>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LAN</t>
    </r>
  </si>
  <si>
    <t>单板备选 4</t>
  </si>
  <si>
    <t>双板固定器备选 1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</si>
  <si>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OXA</t>
    </r>
  </si>
  <si>
    <t>Blue Spin</t>
  </si>
  <si>
    <t>帽衫备选 1</t>
  </si>
  <si>
    <t>速干服备选 3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</si>
  <si>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OC</t>
    </r>
  </si>
  <si>
    <t>护甲衣备选 3</t>
  </si>
  <si>
    <t>护腕+护掌备选 3</t>
  </si>
  <si>
    <t>护膝备选 3</t>
  </si>
  <si>
    <t>护腰备选 4</t>
  </si>
  <si>
    <t>背带+腰带备选 3</t>
  </si>
  <si>
    <t>单板板包备选 3</t>
  </si>
  <si>
    <t>双板板包备选 2</t>
  </si>
  <si>
    <t>Elan</t>
  </si>
  <si>
    <t>修刃_打蜡_补板底</t>
  </si>
  <si>
    <t>单板备选 5</t>
  </si>
  <si>
    <t>双板固定器备选 2</t>
  </si>
  <si>
    <t>单板固定器备选 2</t>
  </si>
  <si>
    <t>Alpina</t>
  </si>
  <si>
    <t>单板雪鞋备选 4</t>
  </si>
  <si>
    <t>Liquid</t>
  </si>
  <si>
    <t>帽衫备选 2</t>
  </si>
  <si>
    <t>速干服备选 4</t>
  </si>
  <si>
    <t>护甲衣备选 4</t>
  </si>
  <si>
    <t>护腕+护掌备选 4</t>
  </si>
  <si>
    <t>护膝备选 4</t>
  </si>
  <si>
    <t>护腰备选 5</t>
  </si>
  <si>
    <r>
      <rPr>
        <sz val="11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JUS</t>
    </r>
  </si>
  <si>
    <t>Quick Silver</t>
  </si>
  <si>
    <t>背带+腰带备选 4</t>
  </si>
  <si>
    <t>鞋包+背包备选 3</t>
  </si>
  <si>
    <t>单板板包备选 4</t>
  </si>
  <si>
    <t>双板板包备选 3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</si>
  <si>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eidi</t>
    </r>
  </si>
  <si>
    <t>雪板安装</t>
  </si>
  <si>
    <t>单板备选 6</t>
  </si>
  <si>
    <t>双板固定器备选 3</t>
  </si>
  <si>
    <t>单板固定器备选 3</t>
  </si>
  <si>
    <t>双板雪鞋备选 1</t>
  </si>
  <si>
    <t>单板雪鞋备选 5</t>
  </si>
  <si>
    <t>帽衫备选 3</t>
  </si>
  <si>
    <t>速干服备选 5</t>
  </si>
  <si>
    <t>头盔备选 2</t>
  </si>
  <si>
    <t>护甲衣备选 5</t>
  </si>
  <si>
    <t>护腕+护掌备选 5</t>
  </si>
  <si>
    <t>护臀备选 1</t>
  </si>
  <si>
    <t>护膝备选 5</t>
  </si>
  <si>
    <t>护腰备选 6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</si>
  <si>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OW</t>
    </r>
  </si>
  <si>
    <t>背带+腰带备选 5</t>
  </si>
  <si>
    <t>鞋包+背包备选 4</t>
  </si>
  <si>
    <t>单板板包备选 5</t>
  </si>
  <si>
    <t>双板板包备选 4</t>
  </si>
  <si>
    <t>双板备选 1</t>
  </si>
  <si>
    <t>单板备选 7</t>
  </si>
  <si>
    <t>双板固定器备选 4</t>
  </si>
  <si>
    <t>单板固定器备选 4</t>
  </si>
  <si>
    <t>双板雪鞋备选 2</t>
  </si>
  <si>
    <t>单板雪鞋备选 6</t>
  </si>
  <si>
    <t>帽衫备选 4</t>
  </si>
  <si>
    <t>速干服备选 6</t>
  </si>
  <si>
    <t>头盔备选 3</t>
  </si>
  <si>
    <t>护甲衣备选 6</t>
  </si>
  <si>
    <t>护腕+护掌备选 6</t>
  </si>
  <si>
    <t>护臀备选 2</t>
  </si>
  <si>
    <t>护膝备选 6</t>
  </si>
  <si>
    <t>护腰备选 7</t>
  </si>
  <si>
    <t>Cand Tgrind</t>
  </si>
  <si>
    <t>背带+腰带备选 6</t>
  </si>
  <si>
    <t>鞋包+背包备选 5</t>
  </si>
  <si>
    <t>单板板包备选 6</t>
  </si>
  <si>
    <t>双板板包备选 5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</si>
  <si>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eki</t>
    </r>
  </si>
  <si>
    <t>双板备选 2</t>
  </si>
  <si>
    <t>单板备选 8</t>
  </si>
  <si>
    <t>双板固定器备选 5</t>
  </si>
  <si>
    <t>单板固定器备选 5</t>
  </si>
  <si>
    <t>双板雪鞋备选 3</t>
  </si>
  <si>
    <t>单板雪鞋备选 7</t>
  </si>
  <si>
    <t>Highland Camper</t>
  </si>
  <si>
    <t>帽衫备选 5</t>
  </si>
  <si>
    <t>速干服备选 7</t>
  </si>
  <si>
    <t>头盔备选 4</t>
  </si>
  <si>
    <t>护甲衣备选 7</t>
  </si>
  <si>
    <t>护腕+护掌备选 7</t>
  </si>
  <si>
    <t>护臀备选 3</t>
  </si>
  <si>
    <t>护膝备选 7</t>
  </si>
  <si>
    <t>护腰备选 8</t>
  </si>
  <si>
    <t>雪袜备选 3</t>
  </si>
  <si>
    <t>背带+腰带备选 7</t>
  </si>
  <si>
    <t>鞋包+背包备选 6</t>
  </si>
  <si>
    <t>单板板包备选 7</t>
  </si>
  <si>
    <t>双板板包备选 6</t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</si>
  <si>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ILL</t>
    </r>
  </si>
  <si>
    <t>Off Snow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</si>
  <si>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luspin</t>
    </r>
  </si>
  <si>
    <t>Morrow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</si>
  <si>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ST</t>
    </r>
  </si>
  <si>
    <t>EDGE</t>
  </si>
  <si>
    <t>帽子备选 2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</si>
  <si>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RUG</t>
    </r>
  </si>
  <si>
    <t>Nameeaage</t>
  </si>
  <si>
    <t>帽子备选 3</t>
  </si>
  <si>
    <t>Paul Frank</t>
  </si>
  <si>
    <t>帽子备选 4</t>
  </si>
  <si>
    <r>
      <rPr>
        <sz val="11"/>
        <color theme="1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</rPr>
      <t>niform</t>
    </r>
  </si>
  <si>
    <t>帽子备选 5</t>
  </si>
  <si>
    <t>ARBN</t>
  </si>
  <si>
    <t>雪裤备选 4</t>
  </si>
  <si>
    <t>帽子备选 6</t>
  </si>
  <si>
    <t>Winter Proof</t>
  </si>
  <si>
    <t>雪服上衣备选 4</t>
  </si>
  <si>
    <t>雪裤备选 5</t>
  </si>
  <si>
    <t>帽子备选 7</t>
  </si>
  <si>
    <t>雪服上衣备选 5</t>
  </si>
  <si>
    <t>雪裤备选 6</t>
  </si>
  <si>
    <t>帽子备选 8</t>
  </si>
  <si>
    <t>Grand Sierra</t>
  </si>
  <si>
    <t>雪服上衣备选 6</t>
  </si>
  <si>
    <t>雪裤备选 7</t>
  </si>
  <si>
    <t>帽子备选 9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</si>
  <si>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tirel</t>
    </r>
  </si>
  <si>
    <t>Firefly</t>
  </si>
  <si>
    <t>Wedze</t>
  </si>
  <si>
    <t>手套备选 5</t>
  </si>
  <si>
    <t>手套备选 6</t>
  </si>
  <si>
    <t>手套备选 7</t>
  </si>
  <si>
    <t>手套备选 8</t>
  </si>
  <si>
    <t>编号</t>
  </si>
  <si>
    <t>发放时间</t>
  </si>
  <si>
    <t>领取人</t>
  </si>
  <si>
    <t>金额</t>
  </si>
  <si>
    <t>消费时间</t>
  </si>
  <si>
    <t>消费货品</t>
  </si>
  <si>
    <t>消费人</t>
  </si>
  <si>
    <t>结算方式</t>
  </si>
  <si>
    <t>6459913</t>
  </si>
  <si>
    <t>单板、单板鞋、护脸</t>
  </si>
  <si>
    <t>单板鞋</t>
  </si>
  <si>
    <t>雪裤、雪服、护膝</t>
  </si>
  <si>
    <t>6459917</t>
  </si>
  <si>
    <t>6459918</t>
  </si>
  <si>
    <t>6459919</t>
  </si>
  <si>
    <t>护臀、雪袜、帽子</t>
  </si>
  <si>
    <t>单板包、护臀</t>
  </si>
  <si>
    <t>单板鞋、护臀、雪裤、雪袜</t>
  </si>
  <si>
    <t>雪袜、手套</t>
  </si>
  <si>
    <t>安宁（女）</t>
  </si>
  <si>
    <t>头盔、雪镜</t>
  </si>
  <si>
    <t>特殊备注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</si>
  <si>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015.10.01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</si>
  <si>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015.11.25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</si>
  <si>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015.12.15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</si>
  <si>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015.01.05</t>
    </r>
  </si>
  <si>
    <t>南山</t>
  </si>
  <si>
    <t xml:space="preserve"> 八易</t>
  </si>
  <si>
    <t>7折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</si>
  <si>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折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</si>
  <si>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0折</t>
    </r>
  </si>
  <si>
    <t>全价</t>
  </si>
  <si>
    <t>90折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</si>
  <si>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5折</t>
    </r>
  </si>
  <si>
    <t>70折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</si>
  <si>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5折</t>
    </r>
  </si>
  <si>
    <t>代销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</si>
  <si>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0折</t>
    </r>
  </si>
  <si>
    <t>套餐</t>
  </si>
  <si>
    <t>全地域</t>
  </si>
  <si>
    <t>6折</t>
  </si>
  <si>
    <t>野雪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</si>
  <si>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PO</t>
    </r>
  </si>
  <si>
    <t>单配</t>
  </si>
  <si>
    <t>随板销售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</si>
  <si>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0折</t>
    </r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</si>
  <si>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5折</t>
    </r>
  </si>
  <si>
    <t>单独销售</t>
  </si>
  <si>
    <t>搭配套餐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</si>
  <si>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0折</t>
    </r>
  </si>
  <si>
    <t>Ranger10</t>
  </si>
  <si>
    <r>
      <rPr>
        <sz val="11"/>
        <color theme="1"/>
        <rFont val="宋体"/>
        <family val="3"/>
        <charset val="134"/>
      </rPr>
      <t>特价1</t>
    </r>
    <r>
      <rPr>
        <sz val="11"/>
        <color theme="1"/>
        <rFont val="宋体"/>
        <family val="3"/>
        <charset val="134"/>
      </rPr>
      <t>500</t>
    </r>
  </si>
  <si>
    <t>（儿童）单独销售</t>
  </si>
  <si>
    <t>（成人）单独销售</t>
  </si>
  <si>
    <t>（成人）搭配套餐</t>
  </si>
  <si>
    <t>60折</t>
  </si>
  <si>
    <t>75折</t>
  </si>
  <si>
    <t>特价500元</t>
  </si>
  <si>
    <t>特价400元</t>
  </si>
  <si>
    <t>原价</t>
  </si>
  <si>
    <t>儿童护甲</t>
  </si>
  <si>
    <t>成人护甲</t>
  </si>
  <si>
    <t>护腕+护掌</t>
  </si>
  <si>
    <t>背带+腰带</t>
  </si>
  <si>
    <t>鞋包</t>
  </si>
  <si>
    <t>背包</t>
  </si>
  <si>
    <t>项目</t>
  </si>
  <si>
    <t>单价</t>
  </si>
  <si>
    <t>修板人</t>
  </si>
  <si>
    <t>客户应收月度明细表</t>
  </si>
  <si>
    <t>时间</t>
  </si>
  <si>
    <t>未付人</t>
  </si>
  <si>
    <t>未收</t>
  </si>
  <si>
    <t>补收</t>
  </si>
  <si>
    <t>补收日期</t>
  </si>
  <si>
    <t>补收方式</t>
  </si>
  <si>
    <t>?</t>
  </si>
  <si>
    <t>商品序号</t>
  </si>
  <si>
    <t>商品名称</t>
  </si>
  <si>
    <t>商品零售价</t>
  </si>
  <si>
    <t>销售总价</t>
  </si>
  <si>
    <t>摊销百分比</t>
  </si>
  <si>
    <t>摊销金额</t>
  </si>
  <si>
    <t>商品 1</t>
  </si>
  <si>
    <t>商品 2</t>
  </si>
  <si>
    <t>商品 3</t>
  </si>
  <si>
    <t>商品 4</t>
  </si>
  <si>
    <t>商品 5</t>
  </si>
  <si>
    <t>商品 6</t>
  </si>
  <si>
    <t>商品 7</t>
  </si>
  <si>
    <t>商品 8</t>
  </si>
  <si>
    <t>商品 9</t>
  </si>
  <si>
    <t>商品 10</t>
  </si>
  <si>
    <t>赠品 1</t>
  </si>
  <si>
    <t>赠品 2</t>
  </si>
  <si>
    <t>赠品 3</t>
  </si>
  <si>
    <t>赠品 4</t>
  </si>
  <si>
    <t>赠品 5</t>
  </si>
  <si>
    <t>赠品 6</t>
  </si>
  <si>
    <t>赠品 7</t>
  </si>
  <si>
    <t>赠品 8</t>
  </si>
  <si>
    <t>赠品 9</t>
  </si>
  <si>
    <t>赠品 10</t>
  </si>
  <si>
    <t>总价求和</t>
  </si>
  <si>
    <t>赠品求和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</si>
  <si>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</t>
    </r>
  </si>
  <si>
    <t>如遇空白选项：请填入“-”</t>
  </si>
  <si>
    <r>
      <rPr>
        <sz val="11"/>
        <color theme="1"/>
        <rFont val="宋体"/>
        <family val="3"/>
        <charset val="134"/>
      </rPr>
      <t>02</t>
    </r>
  </si>
  <si>
    <t>订单总折扣=</t>
  </si>
  <si>
    <r>
      <rPr>
        <sz val="11"/>
        <color theme="1"/>
        <rFont val="宋体"/>
        <family val="3"/>
        <charset val="134"/>
      </rPr>
      <t>03</t>
    </r>
  </si>
  <si>
    <t>退货如何记录</t>
  </si>
  <si>
    <r>
      <rPr>
        <sz val="11"/>
        <color theme="1"/>
        <rFont val="宋体"/>
        <family val="3"/>
        <charset val="134"/>
      </rPr>
      <t>04</t>
    </r>
  </si>
  <si>
    <t>名称管理器：Ctrl+F3</t>
  </si>
  <si>
    <r>
      <rPr>
        <sz val="11"/>
        <color theme="1"/>
        <rFont val="宋体"/>
        <family val="3"/>
        <charset val="134"/>
      </rPr>
      <t>05</t>
    </r>
  </si>
  <si>
    <t>单元格选择名称列表：数据有效性》序列》=“列表名称”</t>
  </si>
  <si>
    <r>
      <rPr>
        <sz val="11"/>
        <color theme="1"/>
        <rFont val="宋体"/>
        <family val="3"/>
        <charset val="134"/>
      </rPr>
      <t>06</t>
    </r>
  </si>
  <si>
    <r>
      <rPr>
        <sz val="11"/>
        <color theme="1"/>
        <rFont val="宋体"/>
        <family val="3"/>
        <charset val="134"/>
      </rPr>
      <t>07</t>
    </r>
  </si>
  <si>
    <r>
      <rPr>
        <sz val="11"/>
        <color theme="1"/>
        <rFont val="宋体"/>
        <family val="3"/>
        <charset val="134"/>
      </rPr>
      <t>08</t>
    </r>
  </si>
  <si>
    <r>
      <rPr>
        <sz val="11"/>
        <color theme="1"/>
        <rFont val="宋体"/>
        <family val="3"/>
        <charset val="134"/>
      </rPr>
      <t>09</t>
    </r>
  </si>
  <si>
    <r>
      <rPr>
        <sz val="11"/>
        <color theme="1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</si>
  <si>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</si>
  <si>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</si>
  <si>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13</t>
    </r>
  </si>
  <si>
    <r>
      <rPr>
        <sz val="11"/>
        <color theme="1"/>
        <rFont val="宋体"/>
        <family val="3"/>
        <charset val="134"/>
      </rPr>
      <t>14</t>
    </r>
  </si>
  <si>
    <r>
      <rPr>
        <sz val="11"/>
        <color theme="1"/>
        <rFont val="宋体"/>
        <family val="3"/>
        <charset val="134"/>
      </rPr>
      <t>15</t>
    </r>
  </si>
  <si>
    <r>
      <rPr>
        <sz val="11"/>
        <color theme="1"/>
        <rFont val="宋体"/>
        <family val="3"/>
        <charset val="134"/>
      </rPr>
      <t>16</t>
    </r>
  </si>
  <si>
    <r>
      <rPr>
        <sz val="11"/>
        <color theme="1"/>
        <rFont val="宋体"/>
        <family val="3"/>
        <charset val="134"/>
      </rPr>
      <t>17</t>
    </r>
  </si>
  <si>
    <r>
      <rPr>
        <sz val="11"/>
        <color theme="1"/>
        <rFont val="宋体"/>
        <family val="3"/>
        <charset val="134"/>
      </rPr>
      <t>18</t>
    </r>
  </si>
  <si>
    <r>
      <rPr>
        <sz val="11"/>
        <color theme="1"/>
        <rFont val="宋体"/>
        <family val="3"/>
        <charset val="134"/>
      </rPr>
      <t>19</t>
    </r>
  </si>
  <si>
    <r>
      <rPr>
        <sz val="11"/>
        <color theme="1"/>
        <rFont val="宋体"/>
        <family val="3"/>
        <charset val="134"/>
      </rPr>
      <t>20</t>
    </r>
  </si>
  <si>
    <t>BY1516120801</t>
  </si>
  <si>
    <t>伸缩款</t>
  </si>
  <si>
    <t>1258</t>
  </si>
  <si>
    <t>BY1516120802</t>
  </si>
  <si>
    <t>BY1516120803</t>
  </si>
  <si>
    <t>Standard lite</t>
  </si>
  <si>
    <t>love hate</t>
  </si>
  <si>
    <t>BY1516120901</t>
  </si>
  <si>
    <t>AHMS1-03</t>
  </si>
  <si>
    <t>Lronman</t>
  </si>
  <si>
    <t>BY1516120902</t>
  </si>
  <si>
    <t>AHDS1-01</t>
  </si>
  <si>
    <t>Mickey</t>
  </si>
  <si>
    <t>BY1516120903</t>
  </si>
  <si>
    <t>AHSWB1-04</t>
  </si>
  <si>
    <t>Storm Trooper</t>
  </si>
  <si>
    <t>BY1516120904</t>
  </si>
  <si>
    <t>-</t>
  </si>
  <si>
    <t>BY1516120905</t>
  </si>
  <si>
    <t>W.C</t>
  </si>
  <si>
    <t>红灰</t>
  </si>
  <si>
    <t>BY1516120906</t>
  </si>
  <si>
    <t>RC4 WC SL JR</t>
  </si>
  <si>
    <t>Cruzar 9</t>
  </si>
  <si>
    <t>BY1516120907</t>
  </si>
  <si>
    <t>KOA JR RAIL</t>
  </si>
  <si>
    <t>130CM</t>
  </si>
  <si>
    <t>BY1516121001</t>
  </si>
  <si>
    <t>110CM</t>
  </si>
  <si>
    <t>背带系列</t>
  </si>
  <si>
    <t>BY1516121002</t>
  </si>
  <si>
    <t>BY1516121003</t>
  </si>
  <si>
    <t>BY1516121004</t>
  </si>
  <si>
    <t>BY1516121005</t>
  </si>
  <si>
    <t>AVENGER 75 CA EVO</t>
  </si>
  <si>
    <t>ZEPHYR 8</t>
  </si>
  <si>
    <t>白粉</t>
  </si>
  <si>
    <t>DS1321</t>
  </si>
  <si>
    <t>BY1516121006</t>
  </si>
  <si>
    <t>BY1516121007</t>
  </si>
  <si>
    <t>BY1516121008</t>
  </si>
  <si>
    <t>NEA</t>
  </si>
  <si>
    <t>MINT</t>
  </si>
  <si>
    <t>ERIKA</t>
  </si>
  <si>
    <t>PINK</t>
  </si>
  <si>
    <t>EX1506</t>
  </si>
  <si>
    <t>BY1516121009</t>
  </si>
  <si>
    <t>绿黑</t>
  </si>
  <si>
    <t>115CM</t>
  </si>
  <si>
    <t>BY1516121101</t>
  </si>
  <si>
    <t>TECHNO-PRO</t>
  </si>
  <si>
    <t>120CM</t>
  </si>
  <si>
    <t>BY1516121102</t>
  </si>
  <si>
    <t>BY1516121103</t>
  </si>
  <si>
    <t>黑粉</t>
  </si>
  <si>
    <t>BY1516121104</t>
  </si>
  <si>
    <t>ASPIRE FP9</t>
  </si>
  <si>
    <t>BY1516121201</t>
  </si>
  <si>
    <t>BY1516121202</t>
  </si>
  <si>
    <t>BY1516121203</t>
  </si>
  <si>
    <t>LAUNCH-MBL</t>
  </si>
  <si>
    <t>XS/S</t>
  </si>
  <si>
    <t>BY1516121204</t>
  </si>
  <si>
    <t>BY1516121205</t>
  </si>
  <si>
    <t>Decade</t>
  </si>
  <si>
    <t>Magnta</t>
  </si>
  <si>
    <t>BY1516121206</t>
  </si>
  <si>
    <t>AHMS1-02</t>
  </si>
  <si>
    <t>HUIK</t>
  </si>
  <si>
    <t>BY1516121207</t>
  </si>
  <si>
    <t>AHMB1-01</t>
  </si>
  <si>
    <t>SPIDEMAN</t>
  </si>
  <si>
    <t>BY1516121208</t>
  </si>
  <si>
    <t>BY1516121209</t>
  </si>
  <si>
    <t>BY1516121210</t>
  </si>
  <si>
    <t>黑 橙</t>
  </si>
  <si>
    <t>BY1516121211</t>
  </si>
  <si>
    <t>AHSWB1-03</t>
  </si>
  <si>
    <t>Darth Lader</t>
  </si>
  <si>
    <t>BY1516121212</t>
  </si>
  <si>
    <t>NINE 10</t>
  </si>
  <si>
    <t>BY1516121213</t>
  </si>
  <si>
    <t>FISCHER KOA</t>
  </si>
  <si>
    <t>BY1516121214</t>
  </si>
  <si>
    <t>BY1516121215</t>
  </si>
  <si>
    <t>EX1403</t>
  </si>
  <si>
    <t>BY1516121216</t>
  </si>
  <si>
    <t>BY1516121217</t>
  </si>
  <si>
    <t>ELEXA EVO</t>
  </si>
  <si>
    <t>Cruzar w 7</t>
  </si>
  <si>
    <t>GLOW RED</t>
  </si>
  <si>
    <t>EX1508</t>
  </si>
  <si>
    <t>GOLD</t>
  </si>
  <si>
    <t>TEAM POLE</t>
  </si>
  <si>
    <t>BY1516121218</t>
  </si>
  <si>
    <t>Viron x 8.5</t>
  </si>
  <si>
    <t>AHMS1-11</t>
  </si>
  <si>
    <t>BY1516121219</t>
  </si>
  <si>
    <t>AHSWS1-10</t>
  </si>
  <si>
    <t>BY1516121220</t>
  </si>
  <si>
    <t>BY1516121221</t>
  </si>
  <si>
    <t>BY1516121222</t>
  </si>
  <si>
    <t>BY1516121223</t>
  </si>
  <si>
    <t>BY1516121301</t>
  </si>
  <si>
    <t>红  黑</t>
  </si>
  <si>
    <t>BY1516121302</t>
  </si>
  <si>
    <t>BY1516121303</t>
  </si>
  <si>
    <t>BY1516121304</t>
  </si>
  <si>
    <t>BY1516121305</t>
  </si>
  <si>
    <t>BY1516121306</t>
  </si>
  <si>
    <t>BY1516121401</t>
  </si>
  <si>
    <t>BY1516121402</t>
  </si>
  <si>
    <t>BY1516121403</t>
  </si>
  <si>
    <t>BLOK</t>
  </si>
  <si>
    <t>BY1516121404</t>
  </si>
  <si>
    <t>BY1516121405</t>
  </si>
  <si>
    <t>BY1516121501</t>
  </si>
  <si>
    <t>BY1516121502</t>
  </si>
  <si>
    <t>BY1516121503</t>
  </si>
  <si>
    <t>APX1</t>
  </si>
  <si>
    <t>BLUE STEEL</t>
  </si>
  <si>
    <t>BY1516121504</t>
  </si>
  <si>
    <t>BY1516121601</t>
  </si>
  <si>
    <t>BY1516121602</t>
  </si>
  <si>
    <t>JOSH</t>
  </si>
  <si>
    <t>BY1516121603</t>
  </si>
  <si>
    <t>BY1516121604</t>
  </si>
  <si>
    <t>BY1516121605</t>
  </si>
  <si>
    <t>BY1516121701</t>
  </si>
  <si>
    <t>LION</t>
  </si>
  <si>
    <t>BY1516121702</t>
  </si>
  <si>
    <t>Bluspin</t>
  </si>
  <si>
    <t>The King Jacket</t>
  </si>
  <si>
    <t>BY1516121703</t>
  </si>
  <si>
    <t>Feidi</t>
  </si>
  <si>
    <t>90CM</t>
  </si>
  <si>
    <t>BY1516121704</t>
  </si>
  <si>
    <t>N45W</t>
  </si>
  <si>
    <t>XYR MOTIVE 76</t>
  </si>
  <si>
    <t>N 50</t>
  </si>
  <si>
    <t>BY1516121705</t>
  </si>
  <si>
    <t>玫粉</t>
  </si>
  <si>
    <t>BY1516121706</t>
  </si>
  <si>
    <t>黑黄</t>
  </si>
  <si>
    <t>BY1516121707</t>
  </si>
  <si>
    <t>175CM</t>
  </si>
  <si>
    <t>BY1516121801</t>
  </si>
  <si>
    <t>BY1516121802</t>
  </si>
  <si>
    <t>DMB</t>
  </si>
  <si>
    <t>H.PEACH</t>
  </si>
  <si>
    <t>BY1516121803</t>
  </si>
  <si>
    <t>AHDS1-02</t>
  </si>
  <si>
    <t>GOOFY</t>
  </si>
  <si>
    <t>BY1516121804</t>
  </si>
  <si>
    <t>BY1516121805</t>
  </si>
  <si>
    <t>BY1516121806</t>
  </si>
  <si>
    <t>RC4 RAIL SL JR</t>
  </si>
  <si>
    <t>BY1516121807</t>
  </si>
  <si>
    <t>BY1516121808</t>
  </si>
  <si>
    <t>C-LINE</t>
  </si>
  <si>
    <t>HYBRID 10</t>
  </si>
  <si>
    <t xml:space="preserve">rc4 </t>
  </si>
  <si>
    <t>115cm</t>
  </si>
  <si>
    <t>BY1516121901</t>
  </si>
  <si>
    <t>BY1516121902</t>
  </si>
  <si>
    <t>BY1516121903</t>
  </si>
  <si>
    <t>NINE 10 JR</t>
  </si>
  <si>
    <t>BY1516121904</t>
  </si>
  <si>
    <t>BY1516121905</t>
  </si>
  <si>
    <t>BY1516121906</t>
  </si>
  <si>
    <t>BY1516121907</t>
  </si>
  <si>
    <t>ROSE</t>
  </si>
  <si>
    <t>BY1516121908</t>
  </si>
  <si>
    <t>REV</t>
  </si>
  <si>
    <t>BY1516121909</t>
  </si>
  <si>
    <t>BY1516122001</t>
  </si>
  <si>
    <t>红 黑</t>
  </si>
  <si>
    <t>BY1516122002</t>
  </si>
  <si>
    <t>BY1516122003</t>
  </si>
  <si>
    <t>BY1516122004</t>
  </si>
  <si>
    <t>BY1516122005</t>
  </si>
  <si>
    <t>BY1516122006</t>
  </si>
  <si>
    <t>BY1516122007</t>
  </si>
  <si>
    <t>BY1516122008</t>
  </si>
  <si>
    <t>Mandaris</t>
  </si>
  <si>
    <t>SEMI</t>
  </si>
  <si>
    <t>BY1516122009</t>
  </si>
  <si>
    <t>BY1516122010</t>
  </si>
  <si>
    <t>BY1516122011</t>
  </si>
  <si>
    <t>VIRON FIRE FP9</t>
  </si>
  <si>
    <t>ELAN</t>
  </si>
  <si>
    <t>BY1516122012</t>
  </si>
  <si>
    <t>BY1516122101</t>
  </si>
  <si>
    <t>BY1516122102</t>
  </si>
  <si>
    <t>BY1516122103</t>
  </si>
  <si>
    <t>BY1516122201</t>
  </si>
  <si>
    <t>BY1516122202</t>
  </si>
  <si>
    <t>BY1516122203</t>
  </si>
  <si>
    <t>粉 绿 黑 红</t>
  </si>
  <si>
    <t>BY1516122204</t>
  </si>
  <si>
    <t>BY1516122205</t>
  </si>
  <si>
    <t>APO KAI</t>
  </si>
  <si>
    <t>125CM</t>
  </si>
  <si>
    <t>BY1516122301</t>
  </si>
  <si>
    <t>护腕</t>
  </si>
  <si>
    <t>BY1516122302</t>
  </si>
  <si>
    <t>BY1516122303</t>
  </si>
  <si>
    <t>BY1516122304</t>
  </si>
  <si>
    <t>A4042</t>
  </si>
  <si>
    <t>C460</t>
  </si>
  <si>
    <t>DECADE</t>
  </si>
  <si>
    <t>EGB2</t>
  </si>
  <si>
    <t>BY1516122305</t>
  </si>
  <si>
    <t>BY1516122401</t>
  </si>
  <si>
    <t>paisley</t>
  </si>
  <si>
    <t>BY1516122402</t>
  </si>
  <si>
    <t>Blend</t>
  </si>
  <si>
    <t>154CM</t>
  </si>
  <si>
    <t>Satellite</t>
  </si>
  <si>
    <t>Pursuit</t>
  </si>
  <si>
    <t>sulphur</t>
  </si>
  <si>
    <t>Roulette</t>
  </si>
  <si>
    <t>BY1516122403</t>
  </si>
  <si>
    <t>BY1516122404</t>
  </si>
  <si>
    <t>BY1516122501</t>
  </si>
  <si>
    <t>BY1516122502</t>
  </si>
  <si>
    <t>TECNO-PRO</t>
  </si>
  <si>
    <t>BY1516122601</t>
  </si>
  <si>
    <t>DXS</t>
  </si>
  <si>
    <t>PINK SOMKE</t>
  </si>
  <si>
    <t>BY1516122602</t>
  </si>
  <si>
    <t>BY1516122603</t>
  </si>
  <si>
    <t>BY1516122701</t>
  </si>
  <si>
    <t>红 橘</t>
  </si>
  <si>
    <t>BY1516122702</t>
  </si>
  <si>
    <t>BY1516122703</t>
  </si>
  <si>
    <t>GRADE</t>
  </si>
  <si>
    <t>BY1516122704</t>
  </si>
  <si>
    <t>RC4 RACE JR</t>
  </si>
  <si>
    <t>BY1516122705</t>
  </si>
  <si>
    <t>BY1516122706</t>
  </si>
  <si>
    <t>NINE MIPS</t>
  </si>
  <si>
    <t>BY1516122707</t>
  </si>
  <si>
    <t>BY1516122708</t>
  </si>
  <si>
    <t>A5072</t>
  </si>
  <si>
    <t>C470</t>
  </si>
  <si>
    <t>Enika</t>
  </si>
  <si>
    <t>mint</t>
  </si>
  <si>
    <t>STANDARD</t>
  </si>
  <si>
    <t>Sarg</t>
  </si>
  <si>
    <t>BY1516122709</t>
  </si>
  <si>
    <t>Macdavid</t>
  </si>
  <si>
    <t>BY1516122710</t>
  </si>
  <si>
    <t>BY1516122711</t>
  </si>
  <si>
    <t>STARSTRUCK BOA</t>
  </si>
  <si>
    <t>BY1516122712</t>
  </si>
  <si>
    <t>BY1516122713</t>
  </si>
  <si>
    <t>BY1516122714</t>
  </si>
  <si>
    <t>Vill</t>
  </si>
  <si>
    <t>C457</t>
  </si>
  <si>
    <t>BY1516122801</t>
  </si>
  <si>
    <t>BY1516122802</t>
  </si>
  <si>
    <t>BY1516122803</t>
  </si>
  <si>
    <t>BY1516122804</t>
  </si>
  <si>
    <t>BY1516122805</t>
  </si>
  <si>
    <t>YELLOW</t>
  </si>
  <si>
    <t>BY1516122901</t>
  </si>
  <si>
    <t>蓝黄</t>
  </si>
  <si>
    <t>BY1516122902</t>
  </si>
  <si>
    <t>BY1516122903</t>
  </si>
  <si>
    <t>荧光绿</t>
  </si>
  <si>
    <t>BY1516122904</t>
  </si>
  <si>
    <t>BY1516123001</t>
  </si>
  <si>
    <t>CHICO</t>
  </si>
  <si>
    <t>BY1516123002</t>
  </si>
  <si>
    <t>BATTLE</t>
  </si>
  <si>
    <t>BY1516123003</t>
  </si>
  <si>
    <t>Pink</t>
  </si>
  <si>
    <t>Airhood</t>
  </si>
  <si>
    <t>Buffalo</t>
  </si>
  <si>
    <t>BY1516123004</t>
  </si>
  <si>
    <t>DS51102</t>
  </si>
  <si>
    <t>BY1516123005</t>
  </si>
  <si>
    <t>Standard Lite</t>
  </si>
  <si>
    <t>BY1516123006</t>
  </si>
  <si>
    <t>BY1516123007</t>
  </si>
  <si>
    <t>BY1516123008</t>
  </si>
  <si>
    <t>BY1516123009</t>
  </si>
  <si>
    <t>货品</t>
  </si>
  <si>
    <t>颜色/年份</t>
  </si>
  <si>
    <t>销售价</t>
  </si>
  <si>
    <t>销售折扣</t>
  </si>
  <si>
    <t>易龙豆系数</t>
  </si>
  <si>
    <t>易龙豆数量</t>
  </si>
  <si>
    <t>消费来源</t>
  </si>
  <si>
    <t>抵扣易龙豆数量</t>
  </si>
  <si>
    <t>实际成交金额</t>
  </si>
  <si>
    <t>代金券数量</t>
  </si>
  <si>
    <t>代金券总面值</t>
  </si>
  <si>
    <t>王濛</t>
  </si>
  <si>
    <t>行动会员</t>
  </si>
  <si>
    <t>王星烁</t>
  </si>
  <si>
    <t>王星烁姐姐</t>
  </si>
  <si>
    <t>新晋</t>
  </si>
  <si>
    <t>刘德奎</t>
  </si>
  <si>
    <t>郝姐</t>
  </si>
  <si>
    <t>福哥</t>
  </si>
  <si>
    <t>齐艳志</t>
  </si>
  <si>
    <t>张颖</t>
  </si>
  <si>
    <t>0000417</t>
  </si>
  <si>
    <t>0000416</t>
  </si>
  <si>
    <t>黄豆</t>
  </si>
  <si>
    <t>尹小维</t>
  </si>
  <si>
    <t>白小磊</t>
  </si>
  <si>
    <t>小雨</t>
  </si>
  <si>
    <t>李占东</t>
  </si>
  <si>
    <t>张晨</t>
  </si>
  <si>
    <t>小花</t>
  </si>
  <si>
    <t>郝虹燕</t>
  </si>
  <si>
    <t>王磊</t>
  </si>
  <si>
    <t>卓卓</t>
  </si>
  <si>
    <t>田伟</t>
  </si>
  <si>
    <t>卢洪翔</t>
  </si>
  <si>
    <t>王姐</t>
  </si>
  <si>
    <t>苏哥</t>
  </si>
  <si>
    <t>胡浩</t>
  </si>
  <si>
    <t>部队大院</t>
  </si>
  <si>
    <t>徐亮</t>
  </si>
  <si>
    <t>雪场内部人员</t>
  </si>
  <si>
    <t>赵胤</t>
  </si>
  <si>
    <t>王建平</t>
  </si>
  <si>
    <t>于丽</t>
  </si>
  <si>
    <t>NO.0000056</t>
  </si>
  <si>
    <t>李铭</t>
  </si>
  <si>
    <t>狄文栋</t>
  </si>
  <si>
    <t>吴涛</t>
  </si>
  <si>
    <t>曲哥</t>
  </si>
  <si>
    <t>宋丽娟</t>
  </si>
  <si>
    <t>赵启武</t>
  </si>
  <si>
    <t>郭子旺</t>
  </si>
  <si>
    <t>佳佳</t>
  </si>
  <si>
    <t>马明文</t>
  </si>
  <si>
    <t>刘海滨</t>
  </si>
  <si>
    <t>于非</t>
  </si>
  <si>
    <t>000040</t>
  </si>
  <si>
    <t>邓一凡</t>
  </si>
  <si>
    <t>周大伟</t>
  </si>
  <si>
    <t>罗贵恒</t>
  </si>
  <si>
    <t>尚云龙</t>
  </si>
  <si>
    <t>庄海松</t>
  </si>
  <si>
    <t>未提货</t>
  </si>
  <si>
    <t>佟晶京</t>
  </si>
  <si>
    <t>冷姐</t>
  </si>
  <si>
    <t>教练</t>
  </si>
  <si>
    <t>宋晓阳</t>
  </si>
  <si>
    <t>梁辰</t>
  </si>
  <si>
    <t>王博</t>
  </si>
  <si>
    <t>屠天勤</t>
  </si>
  <si>
    <t>庞敬芳</t>
  </si>
  <si>
    <t>肖楠</t>
  </si>
  <si>
    <t>王婷林</t>
  </si>
  <si>
    <t>韩哥</t>
  </si>
  <si>
    <t>0000443</t>
  </si>
  <si>
    <t>BY1516123101</t>
  </si>
  <si>
    <t>高保洁</t>
  </si>
  <si>
    <t>BY1516123102</t>
  </si>
  <si>
    <t>AHDS1-04</t>
  </si>
  <si>
    <t>OLAF</t>
  </si>
  <si>
    <t>BY1516123103</t>
  </si>
  <si>
    <t>SAGE</t>
  </si>
  <si>
    <t>徐立楠</t>
  </si>
  <si>
    <t>章哲</t>
  </si>
  <si>
    <t>HYPE</t>
  </si>
  <si>
    <t>143CM</t>
  </si>
  <si>
    <t>Mlian</t>
  </si>
  <si>
    <t>BY1516123104</t>
  </si>
  <si>
    <t>BY1516123105</t>
  </si>
  <si>
    <t>75 CA EVO</t>
  </si>
  <si>
    <t>BLACK-YELLOW</t>
  </si>
  <si>
    <t>BY1516123106</t>
  </si>
  <si>
    <t>BY1516123107</t>
  </si>
  <si>
    <t>BY1516123108</t>
  </si>
  <si>
    <t>BY1617010101</t>
  </si>
  <si>
    <t>BY1617010102</t>
  </si>
  <si>
    <t>BY1617010103</t>
  </si>
  <si>
    <t>BY1617010104</t>
  </si>
  <si>
    <t>S400男3/4裤</t>
  </si>
  <si>
    <t>BY1617010105</t>
  </si>
  <si>
    <t>BY1617010106</t>
  </si>
  <si>
    <t>BY1617010107</t>
  </si>
  <si>
    <t>黑 白 黄</t>
  </si>
  <si>
    <t>BY1617010108</t>
  </si>
  <si>
    <t>BY1617010109</t>
  </si>
  <si>
    <t>KOA</t>
  </si>
  <si>
    <t>罗夕雯</t>
  </si>
  <si>
    <t>BY1617010110</t>
  </si>
  <si>
    <t>BY1617010111</t>
  </si>
  <si>
    <t>黑 红</t>
  </si>
  <si>
    <t>BY1617010112</t>
  </si>
  <si>
    <t>BY1617010113</t>
  </si>
  <si>
    <t>BY1617010114</t>
  </si>
  <si>
    <t>BY1617010115</t>
  </si>
  <si>
    <t>刘佳朋友</t>
  </si>
  <si>
    <t>BY1617010201</t>
  </si>
  <si>
    <t>BY1617010202</t>
  </si>
  <si>
    <t>BY1617010203</t>
  </si>
  <si>
    <t>STUNNER</t>
  </si>
  <si>
    <t>101CM</t>
  </si>
  <si>
    <t>条纹</t>
  </si>
  <si>
    <t>BY1617010204</t>
  </si>
  <si>
    <t>BY1617010205</t>
  </si>
  <si>
    <t>BY1617010206</t>
  </si>
  <si>
    <t>BY1617010207</t>
  </si>
  <si>
    <t>BY1617010208</t>
  </si>
  <si>
    <t>CRZY</t>
  </si>
  <si>
    <t>BY1617010301</t>
  </si>
  <si>
    <t>STORM</t>
  </si>
  <si>
    <t>BY1617010302</t>
  </si>
  <si>
    <t>BY1617010303</t>
  </si>
  <si>
    <t>BY1617010304</t>
  </si>
  <si>
    <t>BY1617010305</t>
  </si>
  <si>
    <t>BY1617010306</t>
  </si>
  <si>
    <t>BY1617010307</t>
  </si>
  <si>
    <t>BY1617010308</t>
  </si>
  <si>
    <t>BY1617010309</t>
  </si>
  <si>
    <t>小水</t>
  </si>
  <si>
    <t>BY1617010310</t>
  </si>
  <si>
    <t>BY1617010311</t>
  </si>
  <si>
    <t>BY1617010312</t>
  </si>
  <si>
    <t>钱峰</t>
  </si>
  <si>
    <t>BY1617010313</t>
  </si>
  <si>
    <t>特价试滑鞋</t>
  </si>
  <si>
    <t>BY1617010401</t>
  </si>
  <si>
    <t>black</t>
  </si>
  <si>
    <t>BY1617010402</t>
  </si>
  <si>
    <t>孙大亮</t>
  </si>
  <si>
    <t>BY1617010403</t>
  </si>
  <si>
    <t>田野</t>
  </si>
  <si>
    <t>BY1617010404</t>
  </si>
  <si>
    <t>BY1617010405</t>
  </si>
  <si>
    <t>BY1617010406</t>
  </si>
  <si>
    <t>BY1617010407</t>
  </si>
  <si>
    <t>A200男上衣</t>
  </si>
  <si>
    <t>BY1617010501</t>
  </si>
  <si>
    <t>BY1617010502</t>
  </si>
  <si>
    <t>BY1617010503</t>
  </si>
  <si>
    <t>BY1617010504</t>
  </si>
  <si>
    <t>BY1617010505</t>
  </si>
  <si>
    <t>Balaclava</t>
  </si>
  <si>
    <t>NINE MIP S</t>
  </si>
  <si>
    <t>BY1617010601</t>
  </si>
  <si>
    <t>BY1617010602</t>
  </si>
  <si>
    <t>杨洋</t>
  </si>
  <si>
    <t>BY1617010603</t>
  </si>
  <si>
    <t>STW</t>
  </si>
  <si>
    <t>张哲</t>
  </si>
  <si>
    <t>LONG FIT</t>
  </si>
  <si>
    <t>SLATA</t>
  </si>
  <si>
    <t>BLOHAZARD</t>
  </si>
  <si>
    <t>BY1617010604</t>
  </si>
  <si>
    <t>D1 VIVID</t>
  </si>
  <si>
    <t>LON</t>
  </si>
  <si>
    <t>崔振兴</t>
  </si>
  <si>
    <t>BY1617010605</t>
  </si>
  <si>
    <t>BY1617010606</t>
  </si>
  <si>
    <t>VECTOR</t>
  </si>
  <si>
    <t>FIREWATER</t>
  </si>
  <si>
    <t>BY1617010701</t>
  </si>
  <si>
    <t>BY1617010702</t>
  </si>
  <si>
    <t>BY1617010703</t>
  </si>
  <si>
    <t>BY1617010704</t>
  </si>
  <si>
    <t>BY1617010705</t>
  </si>
  <si>
    <t>DS5125</t>
  </si>
  <si>
    <t>BY1617010706</t>
  </si>
  <si>
    <t>BY1617010707</t>
  </si>
  <si>
    <t>BY1617010708</t>
  </si>
  <si>
    <t>BY1617010709</t>
  </si>
  <si>
    <t>黄振利</t>
  </si>
  <si>
    <t>RC4</t>
  </si>
  <si>
    <t>长裤</t>
  </si>
  <si>
    <t>BY1617010710</t>
  </si>
  <si>
    <t>S400女上衣</t>
  </si>
  <si>
    <t>佳佳姐</t>
  </si>
  <si>
    <t>BY1617010801</t>
  </si>
  <si>
    <t>BY1617010802</t>
  </si>
  <si>
    <t>孙博文</t>
  </si>
  <si>
    <t>BY1617010901</t>
  </si>
  <si>
    <t>Uniform</t>
  </si>
  <si>
    <t>BY1617010902</t>
  </si>
  <si>
    <t>徐旭勇</t>
  </si>
  <si>
    <t>BY1617010903</t>
  </si>
  <si>
    <t>BY1617010904</t>
  </si>
  <si>
    <t>162CM</t>
  </si>
  <si>
    <t>P 13</t>
  </si>
  <si>
    <t>BY1617010905</t>
  </si>
  <si>
    <t>BY1617010906</t>
  </si>
  <si>
    <t>BY1617010907</t>
  </si>
  <si>
    <t>BY1617010908</t>
  </si>
  <si>
    <t>BY1617010909</t>
  </si>
  <si>
    <t>BY1617010910</t>
  </si>
  <si>
    <t>RIG</t>
  </si>
  <si>
    <t>王刚</t>
  </si>
  <si>
    <t>BY1617010911</t>
  </si>
  <si>
    <t>XT TEAM</t>
  </si>
  <si>
    <t>李雪梅</t>
  </si>
  <si>
    <t>BY1617010912</t>
  </si>
  <si>
    <t>XTJ</t>
  </si>
  <si>
    <t>BY1617010913</t>
  </si>
  <si>
    <t>可儿</t>
  </si>
  <si>
    <t>BY1617010914</t>
  </si>
  <si>
    <t>RC4 JR SL</t>
  </si>
  <si>
    <t>殷海山</t>
  </si>
  <si>
    <t>BY1617010915</t>
  </si>
  <si>
    <t>微笑的云录</t>
  </si>
  <si>
    <t>BY1617010916</t>
  </si>
  <si>
    <t>BY1617010917</t>
  </si>
  <si>
    <t>OP1404</t>
  </si>
  <si>
    <t>固定器大哥</t>
  </si>
  <si>
    <t>BY1617010918</t>
  </si>
  <si>
    <t>BY1617010919</t>
  </si>
  <si>
    <t>BY1617010920</t>
  </si>
  <si>
    <t>BY1617010921</t>
  </si>
  <si>
    <t>BY1617010922</t>
  </si>
  <si>
    <t>BY1617010923</t>
  </si>
  <si>
    <t>170/178</t>
  </si>
  <si>
    <t>BY1617010924</t>
  </si>
  <si>
    <t>VIRON FP9</t>
  </si>
  <si>
    <t>BY1617010925</t>
  </si>
  <si>
    <t>Sudeney</t>
  </si>
  <si>
    <t>全小妍</t>
  </si>
  <si>
    <t>BY1617010926</t>
  </si>
  <si>
    <t>BY1617010927</t>
  </si>
  <si>
    <t>邱家峰</t>
  </si>
  <si>
    <t>BY1617011001</t>
  </si>
  <si>
    <t>BY1617011002</t>
  </si>
  <si>
    <t>BY1617011003</t>
  </si>
  <si>
    <t>104CM</t>
  </si>
  <si>
    <t>BY1617011004</t>
  </si>
  <si>
    <t>BY1617011005</t>
  </si>
  <si>
    <t>BY1617011006</t>
  </si>
  <si>
    <t>张诚瑞</t>
  </si>
  <si>
    <t>FLITE PRO</t>
  </si>
  <si>
    <t>GREEN</t>
  </si>
  <si>
    <t>BROWN/ORANGE</t>
  </si>
  <si>
    <t>BY1617011007</t>
  </si>
  <si>
    <t>BY1617011008</t>
  </si>
  <si>
    <t>BY1617011101</t>
  </si>
  <si>
    <t>BY1617011102</t>
  </si>
  <si>
    <t>BY1617011103</t>
  </si>
  <si>
    <t>陆先生</t>
  </si>
  <si>
    <t>OP1403</t>
  </si>
  <si>
    <t>BY1617011104</t>
  </si>
  <si>
    <t>BY1617011105</t>
  </si>
  <si>
    <t>LING</t>
  </si>
  <si>
    <t>159CM</t>
  </si>
  <si>
    <t>BY1617011106</t>
  </si>
  <si>
    <t>BY1617011107</t>
  </si>
  <si>
    <t>CAMO</t>
  </si>
  <si>
    <t>林旭</t>
  </si>
  <si>
    <t>BY1617011108</t>
  </si>
  <si>
    <t>三哥</t>
  </si>
  <si>
    <t>BY1617011109</t>
  </si>
  <si>
    <t>BY1617011201</t>
  </si>
  <si>
    <t>BY1617011202</t>
  </si>
  <si>
    <t>BY1617011203</t>
  </si>
  <si>
    <t>张帅</t>
  </si>
  <si>
    <t>BY1617011204</t>
  </si>
  <si>
    <t>杨楠</t>
  </si>
  <si>
    <t>BY1617011205</t>
  </si>
  <si>
    <t>Standard</t>
  </si>
  <si>
    <t>Meow</t>
  </si>
  <si>
    <t>BY1617011206</t>
  </si>
  <si>
    <t>BY1617011207</t>
  </si>
  <si>
    <t>BY1617011208</t>
  </si>
  <si>
    <t>白 红</t>
  </si>
  <si>
    <t>BY1617011209</t>
  </si>
  <si>
    <t>邢杰</t>
  </si>
  <si>
    <t>0000308</t>
  </si>
  <si>
    <t>0000307</t>
  </si>
  <si>
    <t>BY1617011210</t>
  </si>
  <si>
    <t>饶林</t>
  </si>
  <si>
    <t>BY1617011301</t>
  </si>
  <si>
    <t>BY1617011302</t>
  </si>
  <si>
    <t>BY1617011303</t>
  </si>
  <si>
    <t>黄媛媛</t>
  </si>
  <si>
    <t>DE1510</t>
  </si>
  <si>
    <t>BY1617011304</t>
  </si>
  <si>
    <t>BY1617011305</t>
  </si>
  <si>
    <t>BY1617011306</t>
  </si>
  <si>
    <t>BY1617011307</t>
  </si>
  <si>
    <t>BY1617011308</t>
  </si>
  <si>
    <t>F18</t>
  </si>
  <si>
    <t>167CM</t>
  </si>
  <si>
    <t>马彬</t>
  </si>
  <si>
    <t>CRUZAR 9</t>
  </si>
  <si>
    <t>BY1617011309</t>
  </si>
  <si>
    <t>贺堃</t>
  </si>
  <si>
    <t>BY1617011401</t>
  </si>
  <si>
    <t>OLINO</t>
  </si>
  <si>
    <t>BY1617011402</t>
  </si>
  <si>
    <t>Heather Black</t>
  </si>
  <si>
    <t>BY1617011403</t>
  </si>
  <si>
    <t>BY1617011404</t>
  </si>
  <si>
    <t>王奕晨</t>
  </si>
  <si>
    <t>BY1617011405</t>
  </si>
  <si>
    <t>170CM</t>
  </si>
  <si>
    <t>王宸</t>
  </si>
  <si>
    <t>BY1617011406</t>
  </si>
  <si>
    <t>BY1617011407</t>
  </si>
  <si>
    <t>BY1617011408</t>
  </si>
  <si>
    <t>BY1617011501</t>
  </si>
  <si>
    <t>绿 黑</t>
  </si>
  <si>
    <t>BY1617011502</t>
  </si>
  <si>
    <t>13号买的VILL雪服置换</t>
  </si>
  <si>
    <t>补62元</t>
  </si>
  <si>
    <t>DE1501</t>
  </si>
  <si>
    <t>BY1617011503</t>
  </si>
  <si>
    <t>BY1617011504</t>
  </si>
  <si>
    <t>张城瑞</t>
  </si>
  <si>
    <t>BY1617011505</t>
  </si>
  <si>
    <t>BY1617011506</t>
  </si>
  <si>
    <t>大龙</t>
  </si>
  <si>
    <t>BY1617011507</t>
  </si>
  <si>
    <t>石剑</t>
  </si>
  <si>
    <t>BY1617011508</t>
  </si>
  <si>
    <t>晋哒哒</t>
  </si>
  <si>
    <t>BY1617011509</t>
  </si>
  <si>
    <t>郝宗帅</t>
  </si>
  <si>
    <t>168CM</t>
  </si>
  <si>
    <t>BY1617011510</t>
  </si>
  <si>
    <t>BY1617011601</t>
  </si>
  <si>
    <t>Talent Kid</t>
  </si>
  <si>
    <t>李晋</t>
  </si>
  <si>
    <t>白黄</t>
  </si>
  <si>
    <t>BY1617011602</t>
  </si>
  <si>
    <t>BY1617011603</t>
  </si>
  <si>
    <t>BY1617011604</t>
  </si>
  <si>
    <t>BY1617011605</t>
  </si>
  <si>
    <t>BY1617011606</t>
  </si>
  <si>
    <t>BY1617011607</t>
  </si>
  <si>
    <t>BY1617011608</t>
  </si>
  <si>
    <t>边思齐</t>
  </si>
  <si>
    <t>Standard Wing</t>
  </si>
  <si>
    <t>BY1617011609</t>
  </si>
  <si>
    <t>DX</t>
  </si>
  <si>
    <t>BY1617011610</t>
  </si>
  <si>
    <t>BY1617011611</t>
  </si>
  <si>
    <t>Jerzens.Gtx.He</t>
  </si>
  <si>
    <t>高高</t>
  </si>
  <si>
    <t>BY1617011612</t>
  </si>
  <si>
    <t>BY1617011613</t>
  </si>
  <si>
    <t>EJL1414</t>
  </si>
  <si>
    <t>BY1617011614</t>
  </si>
  <si>
    <t>BY1617011615</t>
  </si>
  <si>
    <t>BY1617011616</t>
  </si>
  <si>
    <t>BY1617011617</t>
  </si>
  <si>
    <t>BY1617011618</t>
  </si>
  <si>
    <t>W 7</t>
  </si>
  <si>
    <t>BY1617011701</t>
  </si>
  <si>
    <t>棕 灰 红 粉</t>
  </si>
  <si>
    <t>BY1617011702</t>
  </si>
  <si>
    <t>李彦</t>
  </si>
  <si>
    <t>BY1617011703</t>
  </si>
  <si>
    <t>李青松朋友</t>
  </si>
  <si>
    <t>COMPASS</t>
  </si>
  <si>
    <t>白 红 蓝</t>
  </si>
  <si>
    <t>BY1617011704</t>
  </si>
  <si>
    <t>黄 红</t>
  </si>
  <si>
    <t>BY1617011705</t>
  </si>
  <si>
    <t>红 棕</t>
  </si>
  <si>
    <t>BY1617011706</t>
  </si>
  <si>
    <t>BY1617011707</t>
  </si>
  <si>
    <t>BY1617011708</t>
  </si>
  <si>
    <t>BY1617011709</t>
  </si>
  <si>
    <t>李青松</t>
  </si>
  <si>
    <t>减掉乔波头盔680元</t>
  </si>
  <si>
    <t>BY1617011710</t>
  </si>
  <si>
    <t>王安君</t>
  </si>
  <si>
    <t>BY1617011711</t>
  </si>
  <si>
    <t>BY1617011712</t>
  </si>
  <si>
    <t>BY1617011713</t>
  </si>
  <si>
    <t>BY1617011714</t>
  </si>
  <si>
    <t>张海诗</t>
  </si>
  <si>
    <t>BY1617011715</t>
  </si>
  <si>
    <t>BY1617011716</t>
  </si>
  <si>
    <t>苍杰</t>
  </si>
  <si>
    <t>BY1617011801</t>
  </si>
  <si>
    <t>BY1617011802</t>
  </si>
  <si>
    <t>BY1617011803</t>
  </si>
  <si>
    <t>LURE</t>
  </si>
  <si>
    <t>BY1617011804</t>
  </si>
  <si>
    <t>田良</t>
  </si>
  <si>
    <t>BY1617011805</t>
  </si>
  <si>
    <t>程天乐</t>
  </si>
  <si>
    <t>BY1617011806</t>
  </si>
  <si>
    <t>BY1617011807</t>
  </si>
  <si>
    <t>BY1617011901</t>
  </si>
  <si>
    <t>BY1617011902</t>
  </si>
  <si>
    <t>张文柏</t>
  </si>
  <si>
    <t>BY1617011903</t>
  </si>
  <si>
    <t>BY1617011904</t>
  </si>
  <si>
    <t>行动徐亮</t>
  </si>
  <si>
    <t>BY1617011905</t>
  </si>
  <si>
    <t>BY1617011906</t>
  </si>
  <si>
    <t>BY1617011907</t>
  </si>
  <si>
    <t>BY1617011908</t>
  </si>
  <si>
    <t>BY1617011909</t>
  </si>
  <si>
    <t>SOMKE GOLD</t>
  </si>
  <si>
    <t>BY1617011910</t>
  </si>
  <si>
    <t>BY1617012001</t>
  </si>
  <si>
    <t>STANDARD ERGO</t>
  </si>
  <si>
    <t>SPLATTER</t>
  </si>
  <si>
    <t>BY1617012002</t>
  </si>
  <si>
    <t>BY1617012003</t>
  </si>
  <si>
    <t>STEP UP</t>
  </si>
  <si>
    <t>朱棋棋</t>
  </si>
  <si>
    <t>刷卡+现金</t>
  </si>
  <si>
    <t>ROSA</t>
  </si>
  <si>
    <t>EMERALD</t>
  </si>
  <si>
    <t>DS1301</t>
  </si>
  <si>
    <t>BY1617012004</t>
  </si>
  <si>
    <t>壮壮</t>
  </si>
  <si>
    <t>BY1617012005</t>
  </si>
  <si>
    <t>EX1507</t>
  </si>
  <si>
    <t>SILVER</t>
  </si>
  <si>
    <t>BY1617012006</t>
  </si>
  <si>
    <t>薄伏龙</t>
  </si>
  <si>
    <t>BY1617012007</t>
  </si>
  <si>
    <t>BY1617012008</t>
  </si>
  <si>
    <t>磊哥</t>
  </si>
  <si>
    <t>BY1617012009</t>
  </si>
  <si>
    <t>程贵东</t>
  </si>
  <si>
    <t>BY1617012010</t>
  </si>
  <si>
    <t>BY1617012011</t>
  </si>
  <si>
    <t>DYLAN</t>
  </si>
  <si>
    <t>陈宇鹏</t>
  </si>
  <si>
    <t>BY1617012012</t>
  </si>
  <si>
    <t>BY1617012101</t>
  </si>
  <si>
    <t>BY1617012102</t>
  </si>
  <si>
    <t>BY1617012103</t>
  </si>
  <si>
    <t>孙哥</t>
  </si>
  <si>
    <t>BY1617012104</t>
  </si>
  <si>
    <t>BY1617012105</t>
  </si>
  <si>
    <t>赵唯一</t>
  </si>
  <si>
    <t>BY1617012106</t>
  </si>
  <si>
    <t>BY1617012107</t>
  </si>
  <si>
    <t>BY1617012108</t>
  </si>
  <si>
    <t>朱一伊</t>
  </si>
  <si>
    <t>Dylan</t>
  </si>
  <si>
    <t>Turq</t>
  </si>
  <si>
    <t>BY1617012109</t>
  </si>
  <si>
    <t>BY1617012110</t>
  </si>
  <si>
    <t>BY1617012111</t>
  </si>
  <si>
    <t>王霜晨</t>
  </si>
  <si>
    <t>SHEEP.ZX.KI</t>
  </si>
  <si>
    <t>BY1617012112</t>
  </si>
  <si>
    <t>乔哥</t>
  </si>
  <si>
    <t>BOA</t>
  </si>
  <si>
    <t>BY1617012201</t>
  </si>
  <si>
    <t>BY1617012202</t>
  </si>
  <si>
    <t>BY1617012203</t>
  </si>
  <si>
    <t>BY1617012204</t>
  </si>
  <si>
    <t>文草</t>
  </si>
  <si>
    <t>BY1617012205</t>
  </si>
  <si>
    <t>BY1617012206</t>
  </si>
  <si>
    <t>李子健</t>
  </si>
  <si>
    <t>Progressor 10</t>
  </si>
  <si>
    <t>RC4 碳素</t>
  </si>
  <si>
    <t>BY1617012301</t>
  </si>
  <si>
    <t>BY1617012302</t>
  </si>
  <si>
    <t>Spideman</t>
  </si>
  <si>
    <t>BY1617012303</t>
  </si>
  <si>
    <t>SAVAGE</t>
  </si>
  <si>
    <t>BY1617012304</t>
  </si>
  <si>
    <t>BY1617012305</t>
  </si>
  <si>
    <t>一明</t>
  </si>
  <si>
    <t>BY1617012401</t>
  </si>
  <si>
    <t>BY1617012402</t>
  </si>
  <si>
    <t>BY1617012403</t>
  </si>
  <si>
    <t>蓝灰</t>
  </si>
  <si>
    <t>BY1617012404</t>
  </si>
  <si>
    <t>BY1617012405</t>
  </si>
  <si>
    <t>BY1617012406</t>
  </si>
  <si>
    <t>辣妈俱乐部</t>
  </si>
  <si>
    <t xml:space="preserve">FISCHER </t>
  </si>
  <si>
    <t>BY1617012407</t>
  </si>
  <si>
    <t>BY1617012408</t>
  </si>
  <si>
    <t>吴昊</t>
  </si>
  <si>
    <t>BY1617012409</t>
  </si>
  <si>
    <t>BY1617012410</t>
  </si>
  <si>
    <t>八易赵总</t>
  </si>
  <si>
    <t>BY1617012411</t>
  </si>
  <si>
    <t>BY1617012501</t>
  </si>
  <si>
    <t>BY1617012502</t>
  </si>
  <si>
    <t>赵女士</t>
  </si>
  <si>
    <t>BY1617012503</t>
  </si>
  <si>
    <t>Kaleidoscope</t>
  </si>
  <si>
    <t>BY1617012504</t>
  </si>
  <si>
    <t>儿童款</t>
  </si>
  <si>
    <t>BY1617012505</t>
  </si>
  <si>
    <t>BY1617012506</t>
  </si>
  <si>
    <t>BY1617012507</t>
  </si>
  <si>
    <t>BY1617012508</t>
  </si>
  <si>
    <t>BY1617012509</t>
  </si>
  <si>
    <t>TECNO-PRO XT</t>
  </si>
  <si>
    <t>马楠</t>
  </si>
  <si>
    <t>BY1617012510</t>
  </si>
  <si>
    <t>BY1617012511</t>
  </si>
  <si>
    <t>N 45 W</t>
  </si>
  <si>
    <t>142CM</t>
  </si>
  <si>
    <t>BY1617012512</t>
  </si>
  <si>
    <t>黑金</t>
  </si>
  <si>
    <t>王鹏宇</t>
  </si>
  <si>
    <t>BY1617012513</t>
  </si>
  <si>
    <t>First Lady</t>
  </si>
  <si>
    <t>吴思梦</t>
  </si>
  <si>
    <t>BY1617012601</t>
  </si>
  <si>
    <t>YELLOW RED</t>
  </si>
  <si>
    <t>BY1617012602</t>
  </si>
  <si>
    <t>BY1617012603</t>
  </si>
  <si>
    <t>AIRHOOD</t>
  </si>
  <si>
    <t>WOOD LAND</t>
  </si>
  <si>
    <t>BY1617012604</t>
  </si>
  <si>
    <t>BY1617012605</t>
  </si>
  <si>
    <t>BY1617012701</t>
  </si>
  <si>
    <t>ORG</t>
  </si>
  <si>
    <t>BY1617012702</t>
  </si>
  <si>
    <t>郭淼</t>
  </si>
  <si>
    <t>BY1617012703</t>
  </si>
  <si>
    <t>BY1617012704</t>
  </si>
  <si>
    <t>夏军</t>
  </si>
  <si>
    <t>BY1617012705</t>
  </si>
  <si>
    <t>于渊</t>
  </si>
  <si>
    <t>BY1617012706</t>
  </si>
  <si>
    <t>儿童特价</t>
  </si>
  <si>
    <t>BY1617012707</t>
  </si>
  <si>
    <t>BY1617012708</t>
  </si>
  <si>
    <t>李云龙</t>
  </si>
  <si>
    <t>BY1617012709</t>
  </si>
  <si>
    <t>BY1617012710</t>
  </si>
  <si>
    <t>Bern</t>
  </si>
  <si>
    <t>BANDITA</t>
  </si>
  <si>
    <t>BY1617012711</t>
  </si>
  <si>
    <t>BY1617012712</t>
  </si>
  <si>
    <t>PORSSON 10</t>
  </si>
  <si>
    <t>BY1617012801</t>
  </si>
  <si>
    <t>静姐</t>
  </si>
  <si>
    <t>BY1617012802</t>
  </si>
  <si>
    <t>康南</t>
  </si>
  <si>
    <t>BY1617012803</t>
  </si>
  <si>
    <t>BY1617012804</t>
  </si>
  <si>
    <t>BY1617012805</t>
  </si>
  <si>
    <t>FUSE 7</t>
  </si>
  <si>
    <t>王俊</t>
  </si>
  <si>
    <t>BY1617012806</t>
  </si>
  <si>
    <t>BY1617012901</t>
  </si>
  <si>
    <t>所罗门</t>
  </si>
  <si>
    <t>八易电工</t>
  </si>
  <si>
    <t>BY1617012902</t>
  </si>
  <si>
    <t>BY1617012903</t>
  </si>
  <si>
    <t>BY1617012904</t>
  </si>
  <si>
    <t>BY1617012905</t>
  </si>
  <si>
    <t>张云涛</t>
  </si>
  <si>
    <t>BY1617012906</t>
  </si>
  <si>
    <t>GRAY</t>
  </si>
  <si>
    <t>MR 杨</t>
  </si>
  <si>
    <t>Firewater</t>
  </si>
  <si>
    <t>BY1617012907</t>
  </si>
  <si>
    <t>Savage</t>
  </si>
  <si>
    <t>XXL</t>
  </si>
  <si>
    <t>BY1617012908</t>
  </si>
  <si>
    <t>Kar ate cat</t>
  </si>
  <si>
    <t>BY1617012909</t>
  </si>
  <si>
    <t>BY1617012910</t>
  </si>
  <si>
    <t>BY1617012911</t>
  </si>
  <si>
    <t>刘文倩</t>
  </si>
  <si>
    <t>BY1617012912</t>
  </si>
  <si>
    <t>BY1617012913</t>
  </si>
  <si>
    <t>BY1617013001</t>
  </si>
  <si>
    <t>BY1617013002</t>
  </si>
  <si>
    <t>BY1617013003</t>
  </si>
  <si>
    <t>BY1617013004</t>
  </si>
  <si>
    <t xml:space="preserve">舒平 </t>
  </si>
  <si>
    <t>BY1617013005</t>
  </si>
  <si>
    <t>张喆</t>
  </si>
  <si>
    <t>二手固定器</t>
  </si>
  <si>
    <t>BY1617013006</t>
  </si>
  <si>
    <t>李东</t>
  </si>
  <si>
    <t>BY1617013101</t>
  </si>
  <si>
    <t>BY1617013102</t>
  </si>
  <si>
    <t>申莉</t>
  </si>
  <si>
    <t>BY1617013103</t>
  </si>
  <si>
    <t>BY1617013104</t>
  </si>
  <si>
    <t>小新</t>
  </si>
  <si>
    <t>BY1617013105</t>
  </si>
  <si>
    <t>BY1617013106</t>
  </si>
  <si>
    <t>BY1617013107</t>
  </si>
  <si>
    <t>BY1617013907</t>
  </si>
  <si>
    <t>BY1617020101</t>
  </si>
  <si>
    <t>马珺</t>
  </si>
  <si>
    <t>BY1617020102</t>
  </si>
  <si>
    <t>徐春燕</t>
  </si>
  <si>
    <t>舒陈明</t>
  </si>
  <si>
    <t>BY1617020103</t>
  </si>
  <si>
    <t>BY1617020104</t>
  </si>
  <si>
    <t>BY1617020105</t>
  </si>
  <si>
    <t>BY1617020106</t>
  </si>
  <si>
    <t>白医生</t>
  </si>
  <si>
    <t>刘晓清</t>
  </si>
  <si>
    <t>960左哥易龙豆</t>
  </si>
  <si>
    <t>BY1617020201</t>
  </si>
  <si>
    <t>BY1617020202</t>
  </si>
  <si>
    <t>BY1617020203</t>
  </si>
  <si>
    <t>BY1617020204</t>
  </si>
  <si>
    <t>BY1617020205</t>
  </si>
  <si>
    <t>BY1617020206</t>
  </si>
  <si>
    <t>BY1617020207</t>
  </si>
  <si>
    <t>BY1617020301</t>
  </si>
  <si>
    <t>红  蓝</t>
  </si>
  <si>
    <t>BY1617020302</t>
  </si>
  <si>
    <t>张利娜</t>
  </si>
  <si>
    <t>BY1617020303</t>
  </si>
  <si>
    <t>张福祥</t>
  </si>
  <si>
    <t>用舒平内购劵</t>
  </si>
  <si>
    <t>BY1617020304</t>
  </si>
  <si>
    <t>BY1617020305</t>
  </si>
  <si>
    <t>BY1617020306</t>
  </si>
  <si>
    <t>BY1617020307</t>
  </si>
  <si>
    <t>BY1617020308</t>
  </si>
  <si>
    <t>BY1617020309</t>
  </si>
  <si>
    <t>BY1617020310</t>
  </si>
  <si>
    <t>PRET</t>
  </si>
  <si>
    <t>BY1617020401</t>
  </si>
  <si>
    <t>BY1617020402</t>
  </si>
  <si>
    <t>BY1617020403</t>
  </si>
  <si>
    <t>CROCS.ZX.KI</t>
  </si>
  <si>
    <t>BY1617020404</t>
  </si>
  <si>
    <t>小树</t>
  </si>
  <si>
    <t>snow camo</t>
  </si>
  <si>
    <t>BY1617020405</t>
  </si>
  <si>
    <t>BY1617020406</t>
  </si>
  <si>
    <t>BY1617020407</t>
  </si>
  <si>
    <t>粽子</t>
  </si>
  <si>
    <t>BY1617020408</t>
  </si>
  <si>
    <t>BY1617020409</t>
  </si>
  <si>
    <t>战晓宇</t>
  </si>
  <si>
    <t>BY1617020501</t>
  </si>
  <si>
    <t>田园</t>
  </si>
  <si>
    <t>BY1617020502</t>
  </si>
  <si>
    <t>BY1617020503</t>
  </si>
  <si>
    <t>吴琼</t>
  </si>
  <si>
    <t>国产特价</t>
  </si>
  <si>
    <t>BY1617020504</t>
  </si>
  <si>
    <t>Starstruck Boa</t>
  </si>
  <si>
    <t>Black/Coral</t>
  </si>
  <si>
    <t>BY1617020505</t>
  </si>
  <si>
    <t>BY1617020506</t>
  </si>
  <si>
    <t>Taylor</t>
  </si>
  <si>
    <t>BY1617020507</t>
  </si>
  <si>
    <t>BY1617020508</t>
  </si>
  <si>
    <t>BY1617020509</t>
  </si>
  <si>
    <t>阿健</t>
  </si>
  <si>
    <t>许若飞</t>
  </si>
  <si>
    <t>BY1617020510</t>
  </si>
  <si>
    <t>D-432</t>
  </si>
  <si>
    <t>刘骁烨</t>
  </si>
  <si>
    <t>BY1617020511</t>
  </si>
  <si>
    <t>BY1617020512</t>
  </si>
  <si>
    <t>BY1617020601</t>
  </si>
  <si>
    <t>BY1617020602</t>
  </si>
  <si>
    <t>李冬梅</t>
  </si>
  <si>
    <t>BY1617020603</t>
  </si>
  <si>
    <t>BELLA</t>
  </si>
  <si>
    <t>PEACH</t>
  </si>
  <si>
    <t>陈彤</t>
  </si>
  <si>
    <t>GRIKA</t>
  </si>
  <si>
    <t>BY1617020604</t>
  </si>
  <si>
    <t>BY1617020605</t>
  </si>
  <si>
    <t>BY1617020606</t>
  </si>
  <si>
    <t>霍娜</t>
  </si>
  <si>
    <t>RC4 JR 60</t>
  </si>
  <si>
    <t>BY1617020607</t>
  </si>
  <si>
    <t>关心</t>
  </si>
  <si>
    <t>BY1617020608</t>
  </si>
  <si>
    <t>RULAN</t>
  </si>
  <si>
    <t>闫寒</t>
  </si>
  <si>
    <t>BY1617020609</t>
  </si>
  <si>
    <t>BY1617020610</t>
  </si>
  <si>
    <t>BY1617020611</t>
  </si>
  <si>
    <t>BY1617020612</t>
  </si>
  <si>
    <t>蓝黑</t>
  </si>
  <si>
    <t>张剑</t>
  </si>
  <si>
    <t>盔哥</t>
  </si>
  <si>
    <t>BY1617020613</t>
  </si>
  <si>
    <t>BY1617020614</t>
  </si>
  <si>
    <t>BY1617020615</t>
  </si>
  <si>
    <t>八易员工</t>
  </si>
  <si>
    <t>已付2500</t>
  </si>
  <si>
    <t>BY1617020616</t>
  </si>
  <si>
    <t>Bungundy</t>
  </si>
  <si>
    <t>陶红</t>
  </si>
  <si>
    <t>BY1617020617</t>
  </si>
  <si>
    <t>申亮</t>
  </si>
  <si>
    <t>BY1617020618</t>
  </si>
  <si>
    <t>王紫薇</t>
  </si>
  <si>
    <t>BY1617020619</t>
  </si>
  <si>
    <t>BY1617020620</t>
  </si>
  <si>
    <t>KAI JR</t>
  </si>
  <si>
    <t>BY1617020701</t>
  </si>
  <si>
    <t>金禹铭</t>
  </si>
  <si>
    <t>BY1617020702</t>
  </si>
  <si>
    <t>THALL</t>
  </si>
  <si>
    <t>171CM</t>
  </si>
  <si>
    <t>P 12</t>
  </si>
  <si>
    <t>红白</t>
  </si>
  <si>
    <t>LEKI</t>
  </si>
  <si>
    <t>BY1617020801</t>
  </si>
  <si>
    <t>charm</t>
  </si>
  <si>
    <t>purele</t>
  </si>
  <si>
    <t>闫延</t>
  </si>
  <si>
    <t>BY1617020802</t>
  </si>
  <si>
    <t>BY1617020803</t>
  </si>
  <si>
    <t>BY1617020804</t>
  </si>
  <si>
    <t>NO:0000306</t>
  </si>
  <si>
    <t>BY1617020901</t>
  </si>
  <si>
    <t>佳伟</t>
  </si>
  <si>
    <t>BY1617020902</t>
  </si>
  <si>
    <t>BY1617020903</t>
  </si>
  <si>
    <t>BY1617020904</t>
  </si>
  <si>
    <t>BY1617020905</t>
  </si>
  <si>
    <t>BY1617020906</t>
  </si>
  <si>
    <t>BY1617020907</t>
  </si>
  <si>
    <t>HONEY PANT</t>
  </si>
  <si>
    <t>GREY</t>
  </si>
  <si>
    <t>汪诺盟</t>
  </si>
  <si>
    <t>BY1617020908</t>
  </si>
  <si>
    <t>BY1617020909</t>
  </si>
  <si>
    <t>BY1617021001</t>
  </si>
  <si>
    <t>BY1617021002</t>
  </si>
  <si>
    <t>BY1617021003</t>
  </si>
  <si>
    <t>BY1617021004</t>
  </si>
  <si>
    <t>158/164</t>
  </si>
  <si>
    <t>BY1617021005</t>
  </si>
  <si>
    <t>迷彩</t>
  </si>
  <si>
    <t>BY1617021006</t>
  </si>
  <si>
    <t>丁京红</t>
  </si>
  <si>
    <t>BLUE MATTE</t>
  </si>
  <si>
    <t>EX1501</t>
  </si>
  <si>
    <t>BY1617021007</t>
  </si>
  <si>
    <t>SELEKAT</t>
  </si>
  <si>
    <t>郭霁辉</t>
  </si>
  <si>
    <t>快穿</t>
  </si>
  <si>
    <t>BY1617021008</t>
  </si>
  <si>
    <t>BY1617021009</t>
  </si>
  <si>
    <t>李晖</t>
  </si>
  <si>
    <t>BY1617021010</t>
  </si>
  <si>
    <t>BY1617021011</t>
  </si>
  <si>
    <t>BY1617021012</t>
  </si>
  <si>
    <t>BY1617021013</t>
  </si>
  <si>
    <t>张思琦</t>
  </si>
  <si>
    <t>BY1617021101</t>
  </si>
  <si>
    <t>BY1617021102</t>
  </si>
  <si>
    <t>BY1617021103</t>
  </si>
  <si>
    <t>MONTANE</t>
  </si>
  <si>
    <t>NO 0000317</t>
  </si>
  <si>
    <t>NO 0000319</t>
  </si>
  <si>
    <t>BY1617021104</t>
  </si>
  <si>
    <t>CHARM</t>
  </si>
  <si>
    <t>PURPLE</t>
  </si>
  <si>
    <t>张强</t>
  </si>
  <si>
    <t>NO 0000318</t>
  </si>
  <si>
    <t>BY1617021105</t>
  </si>
  <si>
    <t>BY1617021106</t>
  </si>
  <si>
    <t>BY1617021107</t>
  </si>
  <si>
    <t>BY1617021108</t>
  </si>
  <si>
    <t>BY1617021109</t>
  </si>
  <si>
    <t>BY1617021110</t>
  </si>
  <si>
    <t>小澍</t>
  </si>
  <si>
    <t>BY1617021111</t>
  </si>
  <si>
    <t>BY1617021201</t>
  </si>
  <si>
    <t>BY1617021202</t>
  </si>
  <si>
    <t>BY1617021203</t>
  </si>
  <si>
    <t>张梅</t>
  </si>
  <si>
    <t>BY1617021301</t>
  </si>
  <si>
    <t>BY1617021302</t>
  </si>
  <si>
    <t>LAUNCH</t>
  </si>
  <si>
    <t>李伟</t>
  </si>
  <si>
    <t>BY1617021303</t>
  </si>
  <si>
    <t>BY1617021304</t>
  </si>
  <si>
    <t>黑绿</t>
  </si>
  <si>
    <t>NO 0000312</t>
  </si>
  <si>
    <t>BY1617021305</t>
  </si>
  <si>
    <t>NO 0000323</t>
  </si>
  <si>
    <t>BY1617021306</t>
  </si>
  <si>
    <t>钟嘉华</t>
  </si>
  <si>
    <t>BY1617021307</t>
  </si>
  <si>
    <t>N5016</t>
  </si>
  <si>
    <t>李红</t>
  </si>
  <si>
    <t>SYDNEY</t>
  </si>
  <si>
    <t>BY1617021308</t>
  </si>
  <si>
    <t>BY1617021309</t>
  </si>
  <si>
    <t>STANDARD LIFE</t>
  </si>
  <si>
    <t>HEATHER BLACK</t>
  </si>
  <si>
    <t>BY1617021310</t>
  </si>
  <si>
    <t>MAGNTA</t>
  </si>
  <si>
    <t>BY1617021311</t>
  </si>
  <si>
    <t>MARINE</t>
  </si>
  <si>
    <t>党齐</t>
  </si>
  <si>
    <t>BY1617021312</t>
  </si>
  <si>
    <t>NO 0000314</t>
  </si>
  <si>
    <t>BY1617021313</t>
  </si>
  <si>
    <t>NO 0000322</t>
  </si>
  <si>
    <t>BY1617021314</t>
  </si>
  <si>
    <t>BY1617021401</t>
  </si>
  <si>
    <t>BY1617021402</t>
  </si>
  <si>
    <t>BY1617021403</t>
  </si>
  <si>
    <t>BY1617021404</t>
  </si>
  <si>
    <t>BY1617021405</t>
  </si>
  <si>
    <t>BY1617021406</t>
  </si>
  <si>
    <t>肖硕磊</t>
  </si>
  <si>
    <t>BY1617021407</t>
  </si>
  <si>
    <t>BY1617021408</t>
  </si>
  <si>
    <t>NO 0000325</t>
  </si>
  <si>
    <t>BY1617021409</t>
  </si>
  <si>
    <t>马哥</t>
  </si>
  <si>
    <t>JUIET</t>
  </si>
  <si>
    <t>BY1617021410</t>
  </si>
  <si>
    <t>BY1617021411</t>
  </si>
  <si>
    <t>BY1617021412</t>
  </si>
  <si>
    <t>BY1617021413</t>
  </si>
  <si>
    <t>BY1617021414</t>
  </si>
  <si>
    <t>BY1617021501</t>
  </si>
  <si>
    <t>杨梅</t>
  </si>
  <si>
    <t>BY1617021502</t>
  </si>
  <si>
    <t>李寰</t>
  </si>
  <si>
    <t>NO 0000328</t>
  </si>
  <si>
    <t>BY1617021503</t>
  </si>
  <si>
    <t>赵莉</t>
  </si>
  <si>
    <t>BY1617021504</t>
  </si>
  <si>
    <t>BY1617021505</t>
  </si>
  <si>
    <t>BY1617021506</t>
  </si>
  <si>
    <t>HIGH FIVE</t>
  </si>
  <si>
    <t>张莉娜</t>
  </si>
  <si>
    <t>BY1617021507</t>
  </si>
  <si>
    <t>BY1617021508</t>
  </si>
  <si>
    <t>王东东</t>
  </si>
  <si>
    <t>BY1617021509</t>
  </si>
  <si>
    <t>BY1617021510</t>
  </si>
  <si>
    <t>代金卷丢失</t>
  </si>
  <si>
    <t>BY1617021511</t>
  </si>
  <si>
    <t>BY1617021601</t>
  </si>
  <si>
    <t>KHAKI</t>
  </si>
  <si>
    <t>BY1617021602</t>
  </si>
  <si>
    <t>JED ANDERSON</t>
  </si>
  <si>
    <t>BY1617021603</t>
  </si>
  <si>
    <t>闫继培</t>
  </si>
  <si>
    <t>BY1617021604</t>
  </si>
  <si>
    <t>98CM</t>
  </si>
  <si>
    <t>BY1617021605</t>
  </si>
  <si>
    <t>DINGO</t>
  </si>
  <si>
    <t>C SKY</t>
  </si>
  <si>
    <t>BY1617021606</t>
  </si>
  <si>
    <t>BY1617021607</t>
  </si>
  <si>
    <t>BY1617021608</t>
  </si>
  <si>
    <t>BY1617021609</t>
  </si>
  <si>
    <t>WHITE</t>
  </si>
  <si>
    <t>BY1617021610</t>
  </si>
  <si>
    <t>BY1617021611</t>
  </si>
  <si>
    <t>BY1617021612</t>
  </si>
  <si>
    <t>EERO</t>
  </si>
  <si>
    <t>156CM</t>
  </si>
  <si>
    <t>赵海波</t>
  </si>
  <si>
    <t>BY1617021613</t>
  </si>
  <si>
    <t>张楚琪</t>
  </si>
  <si>
    <t>BY1617021702</t>
  </si>
  <si>
    <t>166CM</t>
  </si>
  <si>
    <t>于晓冬</t>
  </si>
  <si>
    <t>BY1617021703</t>
  </si>
  <si>
    <t>王晓君</t>
  </si>
  <si>
    <t>BY1617021704</t>
  </si>
  <si>
    <t>BY1617021705</t>
  </si>
  <si>
    <t>梅陈</t>
  </si>
  <si>
    <t>BY1617021706</t>
  </si>
  <si>
    <t>泰尼卡</t>
  </si>
  <si>
    <t>BY1617021707</t>
  </si>
  <si>
    <t>李旎</t>
  </si>
  <si>
    <t>BY1617021801</t>
  </si>
  <si>
    <t>吴子涵</t>
  </si>
  <si>
    <t>BY1617021802</t>
  </si>
  <si>
    <t>崔宁</t>
  </si>
  <si>
    <t>BY1617021803</t>
  </si>
  <si>
    <t>BY1617021804</t>
  </si>
  <si>
    <t>OP1402</t>
  </si>
  <si>
    <t>BY1617021805</t>
  </si>
  <si>
    <t>BY1617021806</t>
  </si>
  <si>
    <t>BY1617021807</t>
  </si>
  <si>
    <t>BY1617021808</t>
  </si>
  <si>
    <t>BY1617021809</t>
  </si>
  <si>
    <t>土豆</t>
  </si>
  <si>
    <t>BY1617021810</t>
  </si>
  <si>
    <t>糖豆</t>
  </si>
  <si>
    <t>BY1617021811</t>
  </si>
  <si>
    <t>BY1617021812</t>
  </si>
  <si>
    <t>BY1617021813</t>
  </si>
  <si>
    <t>雷子</t>
  </si>
  <si>
    <t>BY1617021814</t>
  </si>
  <si>
    <t>BY1617021815</t>
  </si>
  <si>
    <t>女长裤S400</t>
  </si>
  <si>
    <t>男长裤A200</t>
  </si>
  <si>
    <t>BY1617021901</t>
  </si>
  <si>
    <t>吴彬</t>
  </si>
  <si>
    <t>BY1617021902</t>
  </si>
  <si>
    <t>BY1617021903</t>
  </si>
  <si>
    <t>BY1617021904</t>
  </si>
  <si>
    <t>兔子弟弟</t>
  </si>
  <si>
    <t>BY1617021905</t>
  </si>
  <si>
    <t>BY1617021906</t>
  </si>
  <si>
    <t>SUPERME</t>
  </si>
  <si>
    <t>许亮</t>
  </si>
  <si>
    <t>BY1617021907</t>
  </si>
  <si>
    <t>VANS</t>
  </si>
  <si>
    <t>PURSUIT</t>
  </si>
  <si>
    <t>BY1617021908</t>
  </si>
  <si>
    <t>BY1617021909</t>
  </si>
  <si>
    <t>BY1617022001</t>
  </si>
  <si>
    <t>BY1617022002</t>
  </si>
  <si>
    <t>BY1617022003</t>
  </si>
  <si>
    <t>BY1617022004</t>
  </si>
  <si>
    <t>BY1617022005</t>
  </si>
  <si>
    <t>八易教练</t>
  </si>
  <si>
    <t>BY1617022006</t>
  </si>
  <si>
    <t>BRTGRN</t>
  </si>
  <si>
    <t>BY1617022007</t>
  </si>
  <si>
    <t>BY1617022008</t>
  </si>
  <si>
    <t>BY1617022009</t>
  </si>
  <si>
    <t>BY1617022010</t>
  </si>
  <si>
    <t>BY1617022011</t>
  </si>
  <si>
    <t>FILTE PRO</t>
  </si>
  <si>
    <t>BY1617022012</t>
  </si>
  <si>
    <t>周玲</t>
  </si>
  <si>
    <t>BY1617022013</t>
  </si>
  <si>
    <t>BY1617022014</t>
  </si>
  <si>
    <t>BY1617022015</t>
  </si>
  <si>
    <t>BY1617022016</t>
  </si>
  <si>
    <t>BY1617022017</t>
  </si>
  <si>
    <t>BY1617022101</t>
  </si>
  <si>
    <t>BY1617022102</t>
  </si>
  <si>
    <t>钟文杰</t>
  </si>
  <si>
    <t>BY1617022103</t>
  </si>
  <si>
    <t>BY1617022104</t>
  </si>
  <si>
    <t>BY1617022105</t>
  </si>
  <si>
    <t>曹芳</t>
  </si>
  <si>
    <t>BY1617022106</t>
  </si>
  <si>
    <t>BY1617022107</t>
  </si>
  <si>
    <t>BY1617022108</t>
  </si>
  <si>
    <t>PANAMA</t>
  </si>
  <si>
    <t>BY1617022201</t>
  </si>
  <si>
    <t>BY1617022202</t>
  </si>
  <si>
    <t>周慧</t>
  </si>
  <si>
    <t>BY1617022203</t>
  </si>
  <si>
    <t>BY1617022204</t>
  </si>
  <si>
    <t>押金抵扣</t>
  </si>
  <si>
    <t>BY1617022301</t>
  </si>
  <si>
    <t>PAUL</t>
  </si>
  <si>
    <t>Deep Blue</t>
  </si>
  <si>
    <t>张嘉伦</t>
  </si>
  <si>
    <t>BY1617022302</t>
  </si>
  <si>
    <t>N 80</t>
  </si>
  <si>
    <t>刘且平</t>
  </si>
  <si>
    <t>BY1617022303</t>
  </si>
  <si>
    <t>祝巍</t>
  </si>
  <si>
    <t>BY1617022304</t>
  </si>
  <si>
    <t>BY1617022305</t>
  </si>
  <si>
    <t>七宝</t>
  </si>
  <si>
    <t>BY1617022401</t>
  </si>
  <si>
    <t>BY1617022501</t>
  </si>
  <si>
    <t>BY1617022502</t>
  </si>
  <si>
    <t>雪耙</t>
  </si>
  <si>
    <t>BY1617022601</t>
  </si>
  <si>
    <t>BY1617022602</t>
  </si>
  <si>
    <t>BY1617022603</t>
  </si>
  <si>
    <t>BY1617022604</t>
  </si>
  <si>
    <t>BY1617022701</t>
  </si>
  <si>
    <t>BY1617022702</t>
  </si>
  <si>
    <t>NX49</t>
  </si>
  <si>
    <t>青松朋友</t>
  </si>
  <si>
    <t>BY1617022703</t>
  </si>
  <si>
    <t>BY1617022704</t>
  </si>
  <si>
    <t>马龙</t>
  </si>
  <si>
    <t>BY1617022801</t>
  </si>
  <si>
    <t>BY1617022802</t>
  </si>
  <si>
    <t>BY1617022803</t>
  </si>
  <si>
    <t>BY1617022804</t>
  </si>
  <si>
    <t>Dakine</t>
    <phoneticPr fontId="16" type="noConversion"/>
  </si>
  <si>
    <t>修刃</t>
    <phoneticPr fontId="16" type="noConversion"/>
  </si>
  <si>
    <t>预定退货</t>
    <phoneticPr fontId="16" type="noConversion"/>
  </si>
  <si>
    <r>
      <t>A</t>
    </r>
    <r>
      <rPr>
        <sz val="11"/>
        <color theme="1"/>
        <rFont val="宋体"/>
        <family val="3"/>
        <charset val="134"/>
        <scheme val="minor"/>
      </rPr>
      <t>rmada</t>
    </r>
    <phoneticPr fontId="16" type="noConversion"/>
  </si>
  <si>
    <r>
      <t>A</t>
    </r>
    <r>
      <rPr>
        <sz val="11"/>
        <color theme="1"/>
        <rFont val="宋体"/>
        <family val="3"/>
        <charset val="134"/>
        <scheme val="minor"/>
      </rPr>
      <t>rmada</t>
    </r>
    <phoneticPr fontId="16" type="noConversion"/>
  </si>
  <si>
    <r>
      <t>W</t>
    </r>
    <r>
      <rPr>
        <sz val="11"/>
        <color theme="1"/>
        <rFont val="宋体"/>
        <family val="3"/>
        <charset val="134"/>
        <scheme val="minor"/>
      </rPr>
      <t>est Scout</t>
    </r>
    <phoneticPr fontId="16" type="noConversion"/>
  </si>
  <si>
    <r>
      <t>W</t>
    </r>
    <r>
      <rPr>
        <sz val="11"/>
        <color theme="1"/>
        <rFont val="宋体"/>
        <family val="3"/>
        <charset val="134"/>
        <scheme val="minor"/>
      </rPr>
      <t>est Scout</t>
    </r>
    <phoneticPr fontId="16" type="noConversion"/>
  </si>
  <si>
    <t>护脸</t>
    <phoneticPr fontId="16" type="noConversion"/>
  </si>
  <si>
    <t>Armada</t>
    <phoneticPr fontId="16" type="noConversion"/>
  </si>
  <si>
    <t>Trail Balaclava</t>
    <phoneticPr fontId="16" type="noConversion"/>
  </si>
  <si>
    <t>Black-001</t>
    <phoneticPr fontId="16" type="noConversion"/>
  </si>
  <si>
    <t>One Size</t>
    <phoneticPr fontId="16" type="noConversion"/>
  </si>
  <si>
    <t>16-17</t>
    <phoneticPr fontId="16" type="noConversion"/>
  </si>
  <si>
    <t>男</t>
    <phoneticPr fontId="16" type="noConversion"/>
  </si>
  <si>
    <t>未知</t>
    <phoneticPr fontId="16" type="noConversion"/>
  </si>
  <si>
    <t>228</t>
    <phoneticPr fontId="16" type="noConversion"/>
  </si>
  <si>
    <t>散客</t>
    <phoneticPr fontId="16" type="noConversion"/>
  </si>
  <si>
    <t>曲姐</t>
    <phoneticPr fontId="16" type="noConversion"/>
  </si>
  <si>
    <t>微信支付</t>
    <phoneticPr fontId="16" type="noConversion"/>
  </si>
  <si>
    <t>护甲衣</t>
    <phoneticPr fontId="16" type="noConversion"/>
  </si>
  <si>
    <t>Demon</t>
    <phoneticPr fontId="16" type="noConversion"/>
  </si>
  <si>
    <t>DS0050</t>
    <phoneticPr fontId="16" type="noConversion"/>
  </si>
  <si>
    <t>Black</t>
    <phoneticPr fontId="16" type="noConversion"/>
  </si>
  <si>
    <t>S</t>
    <phoneticPr fontId="16" type="noConversion"/>
  </si>
  <si>
    <t>单板</t>
    <phoneticPr fontId="16" type="noConversion"/>
  </si>
  <si>
    <t>2880</t>
    <phoneticPr fontId="16" type="noConversion"/>
  </si>
  <si>
    <t>返佣新晋</t>
    <phoneticPr fontId="16" type="noConversion"/>
  </si>
  <si>
    <t>吴伟</t>
    <phoneticPr fontId="16" type="noConversion"/>
  </si>
  <si>
    <t>15909265671</t>
    <phoneticPr fontId="16" type="noConversion"/>
  </si>
  <si>
    <t>教练推荐</t>
    <phoneticPr fontId="16" type="noConversion"/>
  </si>
  <si>
    <t>腾卓</t>
    <phoneticPr fontId="16" type="noConversion"/>
  </si>
  <si>
    <t>小武</t>
    <phoneticPr fontId="16" type="noConversion"/>
  </si>
  <si>
    <t>护臀</t>
    <phoneticPr fontId="16" type="noConversion"/>
  </si>
  <si>
    <t>DS1400</t>
    <phoneticPr fontId="16" type="noConversion"/>
  </si>
  <si>
    <t>820</t>
    <phoneticPr fontId="16" type="noConversion"/>
  </si>
  <si>
    <t>双板</t>
    <phoneticPr fontId="16" type="noConversion"/>
  </si>
  <si>
    <t>Fischer</t>
    <phoneticPr fontId="16" type="noConversion"/>
  </si>
  <si>
    <t>Pure</t>
    <phoneticPr fontId="16" type="noConversion"/>
  </si>
  <si>
    <t>女</t>
    <phoneticPr fontId="16" type="noConversion"/>
  </si>
  <si>
    <t>1697</t>
    <phoneticPr fontId="16" type="noConversion"/>
  </si>
  <si>
    <t>散客新晋</t>
    <phoneticPr fontId="16" type="noConversion"/>
  </si>
  <si>
    <t>张丹丹</t>
  </si>
  <si>
    <t>张丹丹</t>
    <phoneticPr fontId="16" type="noConversion"/>
  </si>
  <si>
    <t>18701673491</t>
  </si>
  <si>
    <t>18701673491</t>
    <phoneticPr fontId="16" type="noConversion"/>
  </si>
  <si>
    <t>双板雪鞋</t>
    <phoneticPr fontId="16" type="noConversion"/>
  </si>
  <si>
    <t>Cruzar W7.5</t>
    <phoneticPr fontId="16" type="noConversion"/>
  </si>
  <si>
    <t>1084</t>
    <phoneticPr fontId="16" type="noConversion"/>
  </si>
  <si>
    <t>雪杖</t>
    <phoneticPr fontId="16" type="noConversion"/>
  </si>
  <si>
    <t>Scott</t>
    <phoneticPr fontId="16" type="noConversion"/>
  </si>
  <si>
    <t>110CM</t>
    <phoneticPr fontId="16" type="noConversion"/>
  </si>
  <si>
    <t>218</t>
    <phoneticPr fontId="16" type="noConversion"/>
  </si>
  <si>
    <t>Cruzar X8.5</t>
    <phoneticPr fontId="16" type="noConversion"/>
  </si>
  <si>
    <t>Pulse</t>
    <phoneticPr fontId="16" type="noConversion"/>
  </si>
  <si>
    <t>肖本超</t>
    <phoneticPr fontId="16" type="noConversion"/>
  </si>
  <si>
    <t>背带_腰带</t>
    <phoneticPr fontId="16" type="noConversion"/>
  </si>
  <si>
    <t>280</t>
    <phoneticPr fontId="16" type="noConversion"/>
  </si>
  <si>
    <t>现金</t>
    <phoneticPr fontId="16" type="noConversion"/>
  </si>
  <si>
    <t>Dakine</t>
    <phoneticPr fontId="16" type="noConversion"/>
  </si>
  <si>
    <t>NS2016112401</t>
    <phoneticPr fontId="16" type="noConversion"/>
  </si>
  <si>
    <t>NS2016112402</t>
    <phoneticPr fontId="16" type="noConversion"/>
  </si>
  <si>
    <t>NS2016112403</t>
    <phoneticPr fontId="16" type="noConversion"/>
  </si>
  <si>
    <t>NS2016112404</t>
    <phoneticPr fontId="16" type="noConversion"/>
  </si>
  <si>
    <t>NS2016112405</t>
    <phoneticPr fontId="16" type="noConversion"/>
  </si>
  <si>
    <t>Deeluxe</t>
    <phoneticPr fontId="16" type="noConversion"/>
  </si>
  <si>
    <t>NS2016112709</t>
    <phoneticPr fontId="16" type="noConversion"/>
  </si>
  <si>
    <t>韩铁</t>
    <phoneticPr fontId="16" type="noConversion"/>
  </si>
  <si>
    <t>现金</t>
    <phoneticPr fontId="16" type="noConversion"/>
  </si>
  <si>
    <t>特价</t>
    <phoneticPr fontId="16" type="noConversion"/>
  </si>
  <si>
    <t>Pole Decree</t>
    <phoneticPr fontId="16" type="noConversion"/>
  </si>
  <si>
    <t>Titanium</t>
    <phoneticPr fontId="16" type="noConversion"/>
  </si>
  <si>
    <t>已提</t>
    <phoneticPr fontId="16" type="noConversion"/>
  </si>
  <si>
    <t>Black Strap</t>
    <phoneticPr fontId="16" type="noConversion"/>
  </si>
  <si>
    <t>Aotan</t>
    <phoneticPr fontId="16" type="noConversion"/>
  </si>
  <si>
    <t>Snowman</t>
    <phoneticPr fontId="16" type="noConversion"/>
  </si>
  <si>
    <t>Smith</t>
    <phoneticPr fontId="16" type="noConversion"/>
  </si>
  <si>
    <t>Naroo</t>
    <phoneticPr fontId="16" type="noConversion"/>
  </si>
  <si>
    <t>Scott</t>
    <phoneticPr fontId="16" type="noConversion"/>
  </si>
  <si>
    <t>Billabong</t>
    <phoneticPr fontId="16" type="noConversion"/>
  </si>
  <si>
    <t>Bauerfeind</t>
    <phoneticPr fontId="16" type="noConversion"/>
  </si>
  <si>
    <t>Nobaday</t>
    <phoneticPr fontId="16" type="noConversion"/>
  </si>
  <si>
    <t>防霾口罩</t>
    <phoneticPr fontId="16" type="noConversion"/>
  </si>
  <si>
    <t>Lidakis</t>
    <phoneticPr fontId="16" type="noConversion"/>
  </si>
  <si>
    <t>Lidakis</t>
    <phoneticPr fontId="16" type="noConversion"/>
  </si>
  <si>
    <t>Nobaday</t>
    <phoneticPr fontId="16" type="noConversion"/>
  </si>
  <si>
    <t>X-Socks</t>
    <phoneticPr fontId="16" type="noConversion"/>
  </si>
  <si>
    <t>介绍人</t>
    <phoneticPr fontId="16" type="noConversion"/>
  </si>
  <si>
    <t>销售员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</si>
</sst>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\¥#,##0.00;[Red]\¥\-#,##0.00"/>
    <numFmt numFmtId="178" formatCode="0_ "/>
    <numFmt numFmtId="179" formatCode="0.000_ "/>
  </numFmts>
  <fonts count="17" x14ac:knownFonts="1">
    <font>
      <sz val="11"/>
      <color theme="1"/>
      <name val="宋体"/>
      <charset val="134"/>
      <scheme val="minor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sz val="11"/>
      <color theme="1"/>
      <name val="华文细黑"/>
      <family val="3"/>
      <charset val="134"/>
    </font>
    <font>
      <sz val="11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5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5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0" fontId="1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14" fillId="0" borderId="1" xfId="1" applyBorder="1">
      <alignment vertical="center"/>
    </xf>
    <xf numFmtId="14" fontId="2" fillId="2" borderId="1" xfId="1" applyNumberFormat="1" applyFont="1" applyFill="1" applyBorder="1" applyAlignment="1">
      <alignment horizontal="center" vertical="top"/>
    </xf>
    <xf numFmtId="0" fontId="1" fillId="2" borderId="1" xfId="1" applyNumberFormat="1" applyFont="1" applyFill="1" applyBorder="1">
      <alignment vertical="center"/>
    </xf>
    <xf numFmtId="0" fontId="1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1" fillId="0" borderId="1" xfId="1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NumberFormat="1" applyFont="1" applyFill="1" applyBorder="1">
      <alignment vertical="center"/>
    </xf>
    <xf numFmtId="14" fontId="1" fillId="0" borderId="4" xfId="1" applyNumberFormat="1" applyFont="1" applyBorder="1" applyAlignment="1">
      <alignment horizontal="center" vertical="center"/>
    </xf>
    <xf numFmtId="0" fontId="1" fillId="0" borderId="4" xfId="1" applyNumberFormat="1" applyFont="1" applyBorder="1">
      <alignment vertical="center"/>
    </xf>
    <xf numFmtId="0" fontId="1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NumberFormat="1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0" borderId="6" xfId="1" applyNumberFormat="1" applyFont="1" applyBorder="1" applyAlignment="1">
      <alignment horizontal="center" vertical="center"/>
    </xf>
    <xf numFmtId="0" fontId="1" fillId="0" borderId="6" xfId="1" applyNumberFormat="1" applyFont="1" applyBorder="1">
      <alignment vertical="center"/>
    </xf>
    <xf numFmtId="0" fontId="1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4" fillId="0" borderId="1" xfId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4" fillId="0" borderId="0" xfId="1">
      <alignment vertical="center"/>
    </xf>
    <xf numFmtId="0" fontId="4" fillId="4" borderId="6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78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49" fontId="1" fillId="0" borderId="7" xfId="0" applyNumberFormat="1" applyFont="1" applyFill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78" fontId="1" fillId="3" borderId="3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178" fontId="1" fillId="4" borderId="2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78" fontId="4" fillId="5" borderId="4" xfId="0" applyNumberFormat="1" applyFont="1" applyFill="1" applyBorder="1" applyAlignment="1">
      <alignment horizontal="center" vertical="center"/>
    </xf>
    <xf numFmtId="178" fontId="4" fillId="6" borderId="4" xfId="0" applyNumberFormat="1" applyFont="1" applyFill="1" applyBorder="1" applyAlignment="1">
      <alignment horizontal="center" vertical="center"/>
    </xf>
    <xf numFmtId="178" fontId="4" fillId="6" borderId="9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178" fontId="1" fillId="6" borderId="9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top" wrapText="1"/>
    </xf>
    <xf numFmtId="49" fontId="1" fillId="0" borderId="7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9" fontId="4" fillId="6" borderId="7" xfId="0" applyNumberFormat="1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vertical="center"/>
    </xf>
    <xf numFmtId="179" fontId="4" fillId="6" borderId="10" xfId="0" applyNumberFormat="1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79" fontId="4" fillId="6" borderId="6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4" fillId="0" borderId="7" xfId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178" fontId="4" fillId="5" borderId="10" xfId="0" applyNumberFormat="1" applyFont="1" applyFill="1" applyBorder="1" applyAlignment="1">
      <alignment horizontal="center" vertical="center"/>
    </xf>
    <xf numFmtId="178" fontId="4" fillId="6" borderId="10" xfId="0" applyNumberFormat="1" applyFont="1" applyFill="1" applyBorder="1" applyAlignment="1">
      <alignment horizontal="center" vertical="center"/>
    </xf>
    <xf numFmtId="178" fontId="4" fillId="6" borderId="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NumberFormat="1" applyFont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58" fontId="7" fillId="0" borderId="1" xfId="0" applyNumberFormat="1" applyFont="1" applyBorder="1" applyAlignment="1">
      <alignment horizontal="left" vertical="center"/>
    </xf>
    <xf numFmtId="14" fontId="7" fillId="0" borderId="1" xfId="1" applyNumberFormat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58" fontId="7" fillId="0" borderId="1" xfId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14" fontId="8" fillId="0" borderId="1" xfId="1" applyNumberFormat="1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14" fontId="14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14" fillId="0" borderId="0" xfId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4" borderId="0" xfId="0" applyNumberFormat="1" applyFont="1" applyFill="1" applyBorder="1" applyAlignment="1">
      <alignment horizontal="center" vertical="center"/>
    </xf>
    <xf numFmtId="14" fontId="10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8" borderId="43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1" fillId="9" borderId="43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4" xfId="0" applyNumberFormat="1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" fillId="8" borderId="44" xfId="0" applyFont="1" applyFill="1" applyBorder="1">
      <alignment vertical="center"/>
    </xf>
    <xf numFmtId="14" fontId="1" fillId="8" borderId="7" xfId="1" applyNumberFormat="1" applyFont="1" applyFill="1" applyBorder="1" applyAlignment="1">
      <alignment horizontal="center" vertical="center"/>
    </xf>
    <xf numFmtId="0" fontId="1" fillId="8" borderId="7" xfId="1" applyNumberFormat="1" applyFont="1" applyFill="1" applyBorder="1">
      <alignment vertical="center"/>
    </xf>
    <xf numFmtId="0" fontId="1" fillId="8" borderId="7" xfId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13" fillId="8" borderId="7" xfId="1" applyFont="1" applyFill="1" applyBorder="1" applyAlignment="1">
      <alignment horizontal="center" vertical="center"/>
    </xf>
    <xf numFmtId="0" fontId="1" fillId="8" borderId="45" xfId="0" applyFont="1" applyFill="1" applyBorder="1">
      <alignment vertical="center"/>
    </xf>
    <xf numFmtId="14" fontId="1" fillId="8" borderId="1" xfId="1" applyNumberFormat="1" applyFont="1" applyFill="1" applyBorder="1" applyAlignment="1">
      <alignment horizontal="center" vertical="center"/>
    </xf>
    <xf numFmtId="0" fontId="1" fillId="8" borderId="1" xfId="1" applyNumberFormat="1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" fillId="9" borderId="44" xfId="0" applyFont="1" applyFill="1" applyBorder="1">
      <alignment vertical="center"/>
    </xf>
    <xf numFmtId="14" fontId="1" fillId="9" borderId="7" xfId="1" applyNumberFormat="1" applyFont="1" applyFill="1" applyBorder="1" applyAlignment="1">
      <alignment horizontal="center" vertical="center"/>
    </xf>
    <xf numFmtId="0" fontId="1" fillId="9" borderId="7" xfId="1" applyNumberFormat="1" applyFont="1" applyFill="1" applyBorder="1">
      <alignment vertical="center"/>
    </xf>
    <xf numFmtId="0" fontId="1" fillId="9" borderId="7" xfId="1" applyFont="1" applyFill="1" applyBorder="1" applyAlignment="1">
      <alignment horizontal="center" vertical="center"/>
    </xf>
    <xf numFmtId="0" fontId="2" fillId="9" borderId="7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" fillId="9" borderId="45" xfId="0" applyFont="1" applyFill="1" applyBorder="1">
      <alignment vertical="center"/>
    </xf>
    <xf numFmtId="14" fontId="1" fillId="9" borderId="1" xfId="1" applyNumberFormat="1" applyFont="1" applyFill="1" applyBorder="1" applyAlignment="1">
      <alignment horizontal="center" vertical="center"/>
    </xf>
    <xf numFmtId="0" fontId="1" fillId="9" borderId="1" xfId="1" applyNumberFormat="1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" fillId="4" borderId="46" xfId="0" applyFont="1" applyFill="1" applyBorder="1">
      <alignment vertical="center"/>
    </xf>
    <xf numFmtId="0" fontId="1" fillId="4" borderId="4" xfId="0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78" fontId="1" fillId="0" borderId="4" xfId="0" applyNumberFormat="1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/>
    </xf>
    <xf numFmtId="49" fontId="1" fillId="8" borderId="7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7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top" wrapText="1"/>
    </xf>
    <xf numFmtId="178" fontId="1" fillId="3" borderId="4" xfId="0" applyNumberFormat="1" applyFont="1" applyFill="1" applyBorder="1" applyAlignment="1">
      <alignment horizontal="center" vertical="top" wrapText="1"/>
    </xf>
    <xf numFmtId="0" fontId="1" fillId="8" borderId="7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49" fontId="1" fillId="9" borderId="1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top" wrapText="1"/>
    </xf>
    <xf numFmtId="178" fontId="1" fillId="8" borderId="7" xfId="0" applyNumberFormat="1" applyFont="1" applyFill="1" applyBorder="1" applyAlignment="1">
      <alignment horizontal="center" vertical="center"/>
    </xf>
    <xf numFmtId="179" fontId="4" fillId="8" borderId="7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178" fontId="1" fillId="9" borderId="7" xfId="0" applyNumberFormat="1" applyFont="1" applyFill="1" applyBorder="1" applyAlignment="1">
      <alignment horizontal="center" vertical="center"/>
    </xf>
    <xf numFmtId="179" fontId="4" fillId="9" borderId="7" xfId="0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9" fontId="4" fillId="9" borderId="1" xfId="0" applyNumberFormat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78" fontId="4" fillId="8" borderId="10" xfId="0" applyNumberFormat="1" applyFont="1" applyFill="1" applyBorder="1" applyAlignment="1">
      <alignment horizontal="center" vertical="center"/>
    </xf>
    <xf numFmtId="178" fontId="4" fillId="8" borderId="9" xfId="0" applyNumberFormat="1" applyFont="1" applyFill="1" applyBorder="1" applyAlignment="1">
      <alignment horizontal="center" vertical="center"/>
    </xf>
    <xf numFmtId="178" fontId="4" fillId="9" borderId="10" xfId="0" applyNumberFormat="1" applyFont="1" applyFill="1" applyBorder="1" applyAlignment="1">
      <alignment horizontal="center" vertical="center"/>
    </xf>
    <xf numFmtId="178" fontId="4" fillId="9" borderId="9" xfId="0" applyNumberFormat="1" applyFont="1" applyFill="1" applyBorder="1" applyAlignment="1">
      <alignment horizontal="center" vertical="center"/>
    </xf>
    <xf numFmtId="176" fontId="4" fillId="8" borderId="10" xfId="0" applyNumberFormat="1" applyFont="1" applyFill="1" applyBorder="1" applyAlignment="1">
      <alignment horizontal="center" vertical="center"/>
    </xf>
    <xf numFmtId="176" fontId="4" fillId="8" borderId="9" xfId="0" applyNumberFormat="1" applyFont="1" applyFill="1" applyBorder="1" applyAlignment="1">
      <alignment horizontal="center" vertical="center"/>
    </xf>
    <xf numFmtId="176" fontId="4" fillId="9" borderId="10" xfId="0" applyNumberFormat="1" applyFont="1" applyFill="1" applyBorder="1" applyAlignment="1">
      <alignment horizontal="center" vertical="center"/>
    </xf>
    <xf numFmtId="176" fontId="4" fillId="9" borderId="9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178" fontId="1" fillId="8" borderId="10" xfId="0" applyNumberFormat="1" applyFont="1" applyFill="1" applyBorder="1" applyAlignment="1">
      <alignment horizontal="center" vertical="center"/>
    </xf>
    <xf numFmtId="178" fontId="1" fillId="8" borderId="9" xfId="0" applyNumberFormat="1" applyFont="1" applyFill="1" applyBorder="1" applyAlignment="1">
      <alignment horizontal="center" vertical="center"/>
    </xf>
    <xf numFmtId="178" fontId="1" fillId="9" borderId="10" xfId="0" applyNumberFormat="1" applyFont="1" applyFill="1" applyBorder="1" applyAlignment="1">
      <alignment horizontal="center" vertical="center"/>
    </xf>
    <xf numFmtId="178" fontId="1" fillId="9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center" vertical="center"/>
    </xf>
    <xf numFmtId="49" fontId="1" fillId="9" borderId="9" xfId="0" applyNumberFormat="1" applyFont="1" applyFill="1" applyBorder="1" applyAlignment="1">
      <alignment horizontal="center" vertical="center"/>
    </xf>
    <xf numFmtId="178" fontId="4" fillId="8" borderId="47" xfId="0" applyNumberFormat="1" applyFont="1" applyFill="1" applyBorder="1" applyAlignment="1">
      <alignment horizontal="center" vertical="center"/>
    </xf>
    <xf numFmtId="178" fontId="4" fillId="9" borderId="47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78" fontId="4" fillId="3" borderId="10" xfId="0" applyNumberFormat="1" applyFont="1" applyFill="1" applyBorder="1" applyAlignment="1">
      <alignment horizontal="center" vertical="center"/>
    </xf>
    <xf numFmtId="178" fontId="4" fillId="3" borderId="9" xfId="0" applyNumberFormat="1" applyFont="1" applyFill="1" applyBorder="1" applyAlignment="1">
      <alignment horizontal="center" vertical="center"/>
    </xf>
    <xf numFmtId="178" fontId="4" fillId="3" borderId="6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8" fontId="4" fillId="5" borderId="4" xfId="0" applyNumberFormat="1" applyFont="1" applyFill="1" applyBorder="1" applyAlignment="1">
      <alignment horizontal="center" vertical="center"/>
    </xf>
    <xf numFmtId="178" fontId="4" fillId="5" borderId="9" xfId="0" applyNumberFormat="1" applyFont="1" applyFill="1" applyBorder="1" applyAlignment="1">
      <alignment horizontal="center" vertical="center"/>
    </xf>
    <xf numFmtId="178" fontId="4" fillId="5" borderId="6" xfId="0" applyNumberFormat="1" applyFont="1" applyFill="1" applyBorder="1" applyAlignment="1">
      <alignment horizontal="center" vertical="center"/>
    </xf>
    <xf numFmtId="178" fontId="4" fillId="6" borderId="4" xfId="0" applyNumberFormat="1" applyFont="1" applyFill="1" applyBorder="1" applyAlignment="1">
      <alignment horizontal="center" vertical="center"/>
    </xf>
    <xf numFmtId="178" fontId="4" fillId="6" borderId="9" xfId="0" applyNumberFormat="1" applyFont="1" applyFill="1" applyBorder="1" applyAlignment="1">
      <alignment horizontal="center" vertical="center"/>
    </xf>
    <xf numFmtId="178" fontId="4" fillId="6" borderId="6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4" xfId="3"/>
    <cellStyle name="常规 4 2" xfId="4"/>
  </cellStyles>
  <dxfs count="1">
    <dxf>
      <font>
        <b val="0"/>
        <i val="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8"/>
  <sheetViews>
    <sheetView tabSelected="1" zoomScale="70" zoomScaleNormal="70" workbookViewId="0">
      <pane ySplit="1" topLeftCell="A26" activePane="bottomLeft" state="frozen"/>
      <selection pane="bottomLeft" activeCell="A28" sqref="A28:XFD50"/>
    </sheetView>
  </sheetViews>
  <sheetFormatPr defaultColWidth="0" defaultRowHeight="13.5" x14ac:dyDescent="0.15"/>
  <cols>
    <col min="1" max="1" width="9" style="222" customWidth="1"/>
    <col min="2" max="2" width="14.5" style="22" customWidth="1"/>
    <col min="3" max="5" width="12.875" style="23" customWidth="1"/>
    <col min="6" max="6" width="4.125" style="22" customWidth="1"/>
    <col min="7" max="7" width="11" style="22" customWidth="1"/>
    <col min="8" max="8" width="13.625" style="22" customWidth="1"/>
    <col min="9" max="9" width="19" style="22" customWidth="1"/>
    <col min="10" max="10" width="13.625" style="22" customWidth="1"/>
    <col min="11" max="12" width="9" style="22" customWidth="1"/>
    <col min="13" max="13" width="4.625" style="22" customWidth="1"/>
    <col min="14" max="14" width="5.25" style="22" customWidth="1"/>
    <col min="15" max="15" width="3.75" style="22" customWidth="1"/>
    <col min="16" max="16" width="6.25" style="22" customWidth="1"/>
    <col min="17" max="18" width="6.75" style="22" customWidth="1"/>
    <col min="19" max="19" width="9" style="24" customWidth="1"/>
    <col min="20" max="20" width="8.5" style="22" customWidth="1"/>
    <col min="21" max="22" width="6.75" style="22" customWidth="1"/>
    <col min="23" max="23" width="10.875" style="22" customWidth="1"/>
    <col min="24" max="24" width="10.125" style="25" customWidth="1"/>
    <col min="25" max="25" width="9" style="24" customWidth="1"/>
    <col min="26" max="26" width="7.875" style="22" customWidth="1"/>
    <col min="27" max="27" width="8.75" style="25" customWidth="1"/>
    <col min="28" max="31" width="9.25" style="25" customWidth="1"/>
    <col min="32" max="32" width="8.625" style="22" customWidth="1"/>
    <col min="33" max="33" width="6.625" style="223" customWidth="1"/>
    <col min="34" max="34" width="7.5" style="22" customWidth="1"/>
    <col min="35" max="35" width="8.625" style="22" customWidth="1"/>
    <col min="36" max="36" width="11.875" style="22" customWidth="1"/>
    <col min="37" max="37" width="9.5" style="22" customWidth="1"/>
    <col min="38" max="38" width="7.75" style="22" customWidth="1"/>
    <col min="39" max="39" width="7.25" style="22" customWidth="1"/>
    <col min="40" max="40" width="8.625" style="22" customWidth="1"/>
    <col min="41" max="41" width="6.125" style="25" customWidth="1"/>
    <col min="42" max="42" width="9.125" style="27" customWidth="1"/>
    <col min="43" max="43" width="24.125" style="22" customWidth="1"/>
    <col min="44" max="16384" width="9" style="224" hidden="1"/>
  </cols>
  <sheetData>
    <row r="1" spans="1:43" s="217" customFormat="1" ht="49.5" customHeight="1" thickBot="1" x14ac:dyDescent="0.2">
      <c r="A1" s="225" t="s">
        <v>0</v>
      </c>
      <c r="B1" s="226" t="s">
        <v>1</v>
      </c>
      <c r="C1" s="227" t="s">
        <v>2</v>
      </c>
      <c r="D1" s="227" t="s">
        <v>2117</v>
      </c>
      <c r="E1" s="227" t="s">
        <v>2116</v>
      </c>
      <c r="F1" s="226" t="s">
        <v>3</v>
      </c>
      <c r="G1" s="226" t="s">
        <v>4</v>
      </c>
      <c r="H1" s="226" t="s">
        <v>5</v>
      </c>
      <c r="I1" s="226" t="s">
        <v>6</v>
      </c>
      <c r="J1" s="228" t="s">
        <v>7</v>
      </c>
      <c r="K1" s="228" t="s">
        <v>8</v>
      </c>
      <c r="L1" s="226" t="s">
        <v>9</v>
      </c>
      <c r="M1" s="226" t="s">
        <v>10</v>
      </c>
      <c r="N1" s="226" t="s">
        <v>11</v>
      </c>
      <c r="O1" s="226" t="s">
        <v>12</v>
      </c>
      <c r="P1" s="226" t="s">
        <v>13</v>
      </c>
      <c r="Q1" s="254" t="s">
        <v>14</v>
      </c>
      <c r="R1" s="254" t="s">
        <v>15</v>
      </c>
      <c r="S1" s="259" t="s">
        <v>16</v>
      </c>
      <c r="T1" s="260" t="s">
        <v>17</v>
      </c>
      <c r="U1" s="254" t="s">
        <v>18</v>
      </c>
      <c r="V1" s="254" t="s">
        <v>19</v>
      </c>
      <c r="W1" s="261" t="s">
        <v>20</v>
      </c>
      <c r="X1" s="262" t="s">
        <v>21</v>
      </c>
      <c r="Y1" s="263" t="s">
        <v>22</v>
      </c>
      <c r="Z1" s="261" t="s">
        <v>23</v>
      </c>
      <c r="AA1" s="268" t="s">
        <v>24</v>
      </c>
      <c r="AB1" s="269" t="s">
        <v>25</v>
      </c>
      <c r="AC1" s="269" t="s">
        <v>26</v>
      </c>
      <c r="AD1" s="269"/>
      <c r="AE1" s="269"/>
      <c r="AF1" s="261" t="s">
        <v>27</v>
      </c>
      <c r="AG1" s="254" t="s">
        <v>28</v>
      </c>
      <c r="AH1" s="261" t="s">
        <v>29</v>
      </c>
      <c r="AI1" s="226" t="s">
        <v>30</v>
      </c>
      <c r="AJ1" s="226" t="s">
        <v>31</v>
      </c>
      <c r="AK1" s="261" t="s">
        <v>32</v>
      </c>
      <c r="AL1" s="226" t="s">
        <v>33</v>
      </c>
      <c r="AM1" s="226" t="s">
        <v>34</v>
      </c>
      <c r="AN1" s="226" t="s">
        <v>35</v>
      </c>
      <c r="AO1" s="262" t="s">
        <v>36</v>
      </c>
      <c r="AP1" s="281" t="s">
        <v>37</v>
      </c>
      <c r="AQ1" s="226" t="s">
        <v>38</v>
      </c>
    </row>
    <row r="2" spans="1:43" s="218" customFormat="1" ht="15" customHeight="1" thickTop="1" x14ac:dyDescent="0.15">
      <c r="A2" s="229" t="s">
        <v>39</v>
      </c>
      <c r="B2" s="230">
        <v>42698</v>
      </c>
      <c r="C2" s="231" t="s">
        <v>2089</v>
      </c>
      <c r="D2" s="231"/>
      <c r="E2" s="231"/>
      <c r="F2" s="232">
        <v>1</v>
      </c>
      <c r="G2" s="233" t="s">
        <v>2037</v>
      </c>
      <c r="H2" s="233" t="s">
        <v>2038</v>
      </c>
      <c r="I2" s="232" t="s">
        <v>2039</v>
      </c>
      <c r="J2" s="234" t="s">
        <v>2040</v>
      </c>
      <c r="K2" s="234" t="s">
        <v>2041</v>
      </c>
      <c r="L2" s="232" t="s">
        <v>2042</v>
      </c>
      <c r="M2" s="233" t="s">
        <v>2043</v>
      </c>
      <c r="N2" s="232" t="s">
        <v>2044</v>
      </c>
      <c r="O2" s="232">
        <v>1</v>
      </c>
      <c r="P2" s="232">
        <v>228</v>
      </c>
      <c r="Q2" s="255">
        <f t="shared" ref="Q2:Q26" si="0">P2*O2</f>
        <v>228</v>
      </c>
      <c r="R2" s="295">
        <f>SUM(Q2:Q6)</f>
        <v>228</v>
      </c>
      <c r="S2" s="264" t="s">
        <v>2045</v>
      </c>
      <c r="T2" s="299">
        <f>SUMPRODUCT(S2:S6+0)</f>
        <v>228</v>
      </c>
      <c r="U2" s="303">
        <f>T2/R2</f>
        <v>1</v>
      </c>
      <c r="V2" s="295">
        <f>LOOKUP(U2,{0.4,0.45,0.5,0.55,0.6,0.65,0.7,0.75,0.8,0.85,0.9,0.95,1},{0.1,0.175,0.25,0.325,0.4,0.475,0.55,0.625,0.7,0.775,0.85,0.925,1})</f>
        <v>1</v>
      </c>
      <c r="W2" s="307"/>
      <c r="X2" s="311"/>
      <c r="Y2" s="315"/>
      <c r="Z2" s="307"/>
      <c r="AA2" s="299">
        <f>T2-(X2/10)-Z2</f>
        <v>228</v>
      </c>
      <c r="AB2" s="299">
        <f>AA2*V2*AG2</f>
        <v>228</v>
      </c>
      <c r="AC2" s="299">
        <f>W2-X2+AB2</f>
        <v>228</v>
      </c>
      <c r="AD2" s="299"/>
      <c r="AE2" s="299"/>
      <c r="AF2" s="270" t="s">
        <v>2046</v>
      </c>
      <c r="AG2" s="271">
        <f>VLOOKUP(AF2,分类参数表!$I$2:$J$10,2,FALSE)</f>
        <v>1</v>
      </c>
      <c r="AH2" s="272"/>
      <c r="AI2" s="264"/>
      <c r="AJ2" s="264"/>
      <c r="AK2" s="264"/>
      <c r="AL2" s="264"/>
      <c r="AM2" s="264" t="s">
        <v>2047</v>
      </c>
      <c r="AN2" s="264" t="s">
        <v>2048</v>
      </c>
      <c r="AO2" s="282"/>
      <c r="AP2" s="283">
        <f t="shared" ref="AP2:AP26" si="1">(S2-AO2)/O2/P2</f>
        <v>1</v>
      </c>
      <c r="AQ2" s="290"/>
    </row>
    <row r="3" spans="1:43" s="219" customFormat="1" ht="15" customHeight="1" x14ac:dyDescent="0.15">
      <c r="A3" s="235"/>
      <c r="B3" s="236">
        <f t="shared" ref="B3:C6" si="2">B2</f>
        <v>42698</v>
      </c>
      <c r="C3" s="237" t="str">
        <f t="shared" si="2"/>
        <v>NS2016112401</v>
      </c>
      <c r="D3" s="237"/>
      <c r="E3" s="237"/>
      <c r="F3" s="238">
        <f t="shared" ref="F3:F11" si="3">F2+1</f>
        <v>2</v>
      </c>
      <c r="G3" s="238"/>
      <c r="H3" s="239"/>
      <c r="I3" s="238"/>
      <c r="J3" s="240"/>
      <c r="K3" s="240"/>
      <c r="L3" s="238"/>
      <c r="M3" s="238"/>
      <c r="N3" s="238"/>
      <c r="O3" s="238"/>
      <c r="P3" s="238"/>
      <c r="Q3" s="256">
        <f t="shared" si="0"/>
        <v>0</v>
      </c>
      <c r="R3" s="296"/>
      <c r="S3" s="265"/>
      <c r="T3" s="300"/>
      <c r="U3" s="304"/>
      <c r="V3" s="296"/>
      <c r="W3" s="308"/>
      <c r="X3" s="312"/>
      <c r="Y3" s="316"/>
      <c r="Z3" s="308"/>
      <c r="AA3" s="300"/>
      <c r="AB3" s="300"/>
      <c r="AC3" s="300"/>
      <c r="AD3" s="300"/>
      <c r="AE3" s="300"/>
      <c r="AF3" s="238" t="str">
        <f t="shared" ref="AF3:AF11" si="4">AF2</f>
        <v>散客</v>
      </c>
      <c r="AG3" s="273">
        <f>VLOOKUP(AF3,分类参数表!$I$2:$J$10,2,FALSE)</f>
        <v>1</v>
      </c>
      <c r="AH3" s="274"/>
      <c r="AI3" s="265"/>
      <c r="AJ3" s="265"/>
      <c r="AK3" s="265"/>
      <c r="AL3" s="265"/>
      <c r="AM3" s="265"/>
      <c r="AN3" s="265"/>
      <c r="AO3" s="284"/>
      <c r="AP3" s="285" t="e">
        <f t="shared" si="1"/>
        <v>#DIV/0!</v>
      </c>
      <c r="AQ3" s="291"/>
    </row>
    <row r="4" spans="1:43" s="219" customFormat="1" ht="15" customHeight="1" x14ac:dyDescent="0.15">
      <c r="A4" s="235"/>
      <c r="B4" s="236">
        <f t="shared" si="2"/>
        <v>42698</v>
      </c>
      <c r="C4" s="237" t="str">
        <f t="shared" si="2"/>
        <v>NS2016112401</v>
      </c>
      <c r="D4" s="237"/>
      <c r="E4" s="237"/>
      <c r="F4" s="238">
        <f t="shared" si="3"/>
        <v>3</v>
      </c>
      <c r="G4" s="238"/>
      <c r="H4" s="239"/>
      <c r="I4" s="238"/>
      <c r="J4" s="240"/>
      <c r="K4" s="240"/>
      <c r="L4" s="238"/>
      <c r="M4" s="238"/>
      <c r="N4" s="238"/>
      <c r="O4" s="238"/>
      <c r="P4" s="238"/>
      <c r="Q4" s="256">
        <f t="shared" si="0"/>
        <v>0</v>
      </c>
      <c r="R4" s="296"/>
      <c r="S4" s="265"/>
      <c r="T4" s="300"/>
      <c r="U4" s="304"/>
      <c r="V4" s="296"/>
      <c r="W4" s="308"/>
      <c r="X4" s="312"/>
      <c r="Y4" s="316"/>
      <c r="Z4" s="308"/>
      <c r="AA4" s="300"/>
      <c r="AB4" s="300"/>
      <c r="AC4" s="300"/>
      <c r="AD4" s="300"/>
      <c r="AE4" s="300"/>
      <c r="AF4" s="238" t="str">
        <f t="shared" si="4"/>
        <v>散客</v>
      </c>
      <c r="AG4" s="273">
        <f>VLOOKUP(AF4,分类参数表!$I$2:$J$10,2,FALSE)</f>
        <v>1</v>
      </c>
      <c r="AH4" s="274"/>
      <c r="AI4" s="265"/>
      <c r="AJ4" s="265"/>
      <c r="AK4" s="265"/>
      <c r="AL4" s="265"/>
      <c r="AM4" s="265"/>
      <c r="AN4" s="265"/>
      <c r="AO4" s="284"/>
      <c r="AP4" s="285" t="e">
        <f t="shared" si="1"/>
        <v>#DIV/0!</v>
      </c>
      <c r="AQ4" s="291"/>
    </row>
    <row r="5" spans="1:43" s="219" customFormat="1" ht="15" customHeight="1" x14ac:dyDescent="0.15">
      <c r="A5" s="235"/>
      <c r="B5" s="236">
        <f t="shared" si="2"/>
        <v>42698</v>
      </c>
      <c r="C5" s="237" t="str">
        <f t="shared" si="2"/>
        <v>NS2016112401</v>
      </c>
      <c r="D5" s="237"/>
      <c r="E5" s="237"/>
      <c r="F5" s="238">
        <f t="shared" si="3"/>
        <v>4</v>
      </c>
      <c r="G5" s="238"/>
      <c r="H5" s="239"/>
      <c r="I5" s="238"/>
      <c r="J5" s="238"/>
      <c r="K5" s="238"/>
      <c r="L5" s="238"/>
      <c r="M5" s="238"/>
      <c r="N5" s="238"/>
      <c r="O5" s="238"/>
      <c r="P5" s="238"/>
      <c r="Q5" s="256">
        <f t="shared" si="0"/>
        <v>0</v>
      </c>
      <c r="R5" s="296"/>
      <c r="S5" s="265"/>
      <c r="T5" s="300"/>
      <c r="U5" s="304"/>
      <c r="V5" s="296"/>
      <c r="W5" s="308"/>
      <c r="X5" s="312"/>
      <c r="Y5" s="316"/>
      <c r="Z5" s="308"/>
      <c r="AA5" s="300"/>
      <c r="AB5" s="300"/>
      <c r="AC5" s="300"/>
      <c r="AD5" s="300"/>
      <c r="AE5" s="300"/>
      <c r="AF5" s="238" t="str">
        <f t="shared" si="4"/>
        <v>散客</v>
      </c>
      <c r="AG5" s="273">
        <f>VLOOKUP(AF5,分类参数表!$I$2:$J$10,2,FALSE)</f>
        <v>1</v>
      </c>
      <c r="AH5" s="274"/>
      <c r="AI5" s="265"/>
      <c r="AJ5" s="265"/>
      <c r="AK5" s="265"/>
      <c r="AL5" s="265"/>
      <c r="AM5" s="265"/>
      <c r="AN5" s="265"/>
      <c r="AO5" s="284"/>
      <c r="AP5" s="285" t="e">
        <f t="shared" si="1"/>
        <v>#DIV/0!</v>
      </c>
      <c r="AQ5" s="291"/>
    </row>
    <row r="6" spans="1:43" s="219" customFormat="1" ht="16.5" customHeight="1" thickBot="1" x14ac:dyDescent="0.2">
      <c r="A6" s="235"/>
      <c r="B6" s="236">
        <f t="shared" si="2"/>
        <v>42698</v>
      </c>
      <c r="C6" s="237" t="str">
        <f t="shared" si="2"/>
        <v>NS2016112401</v>
      </c>
      <c r="D6" s="237"/>
      <c r="E6" s="237"/>
      <c r="F6" s="238">
        <f t="shared" si="3"/>
        <v>5</v>
      </c>
      <c r="G6" s="238"/>
      <c r="H6" s="239"/>
      <c r="I6" s="238"/>
      <c r="J6" s="238"/>
      <c r="K6" s="238"/>
      <c r="L6" s="238"/>
      <c r="M6" s="238"/>
      <c r="N6" s="238"/>
      <c r="O6" s="238"/>
      <c r="P6" s="238"/>
      <c r="Q6" s="256">
        <f t="shared" si="0"/>
        <v>0</v>
      </c>
      <c r="R6" s="296"/>
      <c r="S6" s="265"/>
      <c r="T6" s="300"/>
      <c r="U6" s="304"/>
      <c r="V6" s="296"/>
      <c r="W6" s="308"/>
      <c r="X6" s="312"/>
      <c r="Y6" s="316"/>
      <c r="Z6" s="308"/>
      <c r="AA6" s="300"/>
      <c r="AB6" s="300"/>
      <c r="AC6" s="300"/>
      <c r="AD6" s="319"/>
      <c r="AE6" s="319"/>
      <c r="AF6" s="238" t="str">
        <f t="shared" si="4"/>
        <v>散客</v>
      </c>
      <c r="AG6" s="273">
        <f>VLOOKUP(AF6,分类参数表!$I$2:$J$10,2,FALSE)</f>
        <v>1</v>
      </c>
      <c r="AH6" s="274"/>
      <c r="AI6" s="265"/>
      <c r="AJ6" s="265"/>
      <c r="AK6" s="265"/>
      <c r="AL6" s="265"/>
      <c r="AM6" s="265"/>
      <c r="AN6" s="265"/>
      <c r="AO6" s="284"/>
      <c r="AP6" s="285" t="e">
        <f t="shared" si="1"/>
        <v>#DIV/0!</v>
      </c>
      <c r="AQ6" s="291"/>
    </row>
    <row r="7" spans="1:43" s="220" customFormat="1" ht="15" customHeight="1" thickTop="1" x14ac:dyDescent="0.15">
      <c r="A7" s="241" t="s">
        <v>39</v>
      </c>
      <c r="B7" s="242">
        <v>42698</v>
      </c>
      <c r="C7" s="243" t="s">
        <v>2090</v>
      </c>
      <c r="D7" s="243"/>
      <c r="E7" s="243"/>
      <c r="F7" s="244">
        <v>1</v>
      </c>
      <c r="G7" s="245" t="s">
        <v>2049</v>
      </c>
      <c r="H7" s="245" t="s">
        <v>2050</v>
      </c>
      <c r="I7" s="244" t="s">
        <v>2051</v>
      </c>
      <c r="J7" s="246" t="s">
        <v>2052</v>
      </c>
      <c r="K7" s="246" t="s">
        <v>2053</v>
      </c>
      <c r="L7" s="244" t="s">
        <v>2042</v>
      </c>
      <c r="M7" s="245" t="s">
        <v>2043</v>
      </c>
      <c r="N7" s="244" t="s">
        <v>2054</v>
      </c>
      <c r="O7" s="244">
        <v>1</v>
      </c>
      <c r="P7" s="244">
        <v>2880</v>
      </c>
      <c r="Q7" s="257">
        <f t="shared" si="0"/>
        <v>2880</v>
      </c>
      <c r="R7" s="297">
        <f>SUM(Q7:Q11)</f>
        <v>3700</v>
      </c>
      <c r="S7" s="266" t="s">
        <v>2055</v>
      </c>
      <c r="T7" s="301">
        <f>SUMPRODUCT(S7:S11+0)</f>
        <v>3700</v>
      </c>
      <c r="U7" s="305">
        <f>T7/R7</f>
        <v>1</v>
      </c>
      <c r="V7" s="297">
        <f>LOOKUP(U7,{0.4,0.45,0.5,0.55,0.6,0.65,0.7,0.75,0.8,0.85,0.9,0.95,1},{0.1,0.175,0.25,0.325,0.4,0.475,0.55,0.625,0.7,0.775,0.85,0.925,1})</f>
        <v>1</v>
      </c>
      <c r="W7" s="309"/>
      <c r="X7" s="313"/>
      <c r="Y7" s="317"/>
      <c r="Z7" s="309"/>
      <c r="AA7" s="301">
        <f>T7-(X7/10)-Z7</f>
        <v>3700</v>
      </c>
      <c r="AB7" s="301">
        <f>AA7*V7*AG7</f>
        <v>3700</v>
      </c>
      <c r="AC7" s="301">
        <f>W7-X7+AB7</f>
        <v>3700</v>
      </c>
      <c r="AD7" s="301"/>
      <c r="AE7" s="301"/>
      <c r="AF7" s="275" t="s">
        <v>2056</v>
      </c>
      <c r="AG7" s="276">
        <f>VLOOKUP(AF7,分类参数表!$I$2:$J$10,2,FALSE)</f>
        <v>1</v>
      </c>
      <c r="AH7" s="277"/>
      <c r="AI7" s="266" t="s">
        <v>2057</v>
      </c>
      <c r="AJ7" s="266" t="s">
        <v>2058</v>
      </c>
      <c r="AK7" s="266" t="s">
        <v>2059</v>
      </c>
      <c r="AL7" s="266" t="s">
        <v>2060</v>
      </c>
      <c r="AM7" s="266" t="s">
        <v>2061</v>
      </c>
      <c r="AN7" s="266" t="s">
        <v>2048</v>
      </c>
      <c r="AO7" s="286"/>
      <c r="AP7" s="287">
        <f t="shared" si="1"/>
        <v>1</v>
      </c>
      <c r="AQ7" s="292"/>
    </row>
    <row r="8" spans="1:43" s="221" customFormat="1" ht="15" customHeight="1" x14ac:dyDescent="0.15">
      <c r="A8" s="247" t="s">
        <v>39</v>
      </c>
      <c r="B8" s="248">
        <f t="shared" ref="B8:C11" si="5">B7</f>
        <v>42698</v>
      </c>
      <c r="C8" s="249" t="str">
        <f t="shared" si="5"/>
        <v>NS2016112402</v>
      </c>
      <c r="D8" s="249"/>
      <c r="E8" s="249"/>
      <c r="F8" s="250">
        <f t="shared" si="3"/>
        <v>2</v>
      </c>
      <c r="G8" s="250" t="s">
        <v>2062</v>
      </c>
      <c r="H8" s="251" t="s">
        <v>2050</v>
      </c>
      <c r="I8" s="250" t="s">
        <v>2063</v>
      </c>
      <c r="J8" s="252" t="s">
        <v>2052</v>
      </c>
      <c r="K8" s="252" t="s">
        <v>2053</v>
      </c>
      <c r="L8" s="250" t="s">
        <v>2042</v>
      </c>
      <c r="M8" s="250" t="s">
        <v>2043</v>
      </c>
      <c r="N8" s="250" t="s">
        <v>2054</v>
      </c>
      <c r="O8" s="250">
        <v>1</v>
      </c>
      <c r="P8" s="250">
        <v>820</v>
      </c>
      <c r="Q8" s="258">
        <f t="shared" si="0"/>
        <v>820</v>
      </c>
      <c r="R8" s="298"/>
      <c r="S8" s="267" t="s">
        <v>2064</v>
      </c>
      <c r="T8" s="302"/>
      <c r="U8" s="306"/>
      <c r="V8" s="298"/>
      <c r="W8" s="310"/>
      <c r="X8" s="314"/>
      <c r="Y8" s="318"/>
      <c r="Z8" s="310"/>
      <c r="AA8" s="302"/>
      <c r="AB8" s="302"/>
      <c r="AC8" s="302"/>
      <c r="AD8" s="302"/>
      <c r="AE8" s="302"/>
      <c r="AF8" s="250" t="str">
        <f t="shared" si="4"/>
        <v>返佣新晋</v>
      </c>
      <c r="AG8" s="278">
        <f>VLOOKUP(AF8,分类参数表!$I$2:$J$10,2,FALSE)</f>
        <v>1</v>
      </c>
      <c r="AH8" s="279"/>
      <c r="AI8" s="267" t="s">
        <v>2057</v>
      </c>
      <c r="AJ8" s="267" t="s">
        <v>2058</v>
      </c>
      <c r="AK8" s="267" t="s">
        <v>2059</v>
      </c>
      <c r="AL8" s="267" t="s">
        <v>2060</v>
      </c>
      <c r="AM8" s="267" t="s">
        <v>2061</v>
      </c>
      <c r="AN8" s="267" t="s">
        <v>2048</v>
      </c>
      <c r="AO8" s="288"/>
      <c r="AP8" s="289">
        <f t="shared" si="1"/>
        <v>1</v>
      </c>
      <c r="AQ8" s="293"/>
    </row>
    <row r="9" spans="1:43" s="221" customFormat="1" ht="15" customHeight="1" x14ac:dyDescent="0.15">
      <c r="A9" s="247"/>
      <c r="B9" s="248">
        <f t="shared" si="5"/>
        <v>42698</v>
      </c>
      <c r="C9" s="249" t="str">
        <f t="shared" si="5"/>
        <v>NS2016112402</v>
      </c>
      <c r="D9" s="249"/>
      <c r="E9" s="249"/>
      <c r="F9" s="250">
        <f t="shared" si="3"/>
        <v>3</v>
      </c>
      <c r="G9" s="250"/>
      <c r="H9" s="251"/>
      <c r="I9" s="250"/>
      <c r="J9" s="252"/>
      <c r="K9" s="252"/>
      <c r="L9" s="250"/>
      <c r="M9" s="250"/>
      <c r="N9" s="250"/>
      <c r="O9" s="250"/>
      <c r="P9" s="250"/>
      <c r="Q9" s="258">
        <f t="shared" si="0"/>
        <v>0</v>
      </c>
      <c r="R9" s="298"/>
      <c r="S9" s="267"/>
      <c r="T9" s="302"/>
      <c r="U9" s="306"/>
      <c r="V9" s="298"/>
      <c r="W9" s="310"/>
      <c r="X9" s="314"/>
      <c r="Y9" s="318"/>
      <c r="Z9" s="310"/>
      <c r="AA9" s="302"/>
      <c r="AB9" s="302"/>
      <c r="AC9" s="302"/>
      <c r="AD9" s="302"/>
      <c r="AE9" s="302"/>
      <c r="AF9" s="250" t="str">
        <f t="shared" si="4"/>
        <v>返佣新晋</v>
      </c>
      <c r="AG9" s="278">
        <f>VLOOKUP(AF9,分类参数表!$I$2:$J$10,2,FALSE)</f>
        <v>1</v>
      </c>
      <c r="AH9" s="279"/>
      <c r="AI9" s="267"/>
      <c r="AJ9" s="267"/>
      <c r="AK9" s="267"/>
      <c r="AL9" s="267"/>
      <c r="AM9" s="267"/>
      <c r="AN9" s="267"/>
      <c r="AO9" s="288"/>
      <c r="AP9" s="289" t="e">
        <f t="shared" si="1"/>
        <v>#DIV/0!</v>
      </c>
      <c r="AQ9" s="293"/>
    </row>
    <row r="10" spans="1:43" s="221" customFormat="1" ht="15" customHeight="1" x14ac:dyDescent="0.15">
      <c r="A10" s="247"/>
      <c r="B10" s="248">
        <f t="shared" si="5"/>
        <v>42698</v>
      </c>
      <c r="C10" s="249" t="str">
        <f t="shared" si="5"/>
        <v>NS2016112402</v>
      </c>
      <c r="D10" s="249"/>
      <c r="E10" s="249"/>
      <c r="F10" s="250">
        <f t="shared" si="3"/>
        <v>4</v>
      </c>
      <c r="G10" s="250"/>
      <c r="H10" s="251"/>
      <c r="I10" s="250"/>
      <c r="J10" s="250"/>
      <c r="K10" s="250"/>
      <c r="L10" s="250"/>
      <c r="M10" s="250"/>
      <c r="N10" s="250"/>
      <c r="O10" s="250"/>
      <c r="P10" s="250"/>
      <c r="Q10" s="258">
        <f t="shared" si="0"/>
        <v>0</v>
      </c>
      <c r="R10" s="298"/>
      <c r="S10" s="267"/>
      <c r="T10" s="302"/>
      <c r="U10" s="306"/>
      <c r="V10" s="298"/>
      <c r="W10" s="310"/>
      <c r="X10" s="314"/>
      <c r="Y10" s="318"/>
      <c r="Z10" s="310"/>
      <c r="AA10" s="302"/>
      <c r="AB10" s="302"/>
      <c r="AC10" s="302"/>
      <c r="AD10" s="302"/>
      <c r="AE10" s="302"/>
      <c r="AF10" s="250" t="str">
        <f t="shared" si="4"/>
        <v>返佣新晋</v>
      </c>
      <c r="AG10" s="278">
        <f>VLOOKUP(AF10,分类参数表!$I$2:$J$10,2,FALSE)</f>
        <v>1</v>
      </c>
      <c r="AH10" s="279"/>
      <c r="AI10" s="267"/>
      <c r="AJ10" s="267"/>
      <c r="AK10" s="267"/>
      <c r="AL10" s="267"/>
      <c r="AM10" s="267"/>
      <c r="AN10" s="267"/>
      <c r="AO10" s="288"/>
      <c r="AP10" s="289" t="e">
        <f t="shared" si="1"/>
        <v>#DIV/0!</v>
      </c>
      <c r="AQ10" s="293"/>
    </row>
    <row r="11" spans="1:43" s="221" customFormat="1" ht="15" customHeight="1" thickBot="1" x14ac:dyDescent="0.2">
      <c r="A11" s="247"/>
      <c r="B11" s="248">
        <f t="shared" si="5"/>
        <v>42698</v>
      </c>
      <c r="C11" s="249" t="str">
        <f t="shared" si="5"/>
        <v>NS2016112402</v>
      </c>
      <c r="D11" s="249"/>
      <c r="E11" s="249"/>
      <c r="F11" s="250">
        <f t="shared" si="3"/>
        <v>5</v>
      </c>
      <c r="G11" s="250"/>
      <c r="H11" s="251"/>
      <c r="I11" s="250"/>
      <c r="J11" s="250"/>
      <c r="K11" s="250"/>
      <c r="L11" s="250"/>
      <c r="M11" s="250"/>
      <c r="N11" s="250"/>
      <c r="O11" s="250"/>
      <c r="P11" s="250"/>
      <c r="Q11" s="258">
        <f t="shared" si="0"/>
        <v>0</v>
      </c>
      <c r="R11" s="298"/>
      <c r="S11" s="267"/>
      <c r="T11" s="302"/>
      <c r="U11" s="306"/>
      <c r="V11" s="298"/>
      <c r="W11" s="310"/>
      <c r="X11" s="314"/>
      <c r="Y11" s="318"/>
      <c r="Z11" s="310"/>
      <c r="AA11" s="302"/>
      <c r="AB11" s="302"/>
      <c r="AC11" s="302"/>
      <c r="AD11" s="320"/>
      <c r="AE11" s="320"/>
      <c r="AF11" s="250" t="str">
        <f t="shared" si="4"/>
        <v>返佣新晋</v>
      </c>
      <c r="AG11" s="278">
        <f>VLOOKUP(AF11,分类参数表!$I$2:$J$10,2,FALSE)</f>
        <v>1</v>
      </c>
      <c r="AH11" s="279"/>
      <c r="AI11" s="267"/>
      <c r="AJ11" s="267"/>
      <c r="AK11" s="267"/>
      <c r="AL11" s="267"/>
      <c r="AM11" s="267"/>
      <c r="AN11" s="267"/>
      <c r="AO11" s="288"/>
      <c r="AP11" s="289" t="e">
        <f t="shared" si="1"/>
        <v>#DIV/0!</v>
      </c>
      <c r="AQ11" s="293"/>
    </row>
    <row r="12" spans="1:43" s="218" customFormat="1" ht="15" customHeight="1" thickTop="1" x14ac:dyDescent="0.15">
      <c r="A12" s="229" t="s">
        <v>39</v>
      </c>
      <c r="B12" s="230">
        <v>42698</v>
      </c>
      <c r="C12" s="231" t="s">
        <v>2091</v>
      </c>
      <c r="D12" s="231"/>
      <c r="E12" s="231"/>
      <c r="F12" s="232">
        <v>1</v>
      </c>
      <c r="G12" s="233" t="s">
        <v>2065</v>
      </c>
      <c r="H12" s="233" t="s">
        <v>2066</v>
      </c>
      <c r="I12" s="232" t="s">
        <v>2067</v>
      </c>
      <c r="J12" s="234"/>
      <c r="K12" s="234">
        <v>150</v>
      </c>
      <c r="L12" s="232" t="s">
        <v>2042</v>
      </c>
      <c r="M12" s="233" t="s">
        <v>2068</v>
      </c>
      <c r="N12" s="232" t="s">
        <v>2065</v>
      </c>
      <c r="O12" s="232">
        <v>1</v>
      </c>
      <c r="P12" s="232">
        <v>3100</v>
      </c>
      <c r="Q12" s="255">
        <f t="shared" si="0"/>
        <v>3100</v>
      </c>
      <c r="R12" s="295">
        <f>SUM(Q12:Q16)</f>
        <v>5460</v>
      </c>
      <c r="S12" s="264" t="s">
        <v>2069</v>
      </c>
      <c r="T12" s="299">
        <f>SUMPRODUCT(S12:S16+0)</f>
        <v>2999</v>
      </c>
      <c r="U12" s="303">
        <f>T12/R12</f>
        <v>0.54926739926739931</v>
      </c>
      <c r="V12" s="295">
        <f>LOOKUP(U12,{0.4,0.45,0.5,0.55,0.6,0.65,0.7,0.75,0.8,0.85,0.9,0.95,1},{0.1,0.175,0.25,0.325,0.4,0.475,0.55,0.625,0.7,0.775,0.85,0.925,1})</f>
        <v>0.25</v>
      </c>
      <c r="W12" s="307"/>
      <c r="X12" s="311"/>
      <c r="Y12" s="315"/>
      <c r="Z12" s="307"/>
      <c r="AA12" s="299">
        <f>T12-(X12/10)-Z12</f>
        <v>2999</v>
      </c>
      <c r="AB12" s="299">
        <f>AA12*V12*AG12</f>
        <v>749.75</v>
      </c>
      <c r="AC12" s="299">
        <f>W12-X12+AB12</f>
        <v>749.75</v>
      </c>
      <c r="AD12" s="299"/>
      <c r="AE12" s="299"/>
      <c r="AF12" s="270" t="s">
        <v>2070</v>
      </c>
      <c r="AG12" s="271">
        <f>VLOOKUP(AF12,分类参数表!$I$2:$J$10,2,FALSE)</f>
        <v>1</v>
      </c>
      <c r="AH12" s="272"/>
      <c r="AI12" s="264" t="s">
        <v>2072</v>
      </c>
      <c r="AJ12" s="264" t="s">
        <v>2074</v>
      </c>
      <c r="AK12" s="264"/>
      <c r="AL12" s="264"/>
      <c r="AM12" s="264" t="s">
        <v>2061</v>
      </c>
      <c r="AN12" s="264" t="s">
        <v>2048</v>
      </c>
      <c r="AO12" s="282"/>
      <c r="AP12" s="283">
        <f t="shared" si="1"/>
        <v>0.54741935483870963</v>
      </c>
      <c r="AQ12" s="290"/>
    </row>
    <row r="13" spans="1:43" s="219" customFormat="1" ht="15" customHeight="1" x14ac:dyDescent="0.15">
      <c r="A13" s="235" t="s">
        <v>39</v>
      </c>
      <c r="B13" s="236">
        <f t="shared" ref="B13:C16" si="6">B12</f>
        <v>42698</v>
      </c>
      <c r="C13" s="237" t="str">
        <f t="shared" si="6"/>
        <v>NS2016112403</v>
      </c>
      <c r="D13" s="237"/>
      <c r="E13" s="237"/>
      <c r="F13" s="238">
        <f>F12+1</f>
        <v>2</v>
      </c>
      <c r="G13" s="238" t="s">
        <v>2075</v>
      </c>
      <c r="H13" s="239" t="s">
        <v>2066</v>
      </c>
      <c r="I13" s="238" t="s">
        <v>2076</v>
      </c>
      <c r="J13" s="240"/>
      <c r="K13" s="240">
        <v>25.5</v>
      </c>
      <c r="L13" s="238" t="s">
        <v>2042</v>
      </c>
      <c r="M13" s="238" t="s">
        <v>2068</v>
      </c>
      <c r="N13" s="238" t="s">
        <v>2065</v>
      </c>
      <c r="O13" s="238">
        <v>1</v>
      </c>
      <c r="P13" s="238">
        <v>1960</v>
      </c>
      <c r="Q13" s="256">
        <f t="shared" si="0"/>
        <v>1960</v>
      </c>
      <c r="R13" s="296"/>
      <c r="S13" s="265" t="s">
        <v>2077</v>
      </c>
      <c r="T13" s="300"/>
      <c r="U13" s="304"/>
      <c r="V13" s="296"/>
      <c r="W13" s="308"/>
      <c r="X13" s="312"/>
      <c r="Y13" s="316"/>
      <c r="Z13" s="308"/>
      <c r="AA13" s="300"/>
      <c r="AB13" s="300"/>
      <c r="AC13" s="300"/>
      <c r="AD13" s="300"/>
      <c r="AE13" s="300"/>
      <c r="AF13" s="238" t="str">
        <f>AF12</f>
        <v>散客新晋</v>
      </c>
      <c r="AG13" s="273">
        <f>VLOOKUP(AF13,分类参数表!$I$2:$J$10,2,FALSE)</f>
        <v>1</v>
      </c>
      <c r="AH13" s="274"/>
      <c r="AI13" s="265" t="s">
        <v>2071</v>
      </c>
      <c r="AJ13" s="265" t="s">
        <v>2073</v>
      </c>
      <c r="AK13" s="265"/>
      <c r="AL13" s="265"/>
      <c r="AM13" s="265" t="s">
        <v>58</v>
      </c>
      <c r="AN13" s="265" t="s">
        <v>78</v>
      </c>
      <c r="AO13" s="284"/>
      <c r="AP13" s="285">
        <f t="shared" si="1"/>
        <v>0.55306122448979589</v>
      </c>
      <c r="AQ13" s="291"/>
    </row>
    <row r="14" spans="1:43" s="219" customFormat="1" ht="15" customHeight="1" x14ac:dyDescent="0.15">
      <c r="A14" s="235" t="s">
        <v>39</v>
      </c>
      <c r="B14" s="236">
        <f t="shared" si="6"/>
        <v>42698</v>
      </c>
      <c r="C14" s="237" t="str">
        <f t="shared" si="6"/>
        <v>NS2016112403</v>
      </c>
      <c r="D14" s="237"/>
      <c r="E14" s="237"/>
      <c r="F14" s="238">
        <f>F13+1</f>
        <v>3</v>
      </c>
      <c r="G14" s="238" t="s">
        <v>2078</v>
      </c>
      <c r="H14" s="239" t="s">
        <v>2079</v>
      </c>
      <c r="I14" s="238"/>
      <c r="J14" s="240"/>
      <c r="K14" s="240" t="s">
        <v>2080</v>
      </c>
      <c r="L14" s="238" t="s">
        <v>2042</v>
      </c>
      <c r="M14" s="238" t="s">
        <v>2068</v>
      </c>
      <c r="N14" s="238" t="s">
        <v>2065</v>
      </c>
      <c r="O14" s="238">
        <v>1</v>
      </c>
      <c r="P14" s="238">
        <v>400</v>
      </c>
      <c r="Q14" s="256">
        <f t="shared" si="0"/>
        <v>400</v>
      </c>
      <c r="R14" s="296"/>
      <c r="S14" s="265" t="s">
        <v>2081</v>
      </c>
      <c r="T14" s="300"/>
      <c r="U14" s="304"/>
      <c r="V14" s="296"/>
      <c r="W14" s="308"/>
      <c r="X14" s="312"/>
      <c r="Y14" s="316"/>
      <c r="Z14" s="308"/>
      <c r="AA14" s="300"/>
      <c r="AB14" s="300"/>
      <c r="AC14" s="300"/>
      <c r="AD14" s="300"/>
      <c r="AE14" s="300"/>
      <c r="AF14" s="238" t="str">
        <f>AF13</f>
        <v>散客新晋</v>
      </c>
      <c r="AG14" s="273">
        <f>VLOOKUP(AF14,分类参数表!$I$2:$J$10,2,FALSE)</f>
        <v>1</v>
      </c>
      <c r="AH14" s="274"/>
      <c r="AI14" s="265" t="s">
        <v>2071</v>
      </c>
      <c r="AJ14" s="265" t="s">
        <v>2073</v>
      </c>
      <c r="AK14" s="265"/>
      <c r="AL14" s="265"/>
      <c r="AM14" s="265" t="s">
        <v>58</v>
      </c>
      <c r="AN14" s="265" t="s">
        <v>78</v>
      </c>
      <c r="AO14" s="284"/>
      <c r="AP14" s="285">
        <f t="shared" si="1"/>
        <v>0.54500000000000004</v>
      </c>
      <c r="AQ14" s="291"/>
    </row>
    <row r="15" spans="1:43" s="219" customFormat="1" ht="15" customHeight="1" x14ac:dyDescent="0.15">
      <c r="A15" s="235"/>
      <c r="B15" s="236">
        <f t="shared" si="6"/>
        <v>42698</v>
      </c>
      <c r="C15" s="237" t="str">
        <f t="shared" si="6"/>
        <v>NS2016112403</v>
      </c>
      <c r="D15" s="237"/>
      <c r="E15" s="237"/>
      <c r="F15" s="238">
        <f>F14+1</f>
        <v>4</v>
      </c>
      <c r="G15" s="238"/>
      <c r="H15" s="239"/>
      <c r="I15" s="238"/>
      <c r="J15" s="238"/>
      <c r="K15" s="238"/>
      <c r="L15" s="238"/>
      <c r="M15" s="238"/>
      <c r="N15" s="238"/>
      <c r="O15" s="238"/>
      <c r="P15" s="238"/>
      <c r="Q15" s="256">
        <f t="shared" si="0"/>
        <v>0</v>
      </c>
      <c r="R15" s="296"/>
      <c r="S15" s="265"/>
      <c r="T15" s="300"/>
      <c r="U15" s="304"/>
      <c r="V15" s="296"/>
      <c r="W15" s="308"/>
      <c r="X15" s="312"/>
      <c r="Y15" s="316"/>
      <c r="Z15" s="308"/>
      <c r="AA15" s="300"/>
      <c r="AB15" s="300"/>
      <c r="AC15" s="300"/>
      <c r="AD15" s="300"/>
      <c r="AE15" s="300"/>
      <c r="AF15" s="238" t="str">
        <f>AF14</f>
        <v>散客新晋</v>
      </c>
      <c r="AG15" s="273">
        <f>VLOOKUP(AF15,分类参数表!$I$2:$J$10,2,FALSE)</f>
        <v>1</v>
      </c>
      <c r="AH15" s="274"/>
      <c r="AI15" s="265"/>
      <c r="AJ15" s="265"/>
      <c r="AK15" s="265"/>
      <c r="AL15" s="265"/>
      <c r="AM15" s="265"/>
      <c r="AN15" s="265"/>
      <c r="AO15" s="284"/>
      <c r="AP15" s="285" t="e">
        <f t="shared" si="1"/>
        <v>#DIV/0!</v>
      </c>
      <c r="AQ15" s="291"/>
    </row>
    <row r="16" spans="1:43" s="219" customFormat="1" ht="12.75" customHeight="1" thickBot="1" x14ac:dyDescent="0.2">
      <c r="A16" s="235"/>
      <c r="B16" s="236">
        <f t="shared" si="6"/>
        <v>42698</v>
      </c>
      <c r="C16" s="237" t="str">
        <f t="shared" si="6"/>
        <v>NS2016112403</v>
      </c>
      <c r="D16" s="237"/>
      <c r="E16" s="237"/>
      <c r="F16" s="238">
        <f>F15+1</f>
        <v>5</v>
      </c>
      <c r="G16" s="238"/>
      <c r="H16" s="239"/>
      <c r="I16" s="238"/>
      <c r="J16" s="238"/>
      <c r="K16" s="238"/>
      <c r="L16" s="238"/>
      <c r="M16" s="238"/>
      <c r="N16" s="238"/>
      <c r="O16" s="238"/>
      <c r="P16" s="238"/>
      <c r="Q16" s="256">
        <f t="shared" si="0"/>
        <v>0</v>
      </c>
      <c r="R16" s="296"/>
      <c r="S16" s="265"/>
      <c r="T16" s="300"/>
      <c r="U16" s="304"/>
      <c r="V16" s="296"/>
      <c r="W16" s="308"/>
      <c r="X16" s="312"/>
      <c r="Y16" s="316"/>
      <c r="Z16" s="308"/>
      <c r="AA16" s="300"/>
      <c r="AB16" s="300"/>
      <c r="AC16" s="300"/>
      <c r="AD16" s="319"/>
      <c r="AE16" s="319"/>
      <c r="AF16" s="238" t="str">
        <f>AF15</f>
        <v>散客新晋</v>
      </c>
      <c r="AG16" s="273">
        <f>VLOOKUP(AF16,分类参数表!$I$2:$J$10,2,FALSE)</f>
        <v>1</v>
      </c>
      <c r="AH16" s="274"/>
      <c r="AI16" s="265"/>
      <c r="AJ16" s="265"/>
      <c r="AK16" s="265"/>
      <c r="AL16" s="265"/>
      <c r="AM16" s="265"/>
      <c r="AN16" s="265"/>
      <c r="AO16" s="284"/>
      <c r="AP16" s="285" t="e">
        <f t="shared" si="1"/>
        <v>#DIV/0!</v>
      </c>
      <c r="AQ16" s="291"/>
    </row>
    <row r="17" spans="1:43" s="220" customFormat="1" ht="12.75" customHeight="1" thickTop="1" x14ac:dyDescent="0.15">
      <c r="A17" s="241" t="s">
        <v>39</v>
      </c>
      <c r="B17" s="242">
        <v>42698</v>
      </c>
      <c r="C17" s="243" t="s">
        <v>2092</v>
      </c>
      <c r="D17" s="243"/>
      <c r="E17" s="243"/>
      <c r="F17" s="244">
        <v>1</v>
      </c>
      <c r="G17" s="245" t="s">
        <v>2075</v>
      </c>
      <c r="H17" s="245" t="s">
        <v>2066</v>
      </c>
      <c r="I17" s="244" t="s">
        <v>2082</v>
      </c>
      <c r="J17" s="246"/>
      <c r="K17" s="246">
        <v>28.5</v>
      </c>
      <c r="L17" s="244" t="s">
        <v>2042</v>
      </c>
      <c r="M17" s="245" t="s">
        <v>2043</v>
      </c>
      <c r="N17" s="244" t="s">
        <v>2065</v>
      </c>
      <c r="O17" s="244">
        <v>1</v>
      </c>
      <c r="P17" s="244">
        <v>1980</v>
      </c>
      <c r="Q17" s="257">
        <f t="shared" si="0"/>
        <v>1980</v>
      </c>
      <c r="R17" s="297">
        <f>SUM(Q17:Q21)</f>
        <v>5480</v>
      </c>
      <c r="S17" s="266" t="s">
        <v>2077</v>
      </c>
      <c r="T17" s="301">
        <f>SUMPRODUCT(S17:S21+0)</f>
        <v>2999</v>
      </c>
      <c r="U17" s="305">
        <f>T17/R17</f>
        <v>0.54726277372262777</v>
      </c>
      <c r="V17" s="297">
        <f>LOOKUP(U17,{0.4,0.45,0.5,0.55,0.6,0.65,0.7,0.75,0.8,0.85,0.9,0.95,1},{0.1,0.175,0.25,0.325,0.4,0.475,0.55,0.625,0.7,0.775,0.85,0.925,1})</f>
        <v>0.25</v>
      </c>
      <c r="W17" s="309"/>
      <c r="X17" s="313"/>
      <c r="Y17" s="317"/>
      <c r="Z17" s="309"/>
      <c r="AA17" s="301">
        <f>T17-(X17/10)-Z17</f>
        <v>2999</v>
      </c>
      <c r="AB17" s="301">
        <f>AA17*V17*AG17</f>
        <v>749.75</v>
      </c>
      <c r="AC17" s="301">
        <f>W17-X17+AB17</f>
        <v>749.75</v>
      </c>
      <c r="AD17" s="301"/>
      <c r="AE17" s="301"/>
      <c r="AF17" s="275" t="s">
        <v>2070</v>
      </c>
      <c r="AG17" s="276">
        <f>VLOOKUP(AF17,分类参数表!$I$2:$J$10,2,FALSE)</f>
        <v>1</v>
      </c>
      <c r="AH17" s="277"/>
      <c r="AI17" s="266" t="s">
        <v>2084</v>
      </c>
      <c r="AJ17" s="266"/>
      <c r="AK17" s="266"/>
      <c r="AL17" s="266"/>
      <c r="AM17" s="266" t="s">
        <v>2061</v>
      </c>
      <c r="AN17" s="266" t="s">
        <v>2048</v>
      </c>
      <c r="AO17" s="286"/>
      <c r="AP17" s="287">
        <f t="shared" si="1"/>
        <v>0.54747474747474745</v>
      </c>
      <c r="AQ17" s="292"/>
    </row>
    <row r="18" spans="1:43" s="221" customFormat="1" ht="15" customHeight="1" x14ac:dyDescent="0.15">
      <c r="A18" s="247" t="s">
        <v>39</v>
      </c>
      <c r="B18" s="248">
        <f t="shared" ref="B18:C21" si="7">B17</f>
        <v>42698</v>
      </c>
      <c r="C18" s="249" t="str">
        <f t="shared" si="7"/>
        <v>NS2016112404</v>
      </c>
      <c r="D18" s="249"/>
      <c r="E18" s="249"/>
      <c r="F18" s="250">
        <f>F17+1</f>
        <v>2</v>
      </c>
      <c r="G18" s="250" t="s">
        <v>2065</v>
      </c>
      <c r="H18" s="251" t="s">
        <v>2066</v>
      </c>
      <c r="I18" s="250" t="s">
        <v>2083</v>
      </c>
      <c r="J18" s="252"/>
      <c r="K18" s="252">
        <v>165</v>
      </c>
      <c r="L18" s="250" t="s">
        <v>2042</v>
      </c>
      <c r="M18" s="250" t="s">
        <v>2043</v>
      </c>
      <c r="N18" s="250" t="s">
        <v>2065</v>
      </c>
      <c r="O18" s="250">
        <v>1</v>
      </c>
      <c r="P18" s="250">
        <v>3100</v>
      </c>
      <c r="Q18" s="258">
        <f t="shared" si="0"/>
        <v>3100</v>
      </c>
      <c r="R18" s="298"/>
      <c r="S18" s="267" t="s">
        <v>2069</v>
      </c>
      <c r="T18" s="302"/>
      <c r="U18" s="306"/>
      <c r="V18" s="298"/>
      <c r="W18" s="310"/>
      <c r="X18" s="314"/>
      <c r="Y18" s="318"/>
      <c r="Z18" s="310"/>
      <c r="AA18" s="302"/>
      <c r="AB18" s="302"/>
      <c r="AC18" s="302"/>
      <c r="AD18" s="302"/>
      <c r="AE18" s="302"/>
      <c r="AF18" s="250" t="str">
        <f>AF17</f>
        <v>散客新晋</v>
      </c>
      <c r="AG18" s="278">
        <f>VLOOKUP(AF18,分类参数表!$I$2:$J$10,2,FALSE)</f>
        <v>1</v>
      </c>
      <c r="AH18" s="279"/>
      <c r="AI18" s="267" t="s">
        <v>2084</v>
      </c>
      <c r="AJ18" s="267"/>
      <c r="AK18" s="267"/>
      <c r="AL18" s="267"/>
      <c r="AM18" s="267" t="s">
        <v>2061</v>
      </c>
      <c r="AN18" s="267" t="s">
        <v>2048</v>
      </c>
      <c r="AO18" s="288"/>
      <c r="AP18" s="289">
        <f t="shared" si="1"/>
        <v>0.54741935483870963</v>
      </c>
      <c r="AQ18" s="293"/>
    </row>
    <row r="19" spans="1:43" s="221" customFormat="1" ht="15" customHeight="1" x14ac:dyDescent="0.15">
      <c r="A19" s="247" t="s">
        <v>39</v>
      </c>
      <c r="B19" s="248">
        <f t="shared" si="7"/>
        <v>42698</v>
      </c>
      <c r="C19" s="249" t="str">
        <f t="shared" si="7"/>
        <v>NS2016112404</v>
      </c>
      <c r="D19" s="249"/>
      <c r="E19" s="249"/>
      <c r="F19" s="250">
        <f>F18+1</f>
        <v>3</v>
      </c>
      <c r="G19" s="250" t="s">
        <v>2078</v>
      </c>
      <c r="H19" s="251" t="s">
        <v>2079</v>
      </c>
      <c r="I19" s="250" t="s">
        <v>2099</v>
      </c>
      <c r="J19" s="252" t="s">
        <v>2100</v>
      </c>
      <c r="K19" s="252">
        <v>120</v>
      </c>
      <c r="L19" s="250" t="s">
        <v>2042</v>
      </c>
      <c r="M19" s="250" t="s">
        <v>2043</v>
      </c>
      <c r="N19" s="250" t="s">
        <v>2065</v>
      </c>
      <c r="O19" s="250">
        <v>1</v>
      </c>
      <c r="P19" s="250">
        <v>400</v>
      </c>
      <c r="Q19" s="258">
        <f t="shared" si="0"/>
        <v>400</v>
      </c>
      <c r="R19" s="298"/>
      <c r="S19" s="267" t="s">
        <v>2081</v>
      </c>
      <c r="T19" s="302"/>
      <c r="U19" s="306"/>
      <c r="V19" s="298"/>
      <c r="W19" s="310"/>
      <c r="X19" s="314"/>
      <c r="Y19" s="318"/>
      <c r="Z19" s="310"/>
      <c r="AA19" s="302"/>
      <c r="AB19" s="302"/>
      <c r="AC19" s="302"/>
      <c r="AD19" s="302"/>
      <c r="AE19" s="302"/>
      <c r="AF19" s="250" t="str">
        <f>AF18</f>
        <v>散客新晋</v>
      </c>
      <c r="AG19" s="278">
        <f>VLOOKUP(AF19,分类参数表!$I$2:$J$10,2,FALSE)</f>
        <v>1</v>
      </c>
      <c r="AH19" s="279"/>
      <c r="AI19" s="267" t="s">
        <v>2084</v>
      </c>
      <c r="AJ19" s="267"/>
      <c r="AK19" s="267"/>
      <c r="AL19" s="267"/>
      <c r="AM19" s="267" t="s">
        <v>2061</v>
      </c>
      <c r="AN19" s="267" t="s">
        <v>2048</v>
      </c>
      <c r="AO19" s="288"/>
      <c r="AP19" s="289">
        <f t="shared" si="1"/>
        <v>0.54500000000000004</v>
      </c>
      <c r="AQ19" s="293" t="s">
        <v>2101</v>
      </c>
    </row>
    <row r="20" spans="1:43" s="221" customFormat="1" ht="15" customHeight="1" x14ac:dyDescent="0.15">
      <c r="A20" s="247"/>
      <c r="B20" s="248">
        <f t="shared" si="7"/>
        <v>42698</v>
      </c>
      <c r="C20" s="249" t="str">
        <f t="shared" si="7"/>
        <v>NS2016112404</v>
      </c>
      <c r="D20" s="249"/>
      <c r="E20" s="249"/>
      <c r="F20" s="250">
        <f>F19+1</f>
        <v>4</v>
      </c>
      <c r="G20" s="250"/>
      <c r="H20" s="251"/>
      <c r="I20" s="250"/>
      <c r="J20" s="250"/>
      <c r="K20" s="250"/>
      <c r="L20" s="250"/>
      <c r="M20" s="250"/>
      <c r="N20" s="250"/>
      <c r="O20" s="250"/>
      <c r="P20" s="250"/>
      <c r="Q20" s="258">
        <f t="shared" si="0"/>
        <v>0</v>
      </c>
      <c r="R20" s="298"/>
      <c r="S20" s="267"/>
      <c r="T20" s="302"/>
      <c r="U20" s="306"/>
      <c r="V20" s="298"/>
      <c r="W20" s="310"/>
      <c r="X20" s="314"/>
      <c r="Y20" s="318"/>
      <c r="Z20" s="310"/>
      <c r="AA20" s="302"/>
      <c r="AB20" s="302"/>
      <c r="AC20" s="302"/>
      <c r="AD20" s="302"/>
      <c r="AE20" s="302"/>
      <c r="AF20" s="250" t="str">
        <f>AF19</f>
        <v>散客新晋</v>
      </c>
      <c r="AG20" s="278">
        <f>VLOOKUP(AF20,分类参数表!$I$2:$J$10,2,FALSE)</f>
        <v>1</v>
      </c>
      <c r="AH20" s="279"/>
      <c r="AI20" s="267"/>
      <c r="AJ20" s="267"/>
      <c r="AK20" s="267"/>
      <c r="AL20" s="267"/>
      <c r="AM20" s="267"/>
      <c r="AN20" s="267"/>
      <c r="AO20" s="288"/>
      <c r="AP20" s="289" t="e">
        <f t="shared" si="1"/>
        <v>#DIV/0!</v>
      </c>
      <c r="AQ20" s="293"/>
    </row>
    <row r="21" spans="1:43" s="221" customFormat="1" ht="15" customHeight="1" thickBot="1" x14ac:dyDescent="0.2">
      <c r="A21" s="247"/>
      <c r="B21" s="248">
        <f t="shared" si="7"/>
        <v>42698</v>
      </c>
      <c r="C21" s="249" t="str">
        <f t="shared" si="7"/>
        <v>NS2016112404</v>
      </c>
      <c r="D21" s="249"/>
      <c r="E21" s="249"/>
      <c r="F21" s="250">
        <f>F20+1</f>
        <v>5</v>
      </c>
      <c r="G21" s="250"/>
      <c r="H21" s="251"/>
      <c r="I21" s="250"/>
      <c r="J21" s="250"/>
      <c r="K21" s="250"/>
      <c r="L21" s="250"/>
      <c r="M21" s="250"/>
      <c r="N21" s="250"/>
      <c r="O21" s="250"/>
      <c r="P21" s="250"/>
      <c r="Q21" s="258">
        <f t="shared" si="0"/>
        <v>0</v>
      </c>
      <c r="R21" s="298"/>
      <c r="S21" s="267"/>
      <c r="T21" s="302"/>
      <c r="U21" s="306"/>
      <c r="V21" s="298"/>
      <c r="W21" s="310"/>
      <c r="X21" s="314"/>
      <c r="Y21" s="318"/>
      <c r="Z21" s="310"/>
      <c r="AA21" s="302"/>
      <c r="AB21" s="302"/>
      <c r="AC21" s="302"/>
      <c r="AD21" s="320"/>
      <c r="AE21" s="320"/>
      <c r="AF21" s="250" t="str">
        <f>AF20</f>
        <v>散客新晋</v>
      </c>
      <c r="AG21" s="278">
        <f>VLOOKUP(AF21,分类参数表!$I$2:$J$10,2,FALSE)</f>
        <v>1</v>
      </c>
      <c r="AH21" s="279"/>
      <c r="AI21" s="267"/>
      <c r="AJ21" s="267"/>
      <c r="AK21" s="267"/>
      <c r="AL21" s="267"/>
      <c r="AM21" s="267"/>
      <c r="AN21" s="267"/>
      <c r="AO21" s="288"/>
      <c r="AP21" s="289" t="e">
        <f t="shared" si="1"/>
        <v>#DIV/0!</v>
      </c>
      <c r="AQ21" s="293"/>
    </row>
    <row r="22" spans="1:43" s="218" customFormat="1" ht="15" customHeight="1" thickTop="1" x14ac:dyDescent="0.15">
      <c r="A22" s="229" t="s">
        <v>39</v>
      </c>
      <c r="B22" s="230">
        <v>42698</v>
      </c>
      <c r="C22" s="231" t="s">
        <v>2093</v>
      </c>
      <c r="D22" s="231"/>
      <c r="E22" s="231"/>
      <c r="F22" s="232">
        <v>1</v>
      </c>
      <c r="G22" s="233" t="s">
        <v>2085</v>
      </c>
      <c r="H22" s="233" t="s">
        <v>2038</v>
      </c>
      <c r="I22" s="232"/>
      <c r="J22" s="234" t="s">
        <v>2052</v>
      </c>
      <c r="K22" s="234" t="s">
        <v>2041</v>
      </c>
      <c r="L22" s="232" t="s">
        <v>2042</v>
      </c>
      <c r="M22" s="233" t="s">
        <v>2043</v>
      </c>
      <c r="N22" s="232" t="s">
        <v>2044</v>
      </c>
      <c r="O22" s="232">
        <v>1</v>
      </c>
      <c r="P22" s="232">
        <v>280</v>
      </c>
      <c r="Q22" s="255">
        <f t="shared" si="0"/>
        <v>280</v>
      </c>
      <c r="R22" s="295">
        <f>SUM(Q22:Q26)</f>
        <v>280</v>
      </c>
      <c r="S22" s="264" t="s">
        <v>2086</v>
      </c>
      <c r="T22" s="299">
        <f>SUMPRODUCT(S22:S26+0)</f>
        <v>280</v>
      </c>
      <c r="U22" s="303">
        <f>T22/R22</f>
        <v>1</v>
      </c>
      <c r="V22" s="295">
        <f>LOOKUP(U22,{0.4,0.45,0.5,0.55,0.6,0.65,0.7,0.75,0.8,0.85,0.9,0.95,1},{0.1,0.175,0.25,0.325,0.4,0.475,0.55,0.625,0.7,0.775,0.85,0.925,1})</f>
        <v>1</v>
      </c>
      <c r="W22" s="307"/>
      <c r="X22" s="311"/>
      <c r="Y22" s="315"/>
      <c r="Z22" s="307"/>
      <c r="AA22" s="299">
        <f>T22-(X22/10)-Z22</f>
        <v>280</v>
      </c>
      <c r="AB22" s="299">
        <f>AA22*V22*AG22</f>
        <v>280</v>
      </c>
      <c r="AC22" s="299">
        <f>W22-X22+AB22</f>
        <v>280</v>
      </c>
      <c r="AD22" s="299"/>
      <c r="AE22" s="299"/>
      <c r="AF22" s="270" t="s">
        <v>2046</v>
      </c>
      <c r="AG22" s="271">
        <f>VLOOKUP(AF22,分类参数表!$I$2:$J$10,2,FALSE)</f>
        <v>1</v>
      </c>
      <c r="AH22" s="272"/>
      <c r="AI22" s="264"/>
      <c r="AJ22" s="264"/>
      <c r="AK22" s="264"/>
      <c r="AL22" s="264"/>
      <c r="AM22" s="264" t="s">
        <v>2061</v>
      </c>
      <c r="AN22" s="264" t="s">
        <v>2087</v>
      </c>
      <c r="AO22" s="282"/>
      <c r="AP22" s="283">
        <f t="shared" si="1"/>
        <v>1</v>
      </c>
      <c r="AQ22" s="290"/>
    </row>
    <row r="23" spans="1:43" s="219" customFormat="1" ht="15" customHeight="1" x14ac:dyDescent="0.15">
      <c r="A23" s="235"/>
      <c r="B23" s="236">
        <f t="shared" ref="B23:C26" si="8">B22</f>
        <v>42698</v>
      </c>
      <c r="C23" s="237" t="str">
        <f t="shared" si="8"/>
        <v>NS2016112405</v>
      </c>
      <c r="D23" s="237"/>
      <c r="E23" s="237"/>
      <c r="F23" s="238">
        <f>F22+1</f>
        <v>2</v>
      </c>
      <c r="G23" s="238"/>
      <c r="H23" s="239"/>
      <c r="I23" s="238"/>
      <c r="J23" s="240"/>
      <c r="K23" s="240"/>
      <c r="L23" s="238"/>
      <c r="M23" s="238"/>
      <c r="N23" s="238"/>
      <c r="O23" s="238"/>
      <c r="P23" s="238"/>
      <c r="Q23" s="256">
        <f t="shared" si="0"/>
        <v>0</v>
      </c>
      <c r="R23" s="296"/>
      <c r="S23" s="265"/>
      <c r="T23" s="300"/>
      <c r="U23" s="304"/>
      <c r="V23" s="296"/>
      <c r="W23" s="308"/>
      <c r="X23" s="312"/>
      <c r="Y23" s="316"/>
      <c r="Z23" s="308"/>
      <c r="AA23" s="300"/>
      <c r="AB23" s="300"/>
      <c r="AC23" s="300"/>
      <c r="AD23" s="300"/>
      <c r="AE23" s="300"/>
      <c r="AF23" s="238" t="str">
        <f>AF22</f>
        <v>散客</v>
      </c>
      <c r="AG23" s="273">
        <f>VLOOKUP(AF23,分类参数表!$I$2:$J$10,2,FALSE)</f>
        <v>1</v>
      </c>
      <c r="AH23" s="274"/>
      <c r="AI23" s="265"/>
      <c r="AJ23" s="265"/>
      <c r="AK23" s="265"/>
      <c r="AL23" s="265"/>
      <c r="AM23" s="265"/>
      <c r="AN23" s="265"/>
      <c r="AO23" s="284"/>
      <c r="AP23" s="285" t="e">
        <f t="shared" si="1"/>
        <v>#DIV/0!</v>
      </c>
      <c r="AQ23" s="291"/>
    </row>
    <row r="24" spans="1:43" s="219" customFormat="1" ht="15" customHeight="1" x14ac:dyDescent="0.15">
      <c r="A24" s="235"/>
      <c r="B24" s="236">
        <f t="shared" si="8"/>
        <v>42698</v>
      </c>
      <c r="C24" s="237" t="str">
        <f t="shared" si="8"/>
        <v>NS2016112405</v>
      </c>
      <c r="D24" s="237"/>
      <c r="E24" s="237"/>
      <c r="F24" s="238">
        <f>F23+1</f>
        <v>3</v>
      </c>
      <c r="G24" s="238"/>
      <c r="H24" s="239"/>
      <c r="I24" s="238"/>
      <c r="J24" s="240"/>
      <c r="K24" s="240"/>
      <c r="L24" s="238"/>
      <c r="M24" s="238"/>
      <c r="N24" s="238"/>
      <c r="O24" s="238"/>
      <c r="P24" s="238"/>
      <c r="Q24" s="256">
        <f t="shared" si="0"/>
        <v>0</v>
      </c>
      <c r="R24" s="296"/>
      <c r="S24" s="265"/>
      <c r="T24" s="300"/>
      <c r="U24" s="304"/>
      <c r="V24" s="296"/>
      <c r="W24" s="308"/>
      <c r="X24" s="312"/>
      <c r="Y24" s="316"/>
      <c r="Z24" s="308"/>
      <c r="AA24" s="300"/>
      <c r="AB24" s="300"/>
      <c r="AC24" s="300"/>
      <c r="AD24" s="300"/>
      <c r="AE24" s="300"/>
      <c r="AF24" s="238" t="str">
        <f>AF23</f>
        <v>散客</v>
      </c>
      <c r="AG24" s="273">
        <f>VLOOKUP(AF24,分类参数表!$I$2:$J$10,2,FALSE)</f>
        <v>1</v>
      </c>
      <c r="AH24" s="274"/>
      <c r="AI24" s="265"/>
      <c r="AJ24" s="265"/>
      <c r="AK24" s="265"/>
      <c r="AL24" s="265"/>
      <c r="AM24" s="265"/>
      <c r="AN24" s="265"/>
      <c r="AO24" s="284"/>
      <c r="AP24" s="285" t="e">
        <f t="shared" si="1"/>
        <v>#DIV/0!</v>
      </c>
      <c r="AQ24" s="291"/>
    </row>
    <row r="25" spans="1:43" s="219" customFormat="1" ht="15" customHeight="1" x14ac:dyDescent="0.15">
      <c r="A25" s="235"/>
      <c r="B25" s="236">
        <f t="shared" si="8"/>
        <v>42698</v>
      </c>
      <c r="C25" s="237" t="str">
        <f t="shared" si="8"/>
        <v>NS2016112405</v>
      </c>
      <c r="D25" s="237"/>
      <c r="E25" s="237"/>
      <c r="F25" s="238">
        <f>F24+1</f>
        <v>4</v>
      </c>
      <c r="G25" s="238"/>
      <c r="H25" s="239"/>
      <c r="I25" s="238"/>
      <c r="J25" s="238"/>
      <c r="K25" s="238"/>
      <c r="L25" s="238"/>
      <c r="M25" s="238"/>
      <c r="N25" s="238"/>
      <c r="O25" s="238"/>
      <c r="P25" s="238"/>
      <c r="Q25" s="256">
        <f t="shared" si="0"/>
        <v>0</v>
      </c>
      <c r="R25" s="296"/>
      <c r="S25" s="265"/>
      <c r="T25" s="300"/>
      <c r="U25" s="304"/>
      <c r="V25" s="296"/>
      <c r="W25" s="308"/>
      <c r="X25" s="312"/>
      <c r="Y25" s="316"/>
      <c r="Z25" s="308"/>
      <c r="AA25" s="300"/>
      <c r="AB25" s="300"/>
      <c r="AC25" s="300"/>
      <c r="AD25" s="300"/>
      <c r="AE25" s="300"/>
      <c r="AF25" s="238" t="str">
        <f>AF24</f>
        <v>散客</v>
      </c>
      <c r="AG25" s="273">
        <f>VLOOKUP(AF25,分类参数表!$I$2:$J$10,2,FALSE)</f>
        <v>1</v>
      </c>
      <c r="AH25" s="274"/>
      <c r="AI25" s="265"/>
      <c r="AJ25" s="265"/>
      <c r="AK25" s="265"/>
      <c r="AL25" s="265"/>
      <c r="AM25" s="265"/>
      <c r="AN25" s="265"/>
      <c r="AO25" s="284"/>
      <c r="AP25" s="285" t="e">
        <f t="shared" si="1"/>
        <v>#DIV/0!</v>
      </c>
      <c r="AQ25" s="291"/>
    </row>
    <row r="26" spans="1:43" s="219" customFormat="1" ht="15" customHeight="1" thickBot="1" x14ac:dyDescent="0.2">
      <c r="A26" s="235"/>
      <c r="B26" s="236">
        <f t="shared" si="8"/>
        <v>42698</v>
      </c>
      <c r="C26" s="237" t="str">
        <f t="shared" si="8"/>
        <v>NS2016112405</v>
      </c>
      <c r="D26" s="237"/>
      <c r="E26" s="237"/>
      <c r="F26" s="238">
        <f>F25+1</f>
        <v>5</v>
      </c>
      <c r="G26" s="238"/>
      <c r="H26" s="239"/>
      <c r="I26" s="238"/>
      <c r="J26" s="238"/>
      <c r="K26" s="238"/>
      <c r="L26" s="238"/>
      <c r="M26" s="238"/>
      <c r="N26" s="238"/>
      <c r="O26" s="238"/>
      <c r="P26" s="238"/>
      <c r="Q26" s="256">
        <f t="shared" si="0"/>
        <v>0</v>
      </c>
      <c r="R26" s="296"/>
      <c r="S26" s="265"/>
      <c r="T26" s="300"/>
      <c r="U26" s="304"/>
      <c r="V26" s="296"/>
      <c r="W26" s="308"/>
      <c r="X26" s="312"/>
      <c r="Y26" s="316"/>
      <c r="Z26" s="308"/>
      <c r="AA26" s="300"/>
      <c r="AB26" s="300"/>
      <c r="AC26" s="300"/>
      <c r="AD26" s="319"/>
      <c r="AE26" s="319"/>
      <c r="AF26" s="238" t="str">
        <f>AF25</f>
        <v>散客</v>
      </c>
      <c r="AG26" s="273">
        <f>VLOOKUP(AF26,分类参数表!$I$2:$J$10,2,FALSE)</f>
        <v>1</v>
      </c>
      <c r="AH26" s="274"/>
      <c r="AI26" s="265"/>
      <c r="AJ26" s="265"/>
      <c r="AK26" s="265"/>
      <c r="AL26" s="265"/>
      <c r="AM26" s="265"/>
      <c r="AN26" s="265"/>
      <c r="AO26" s="284"/>
      <c r="AP26" s="285" t="e">
        <f t="shared" si="1"/>
        <v>#DIV/0!</v>
      </c>
      <c r="AQ26" s="291"/>
    </row>
    <row r="27" spans="1:43" ht="15" thickTop="1" thickBot="1" x14ac:dyDescent="0.2">
      <c r="A27" s="253"/>
      <c r="B27" s="38"/>
      <c r="C27" s="37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67"/>
      <c r="T27" s="38"/>
      <c r="U27" s="38"/>
      <c r="V27" s="38"/>
      <c r="W27" s="38"/>
      <c r="X27" s="68"/>
      <c r="Y27" s="67"/>
      <c r="Z27" s="38"/>
      <c r="AA27" s="68"/>
      <c r="AB27" s="68"/>
      <c r="AC27" s="68"/>
      <c r="AD27" s="68"/>
      <c r="AE27" s="68"/>
      <c r="AF27" s="38"/>
      <c r="AG27" s="280"/>
      <c r="AH27" s="38"/>
      <c r="AI27" s="38"/>
      <c r="AJ27" s="38"/>
      <c r="AK27" s="38"/>
      <c r="AL27" s="38"/>
      <c r="AM27" s="38"/>
      <c r="AN27" s="38"/>
      <c r="AO27" s="68"/>
      <c r="AP27" s="90"/>
      <c r="AQ27" s="98"/>
    </row>
    <row r="28" spans="1:43" ht="14.25" thickTop="1" x14ac:dyDescent="0.15"/>
  </sheetData>
  <autoFilter ref="AI1:AI27"/>
  <mergeCells count="65">
    <mergeCell ref="AD2:AD6"/>
    <mergeCell ref="AD7:AD11"/>
    <mergeCell ref="AD12:AD16"/>
    <mergeCell ref="AD17:AD21"/>
    <mergeCell ref="AD22:AD26"/>
    <mergeCell ref="AE2:AE6"/>
    <mergeCell ref="AE7:AE11"/>
    <mergeCell ref="AE12:AE16"/>
    <mergeCell ref="AE17:AE21"/>
    <mergeCell ref="AE22:AE26"/>
    <mergeCell ref="AC2:AC6"/>
    <mergeCell ref="AC7:AC11"/>
    <mergeCell ref="AC12:AC16"/>
    <mergeCell ref="AC17:AC21"/>
    <mergeCell ref="AC22:AC26"/>
    <mergeCell ref="AB2:AB6"/>
    <mergeCell ref="AB7:AB11"/>
    <mergeCell ref="AB12:AB16"/>
    <mergeCell ref="AB17:AB21"/>
    <mergeCell ref="AB22:AB26"/>
    <mergeCell ref="AA2:AA6"/>
    <mergeCell ref="AA7:AA11"/>
    <mergeCell ref="AA12:AA16"/>
    <mergeCell ref="AA17:AA21"/>
    <mergeCell ref="AA22:AA26"/>
    <mergeCell ref="Z2:Z6"/>
    <mergeCell ref="Z7:Z11"/>
    <mergeCell ref="Z12:Z16"/>
    <mergeCell ref="Z17:Z21"/>
    <mergeCell ref="Z22:Z26"/>
    <mergeCell ref="Y2:Y6"/>
    <mergeCell ref="Y7:Y11"/>
    <mergeCell ref="Y12:Y16"/>
    <mergeCell ref="Y17:Y21"/>
    <mergeCell ref="Y22:Y26"/>
    <mergeCell ref="X2:X6"/>
    <mergeCell ref="X7:X11"/>
    <mergeCell ref="X12:X16"/>
    <mergeCell ref="X17:X21"/>
    <mergeCell ref="X22:X26"/>
    <mergeCell ref="W2:W6"/>
    <mergeCell ref="W7:W11"/>
    <mergeCell ref="W12:W16"/>
    <mergeCell ref="W17:W21"/>
    <mergeCell ref="W22:W26"/>
    <mergeCell ref="V2:V6"/>
    <mergeCell ref="V7:V11"/>
    <mergeCell ref="V12:V16"/>
    <mergeCell ref="V17:V21"/>
    <mergeCell ref="V22:V26"/>
    <mergeCell ref="U2:U6"/>
    <mergeCell ref="U7:U11"/>
    <mergeCell ref="U12:U16"/>
    <mergeCell ref="U17:U21"/>
    <mergeCell ref="U22:U26"/>
    <mergeCell ref="T2:T6"/>
    <mergeCell ref="T7:T11"/>
    <mergeCell ref="T12:T16"/>
    <mergeCell ref="T17:T21"/>
    <mergeCell ref="T22:T26"/>
    <mergeCell ref="R2:R6"/>
    <mergeCell ref="R7:R11"/>
    <mergeCell ref="R12:R16"/>
    <mergeCell ref="R17:R21"/>
    <mergeCell ref="R22:R26"/>
  </mergeCells>
  <phoneticPr fontId="16" type="noConversion"/>
  <conditionalFormatting sqref="AD17:AQ27 B1:AC1 B27:AC27 AD1:AD2 AE1:AQ16 AD12:AD16 AD7 A2:AC26 B28:AQ1048576">
    <cfRule type="expression" dxfId="0" priority="689" stopIfTrue="1">
      <formula>$S1="0"</formula>
    </cfRule>
  </conditionalFormatting>
  <dataValidations count="8">
    <dataValidation type="list" allowBlank="1" showInputMessage="1" showErrorMessage="1" sqref="N2:N26">
      <formula1>分类</formula1>
    </dataValidation>
    <dataValidation type="list" allowBlank="1" showInputMessage="1" showErrorMessage="1" sqref="A2:A26">
      <formula1>订单类别</formula1>
    </dataValidation>
    <dataValidation type="list" allowBlank="1" showInputMessage="1" showErrorMessage="1" sqref="AH2 AH7 AH12 AH17 AH22 AF2:AF26">
      <formula1>消费者属性</formula1>
    </dataValidation>
    <dataValidation type="list" allowBlank="1" showInputMessage="1" showErrorMessage="1" sqref="AN2 AN7 AN12 AN17 AN22">
      <formula1>付款方式</formula1>
    </dataValidation>
    <dataValidation type="list" allowBlank="1" showInputMessage="1" showErrorMessage="1" sqref="H2:H26">
      <formula1>INDIRECT(G2)</formula1>
    </dataValidation>
    <dataValidation type="list" allowBlank="1" showInputMessage="1" showErrorMessage="1" sqref="M2:M26">
      <formula1>人群</formula1>
    </dataValidation>
    <dataValidation type="list" allowBlank="1" showInputMessage="1" showErrorMessage="1" sqref="G2:G26">
      <formula1>品类</formula1>
    </dataValidation>
    <dataValidation type="list" allowBlank="1" showInputMessage="1" showErrorMessage="1" sqref="L2:L26">
      <formula1>年份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4"/>
  <sheetViews>
    <sheetView workbookViewId="0">
      <selection activeCell="E16" sqref="E16"/>
    </sheetView>
  </sheetViews>
  <sheetFormatPr defaultColWidth="9" defaultRowHeight="13.5" x14ac:dyDescent="0.15"/>
  <cols>
    <col min="1" max="1" width="11.25" style="1" customWidth="1"/>
    <col min="2" max="2" width="13.875" style="1" customWidth="1"/>
    <col min="3" max="3" width="6.25" style="1" customWidth="1"/>
    <col min="4" max="4" width="9" style="1"/>
    <col min="5" max="5" width="14.125" style="1" customWidth="1"/>
    <col min="6" max="6" width="18.125" style="1" customWidth="1"/>
    <col min="7" max="16384" width="9" style="1"/>
  </cols>
  <sheetData>
    <row r="1" spans="1:31" x14ac:dyDescent="0.15">
      <c r="A1" s="2" t="s">
        <v>1</v>
      </c>
      <c r="B1" s="3" t="s">
        <v>2</v>
      </c>
      <c r="C1" s="2" t="s">
        <v>3</v>
      </c>
      <c r="D1" s="2" t="s">
        <v>1025</v>
      </c>
      <c r="E1" s="2" t="s">
        <v>5</v>
      </c>
      <c r="F1" s="2" t="s">
        <v>6</v>
      </c>
      <c r="G1" s="2" t="s">
        <v>1026</v>
      </c>
      <c r="H1" s="2" t="s">
        <v>9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1027</v>
      </c>
      <c r="O1" s="12" t="s">
        <v>1028</v>
      </c>
      <c r="P1" s="2" t="s">
        <v>1029</v>
      </c>
      <c r="Q1" s="2" t="s">
        <v>1030</v>
      </c>
      <c r="R1" s="2" t="s">
        <v>332</v>
      </c>
      <c r="S1" s="2" t="s">
        <v>113</v>
      </c>
      <c r="T1" s="2" t="s">
        <v>31</v>
      </c>
      <c r="U1" s="2" t="s">
        <v>33</v>
      </c>
      <c r="V1" s="2" t="s">
        <v>1031</v>
      </c>
      <c r="W1" s="2" t="s">
        <v>34</v>
      </c>
      <c r="X1" s="2" t="s">
        <v>35</v>
      </c>
      <c r="Y1" s="7"/>
      <c r="Z1" s="2" t="s">
        <v>1032</v>
      </c>
      <c r="AA1" s="2" t="s">
        <v>1033</v>
      </c>
      <c r="AB1" s="15" t="s">
        <v>22</v>
      </c>
      <c r="AC1" s="2" t="s">
        <v>1034</v>
      </c>
      <c r="AD1" s="2" t="s">
        <v>1035</v>
      </c>
      <c r="AE1" s="2" t="s">
        <v>38</v>
      </c>
    </row>
    <row r="2" spans="1:31" x14ac:dyDescent="0.15">
      <c r="A2" s="4">
        <v>42346</v>
      </c>
      <c r="B2" s="5" t="s">
        <v>737</v>
      </c>
      <c r="C2" s="2">
        <v>1</v>
      </c>
      <c r="D2" s="6" t="s">
        <v>146</v>
      </c>
      <c r="E2" s="6" t="s">
        <v>238</v>
      </c>
      <c r="F2" s="2" t="s">
        <v>738</v>
      </c>
      <c r="G2" s="2" t="s">
        <v>138</v>
      </c>
      <c r="H2" s="2" t="s">
        <v>62</v>
      </c>
      <c r="I2" s="2" t="s">
        <v>89</v>
      </c>
      <c r="J2" s="6" t="s">
        <v>63</v>
      </c>
      <c r="K2" s="2" t="s">
        <v>66</v>
      </c>
      <c r="L2" s="2">
        <v>1</v>
      </c>
      <c r="M2" s="2">
        <v>1480</v>
      </c>
      <c r="N2" s="2">
        <v>1200</v>
      </c>
      <c r="O2" s="12">
        <v>0.81081081081081097</v>
      </c>
      <c r="P2" s="2">
        <v>0.7</v>
      </c>
      <c r="Q2" s="2">
        <v>840</v>
      </c>
      <c r="R2" s="14" t="s">
        <v>113</v>
      </c>
      <c r="S2" s="2" t="s">
        <v>1036</v>
      </c>
      <c r="T2" s="7"/>
      <c r="U2" s="7"/>
      <c r="V2" s="7"/>
      <c r="W2" s="2" t="s">
        <v>54</v>
      </c>
      <c r="X2" s="6" t="s">
        <v>49</v>
      </c>
      <c r="Y2" s="6"/>
      <c r="Z2" s="7"/>
      <c r="AA2" s="7"/>
      <c r="AB2" s="7"/>
      <c r="AC2" s="7"/>
      <c r="AD2" s="7"/>
      <c r="AE2" s="7"/>
    </row>
    <row r="3" spans="1:31" x14ac:dyDescent="0.15">
      <c r="A3" s="4">
        <v>42346</v>
      </c>
      <c r="B3" s="5" t="s">
        <v>740</v>
      </c>
      <c r="C3" s="2">
        <v>2</v>
      </c>
      <c r="D3" s="6" t="s">
        <v>50</v>
      </c>
      <c r="E3" s="6" t="s">
        <v>112</v>
      </c>
      <c r="F3" s="2" t="s">
        <v>81</v>
      </c>
      <c r="G3" s="2" t="s">
        <v>138</v>
      </c>
      <c r="H3" s="2" t="s">
        <v>62</v>
      </c>
      <c r="I3" s="2" t="s">
        <v>43</v>
      </c>
      <c r="J3" s="6" t="s">
        <v>45</v>
      </c>
      <c r="K3" s="2" t="s">
        <v>64</v>
      </c>
      <c r="L3" s="2">
        <v>1</v>
      </c>
      <c r="M3" s="2">
        <v>158</v>
      </c>
      <c r="N3" s="2">
        <v>100</v>
      </c>
      <c r="O3" s="12">
        <v>0.632911392405063</v>
      </c>
      <c r="P3" s="7"/>
      <c r="Q3" s="7"/>
      <c r="R3" s="14" t="s">
        <v>47</v>
      </c>
      <c r="S3" s="2" t="s">
        <v>1037</v>
      </c>
      <c r="T3" s="7"/>
      <c r="U3" s="7"/>
      <c r="V3" s="7"/>
      <c r="W3" s="2" t="s">
        <v>54</v>
      </c>
      <c r="X3" s="6" t="s">
        <v>49</v>
      </c>
      <c r="Y3" s="6"/>
      <c r="Z3" s="7"/>
      <c r="AA3" s="7"/>
      <c r="AB3" s="7"/>
      <c r="AC3" s="7"/>
      <c r="AD3" s="7"/>
      <c r="AE3" s="7"/>
    </row>
    <row r="4" spans="1:31" x14ac:dyDescent="0.15">
      <c r="A4" s="4">
        <v>42346</v>
      </c>
      <c r="B4" s="5" t="s">
        <v>741</v>
      </c>
      <c r="C4" s="2">
        <v>3</v>
      </c>
      <c r="D4" s="6" t="s">
        <v>100</v>
      </c>
      <c r="E4" s="6" t="s">
        <v>128</v>
      </c>
      <c r="F4" s="2" t="s">
        <v>742</v>
      </c>
      <c r="G4" s="2" t="s">
        <v>743</v>
      </c>
      <c r="H4" s="2" t="s">
        <v>44</v>
      </c>
      <c r="I4" s="2" t="s">
        <v>104</v>
      </c>
      <c r="J4" s="6" t="s">
        <v>45</v>
      </c>
      <c r="K4" s="2" t="s">
        <v>46</v>
      </c>
      <c r="L4" s="2">
        <v>1</v>
      </c>
      <c r="M4" s="2">
        <v>240</v>
      </c>
      <c r="N4" s="2">
        <v>240</v>
      </c>
      <c r="O4" s="12">
        <v>1</v>
      </c>
      <c r="P4" s="7"/>
      <c r="Q4" s="7"/>
      <c r="R4" s="14" t="s">
        <v>47</v>
      </c>
      <c r="S4" s="2" t="s">
        <v>1037</v>
      </c>
      <c r="T4" s="7"/>
      <c r="U4" s="7"/>
      <c r="V4" s="7"/>
      <c r="W4" s="2" t="s">
        <v>54</v>
      </c>
      <c r="X4" s="6" t="s">
        <v>86</v>
      </c>
      <c r="Y4" s="6"/>
      <c r="Z4" s="7"/>
      <c r="AA4" s="7"/>
      <c r="AB4" s="7"/>
      <c r="AC4" s="7"/>
      <c r="AD4" s="7"/>
      <c r="AE4" s="7"/>
    </row>
    <row r="5" spans="1:31" x14ac:dyDescent="0.15">
      <c r="A5" s="4">
        <v>42347</v>
      </c>
      <c r="B5" s="5" t="s">
        <v>744</v>
      </c>
      <c r="C5" s="2">
        <v>1</v>
      </c>
      <c r="D5" s="6" t="s">
        <v>50</v>
      </c>
      <c r="E5" s="6" t="s">
        <v>95</v>
      </c>
      <c r="F5" s="2" t="s">
        <v>96</v>
      </c>
      <c r="G5" s="2" t="s">
        <v>97</v>
      </c>
      <c r="H5" s="2"/>
      <c r="I5" s="2" t="s">
        <v>72</v>
      </c>
      <c r="J5" s="6" t="s">
        <v>45</v>
      </c>
      <c r="K5" s="2" t="s">
        <v>64</v>
      </c>
      <c r="L5" s="2">
        <v>1</v>
      </c>
      <c r="M5" s="2">
        <v>438</v>
      </c>
      <c r="N5" s="2">
        <v>392</v>
      </c>
      <c r="O5" s="12">
        <v>0.89497716894977197</v>
      </c>
      <c r="P5" s="2">
        <v>0.85</v>
      </c>
      <c r="Q5" s="2">
        <v>324.7</v>
      </c>
      <c r="R5" s="14" t="s">
        <v>113</v>
      </c>
      <c r="S5" s="2" t="s">
        <v>1038</v>
      </c>
      <c r="T5" s="2"/>
      <c r="U5" s="2"/>
      <c r="V5" s="2"/>
      <c r="W5" s="2" t="s">
        <v>54</v>
      </c>
      <c r="X5" s="6" t="s">
        <v>49</v>
      </c>
      <c r="Y5" s="6"/>
      <c r="Z5" s="2"/>
      <c r="AA5" s="2"/>
      <c r="AB5" s="15"/>
      <c r="AC5" s="2"/>
      <c r="AD5" s="2"/>
      <c r="AE5" s="2"/>
    </row>
    <row r="6" spans="1:31" x14ac:dyDescent="0.15">
      <c r="A6" s="4">
        <v>42347</v>
      </c>
      <c r="B6" s="5" t="s">
        <v>744</v>
      </c>
      <c r="C6" s="2">
        <v>1</v>
      </c>
      <c r="D6" s="6" t="s">
        <v>100</v>
      </c>
      <c r="E6" s="6" t="s">
        <v>128</v>
      </c>
      <c r="F6" s="2" t="s">
        <v>745</v>
      </c>
      <c r="G6" s="2" t="s">
        <v>746</v>
      </c>
      <c r="H6" s="2" t="s">
        <v>44</v>
      </c>
      <c r="I6" s="2" t="s">
        <v>104</v>
      </c>
      <c r="J6" s="6" t="s">
        <v>45</v>
      </c>
      <c r="K6" s="2" t="s">
        <v>64</v>
      </c>
      <c r="L6" s="2">
        <v>1</v>
      </c>
      <c r="M6" s="2">
        <v>288</v>
      </c>
      <c r="N6" s="2">
        <v>288</v>
      </c>
      <c r="O6" s="12">
        <v>1</v>
      </c>
      <c r="P6" s="2">
        <v>1</v>
      </c>
      <c r="Q6" s="2">
        <v>288</v>
      </c>
      <c r="R6" s="14" t="s">
        <v>113</v>
      </c>
      <c r="S6" s="2" t="s">
        <v>1038</v>
      </c>
      <c r="T6" s="7"/>
      <c r="U6" s="7"/>
      <c r="V6" s="7"/>
      <c r="W6" s="2" t="s">
        <v>54</v>
      </c>
      <c r="X6" s="6" t="s">
        <v>49</v>
      </c>
      <c r="Y6" s="6"/>
      <c r="Z6" s="7"/>
      <c r="AA6" s="7"/>
      <c r="AB6" s="7"/>
      <c r="AC6" s="7"/>
      <c r="AD6" s="7"/>
      <c r="AE6" s="7"/>
    </row>
    <row r="7" spans="1:31" x14ac:dyDescent="0.15">
      <c r="A7" s="4">
        <v>42347</v>
      </c>
      <c r="B7" s="5" t="s">
        <v>747</v>
      </c>
      <c r="C7" s="2">
        <v>2</v>
      </c>
      <c r="D7" s="6" t="s">
        <v>100</v>
      </c>
      <c r="E7" s="6" t="s">
        <v>128</v>
      </c>
      <c r="F7" s="2" t="s">
        <v>748</v>
      </c>
      <c r="G7" s="2" t="s">
        <v>749</v>
      </c>
      <c r="H7" s="2" t="s">
        <v>44</v>
      </c>
      <c r="I7" s="2" t="s">
        <v>156</v>
      </c>
      <c r="J7" s="6" t="s">
        <v>55</v>
      </c>
      <c r="K7" s="2" t="s">
        <v>64</v>
      </c>
      <c r="L7" s="2">
        <v>1</v>
      </c>
      <c r="M7" s="2">
        <v>288</v>
      </c>
      <c r="N7" s="2">
        <v>280</v>
      </c>
      <c r="O7" s="12">
        <v>0.97222222222222199</v>
      </c>
      <c r="P7" s="2">
        <v>0.92500000000000004</v>
      </c>
      <c r="Q7" s="2">
        <v>259</v>
      </c>
      <c r="R7" s="14" t="s">
        <v>169</v>
      </c>
      <c r="S7" s="2" t="s">
        <v>1039</v>
      </c>
      <c r="T7" s="7"/>
      <c r="U7" s="7"/>
      <c r="V7" s="7"/>
      <c r="W7" s="2" t="s">
        <v>54</v>
      </c>
      <c r="X7" s="6" t="s">
        <v>49</v>
      </c>
      <c r="Y7" s="6"/>
      <c r="Z7" s="7"/>
      <c r="AA7" s="7"/>
      <c r="AB7" s="7"/>
      <c r="AC7" s="7"/>
      <c r="AD7" s="7"/>
      <c r="AE7" s="7"/>
    </row>
    <row r="8" spans="1:31" x14ac:dyDescent="0.15">
      <c r="A8" s="4">
        <v>42347</v>
      </c>
      <c r="B8" s="5" t="s">
        <v>750</v>
      </c>
      <c r="C8" s="2">
        <v>3</v>
      </c>
      <c r="D8" s="6" t="s">
        <v>100</v>
      </c>
      <c r="E8" s="6" t="s">
        <v>128</v>
      </c>
      <c r="F8" s="2" t="s">
        <v>751</v>
      </c>
      <c r="G8" s="2" t="s">
        <v>752</v>
      </c>
      <c r="H8" s="2" t="s">
        <v>44</v>
      </c>
      <c r="I8" s="2" t="s">
        <v>104</v>
      </c>
      <c r="J8" s="6" t="s">
        <v>45</v>
      </c>
      <c r="K8" s="2" t="s">
        <v>64</v>
      </c>
      <c r="L8" s="2">
        <v>1</v>
      </c>
      <c r="M8" s="2">
        <v>399</v>
      </c>
      <c r="N8" s="2">
        <v>350</v>
      </c>
      <c r="O8" s="12">
        <v>0.87719298245613997</v>
      </c>
      <c r="P8" s="2">
        <v>0.77500000000000002</v>
      </c>
      <c r="Q8" s="2">
        <v>271</v>
      </c>
      <c r="R8" s="14" t="s">
        <v>113</v>
      </c>
      <c r="S8" s="2" t="s">
        <v>1038</v>
      </c>
      <c r="T8" s="7"/>
      <c r="U8" s="7"/>
      <c r="V8" s="7"/>
      <c r="W8" s="2" t="s">
        <v>54</v>
      </c>
      <c r="X8" s="6" t="s">
        <v>49</v>
      </c>
      <c r="Y8" s="6"/>
      <c r="Z8" s="7"/>
      <c r="AA8" s="7"/>
      <c r="AB8" s="7"/>
      <c r="AC8" s="7"/>
      <c r="AD8" s="7"/>
      <c r="AE8" s="7"/>
    </row>
    <row r="9" spans="1:31" x14ac:dyDescent="0.15">
      <c r="A9" s="4">
        <v>42347</v>
      </c>
      <c r="B9" s="5" t="s">
        <v>753</v>
      </c>
      <c r="C9" s="2">
        <v>4</v>
      </c>
      <c r="D9" s="6" t="s">
        <v>59</v>
      </c>
      <c r="E9" s="6" t="s">
        <v>263</v>
      </c>
      <c r="F9" s="7"/>
      <c r="G9" s="2" t="s">
        <v>164</v>
      </c>
      <c r="H9" s="2" t="s">
        <v>62</v>
      </c>
      <c r="I9" s="2" t="s">
        <v>89</v>
      </c>
      <c r="J9" s="6" t="s">
        <v>55</v>
      </c>
      <c r="K9" s="2" t="s">
        <v>46</v>
      </c>
      <c r="L9" s="2">
        <v>1</v>
      </c>
      <c r="M9" s="2">
        <v>138</v>
      </c>
      <c r="N9" s="2">
        <v>138</v>
      </c>
      <c r="O9" s="12">
        <v>1</v>
      </c>
      <c r="P9" s="7"/>
      <c r="Q9" s="7"/>
      <c r="R9" s="14" t="s">
        <v>47</v>
      </c>
      <c r="S9" s="7"/>
      <c r="T9" s="7"/>
      <c r="U9" s="7"/>
      <c r="V9" s="7"/>
      <c r="W9" s="2" t="s">
        <v>389</v>
      </c>
      <c r="X9" s="6" t="s">
        <v>49</v>
      </c>
      <c r="Y9" s="6"/>
      <c r="Z9" s="7"/>
      <c r="AA9" s="7"/>
      <c r="AB9" s="7"/>
      <c r="AC9" s="7"/>
      <c r="AD9" s="7"/>
      <c r="AE9" s="7"/>
    </row>
    <row r="10" spans="1:31" x14ac:dyDescent="0.15">
      <c r="A10" s="4">
        <v>42347</v>
      </c>
      <c r="B10" s="5" t="s">
        <v>753</v>
      </c>
      <c r="C10" s="2">
        <v>4</v>
      </c>
      <c r="D10" s="6" t="s">
        <v>59</v>
      </c>
      <c r="E10" s="6" t="s">
        <v>263</v>
      </c>
      <c r="F10" s="7"/>
      <c r="G10" s="2" t="s">
        <v>80</v>
      </c>
      <c r="H10" s="2" t="s">
        <v>62</v>
      </c>
      <c r="I10" s="2" t="s">
        <v>43</v>
      </c>
      <c r="J10" s="6" t="s">
        <v>55</v>
      </c>
      <c r="K10" s="2" t="s">
        <v>46</v>
      </c>
      <c r="L10" s="2">
        <v>1</v>
      </c>
      <c r="M10" s="2">
        <v>138</v>
      </c>
      <c r="N10" s="2">
        <v>138</v>
      </c>
      <c r="O10" s="12">
        <v>1</v>
      </c>
      <c r="P10" s="7"/>
      <c r="Q10" s="7"/>
      <c r="R10" s="14" t="s">
        <v>47</v>
      </c>
      <c r="S10" s="7"/>
      <c r="T10" s="7"/>
      <c r="U10" s="7"/>
      <c r="V10" s="7"/>
      <c r="W10" s="2" t="s">
        <v>389</v>
      </c>
      <c r="X10" s="6" t="s">
        <v>49</v>
      </c>
      <c r="Y10" s="6"/>
      <c r="Z10" s="7"/>
      <c r="AA10" s="7"/>
      <c r="AB10" s="7"/>
      <c r="AC10" s="7"/>
      <c r="AD10" s="7"/>
      <c r="AE10" s="7"/>
    </row>
    <row r="11" spans="1:31" x14ac:dyDescent="0.15">
      <c r="A11" s="4">
        <v>42347</v>
      </c>
      <c r="B11" s="5" t="s">
        <v>755</v>
      </c>
      <c r="C11" s="2">
        <v>5</v>
      </c>
      <c r="D11" s="6" t="s">
        <v>50</v>
      </c>
      <c r="E11" s="6" t="s">
        <v>95</v>
      </c>
      <c r="F11" s="2" t="s">
        <v>756</v>
      </c>
      <c r="G11" s="2" t="s">
        <v>252</v>
      </c>
      <c r="H11" s="2" t="s">
        <v>44</v>
      </c>
      <c r="I11" s="2" t="s">
        <v>43</v>
      </c>
      <c r="J11" s="6" t="s">
        <v>45</v>
      </c>
      <c r="K11" s="2" t="s">
        <v>46</v>
      </c>
      <c r="L11" s="2">
        <v>1</v>
      </c>
      <c r="M11" s="2">
        <v>378</v>
      </c>
      <c r="N11" s="2">
        <v>378</v>
      </c>
      <c r="O11" s="12">
        <v>1</v>
      </c>
      <c r="P11" s="7"/>
      <c r="Q11" s="7"/>
      <c r="R11" s="14" t="s">
        <v>47</v>
      </c>
      <c r="S11" s="7"/>
      <c r="T11" s="7"/>
      <c r="U11" s="7"/>
      <c r="V11" s="7"/>
      <c r="W11" s="2" t="s">
        <v>389</v>
      </c>
      <c r="X11" s="6" t="s">
        <v>78</v>
      </c>
      <c r="Y11" s="6"/>
      <c r="Z11" s="7"/>
      <c r="AA11" s="7"/>
      <c r="AB11" s="7"/>
      <c r="AC11" s="7"/>
      <c r="AD11" s="7"/>
      <c r="AE11" s="7"/>
    </row>
    <row r="12" spans="1:31" x14ac:dyDescent="0.15">
      <c r="A12" s="4">
        <v>42347</v>
      </c>
      <c r="B12" s="5" t="s">
        <v>755</v>
      </c>
      <c r="C12" s="2">
        <v>5</v>
      </c>
      <c r="D12" s="6" t="s">
        <v>56</v>
      </c>
      <c r="E12" s="6" t="s">
        <v>79</v>
      </c>
      <c r="F12" s="7"/>
      <c r="G12" s="2" t="s">
        <v>757</v>
      </c>
      <c r="H12" s="2" t="s">
        <v>62</v>
      </c>
      <c r="I12" s="2" t="s">
        <v>53</v>
      </c>
      <c r="J12" s="6" t="s">
        <v>45</v>
      </c>
      <c r="K12" s="2" t="s">
        <v>46</v>
      </c>
      <c r="L12" s="2">
        <v>1</v>
      </c>
      <c r="M12" s="2">
        <v>158</v>
      </c>
      <c r="N12" s="2">
        <v>158</v>
      </c>
      <c r="O12" s="12">
        <v>1</v>
      </c>
      <c r="P12" s="7"/>
      <c r="Q12" s="7"/>
      <c r="R12" s="14" t="s">
        <v>47</v>
      </c>
      <c r="S12" s="7"/>
      <c r="T12" s="7"/>
      <c r="U12" s="7"/>
      <c r="V12" s="7"/>
      <c r="W12" s="2" t="s">
        <v>389</v>
      </c>
      <c r="X12" s="6" t="s">
        <v>78</v>
      </c>
      <c r="Y12" s="6"/>
      <c r="Z12" s="7"/>
      <c r="AA12" s="7"/>
      <c r="AB12" s="7"/>
      <c r="AC12" s="7"/>
      <c r="AD12" s="7"/>
      <c r="AE12" s="7"/>
    </row>
    <row r="13" spans="1:31" x14ac:dyDescent="0.15">
      <c r="A13" s="4">
        <v>42347</v>
      </c>
      <c r="B13" s="5" t="s">
        <v>758</v>
      </c>
      <c r="C13" s="2">
        <v>6</v>
      </c>
      <c r="D13" s="6" t="s">
        <v>66</v>
      </c>
      <c r="E13" s="6" t="s">
        <v>120</v>
      </c>
      <c r="F13" s="2" t="s">
        <v>759</v>
      </c>
      <c r="G13" s="2" t="s">
        <v>166</v>
      </c>
      <c r="H13" s="2" t="s">
        <v>44</v>
      </c>
      <c r="I13" s="2" t="s">
        <v>212</v>
      </c>
      <c r="J13" s="6" t="s">
        <v>63</v>
      </c>
      <c r="K13" s="2" t="s">
        <v>66</v>
      </c>
      <c r="L13" s="2">
        <v>1</v>
      </c>
      <c r="M13" s="2">
        <v>4780</v>
      </c>
      <c r="N13" s="2">
        <v>3585</v>
      </c>
      <c r="O13" s="12">
        <v>0.75</v>
      </c>
      <c r="P13" s="2">
        <v>0.625</v>
      </c>
      <c r="Q13" s="2">
        <v>2240</v>
      </c>
      <c r="R13" s="14" t="s">
        <v>1040</v>
      </c>
      <c r="S13" s="2" t="s">
        <v>1041</v>
      </c>
      <c r="T13" s="2">
        <v>15510581719</v>
      </c>
      <c r="U13" s="7"/>
      <c r="V13" s="7"/>
      <c r="W13" s="2" t="s">
        <v>54</v>
      </c>
      <c r="X13" s="6" t="s">
        <v>86</v>
      </c>
      <c r="Y13" s="6"/>
      <c r="Z13" s="7"/>
      <c r="AA13" s="7"/>
      <c r="AB13" s="7"/>
      <c r="AC13" s="7"/>
      <c r="AD13" s="7"/>
      <c r="AE13" s="7"/>
    </row>
    <row r="14" spans="1:31" x14ac:dyDescent="0.15">
      <c r="A14" s="4">
        <v>42347</v>
      </c>
      <c r="B14" s="5" t="s">
        <v>758</v>
      </c>
      <c r="C14" s="2">
        <v>6</v>
      </c>
      <c r="D14" s="6" t="s">
        <v>146</v>
      </c>
      <c r="E14" s="6" t="s">
        <v>120</v>
      </c>
      <c r="F14" s="2" t="s">
        <v>760</v>
      </c>
      <c r="G14" s="2" t="s">
        <v>166</v>
      </c>
      <c r="H14" s="2" t="s">
        <v>44</v>
      </c>
      <c r="I14" s="2">
        <v>27.5</v>
      </c>
      <c r="J14" s="6" t="s">
        <v>63</v>
      </c>
      <c r="K14" s="2" t="s">
        <v>66</v>
      </c>
      <c r="L14" s="2">
        <v>1</v>
      </c>
      <c r="M14" s="2">
        <v>2840</v>
      </c>
      <c r="N14" s="2">
        <v>2414</v>
      </c>
      <c r="O14" s="12">
        <v>0.85</v>
      </c>
      <c r="P14" s="2">
        <v>0.77500000000000002</v>
      </c>
      <c r="Q14" s="2">
        <v>1870</v>
      </c>
      <c r="R14" s="14" t="s">
        <v>1040</v>
      </c>
      <c r="S14" s="2" t="s">
        <v>1041</v>
      </c>
      <c r="T14" s="7"/>
      <c r="U14" s="7"/>
      <c r="V14" s="7"/>
      <c r="W14" s="2" t="s">
        <v>54</v>
      </c>
      <c r="X14" s="6" t="s">
        <v>86</v>
      </c>
      <c r="Y14" s="6"/>
      <c r="Z14" s="7"/>
      <c r="AA14" s="7"/>
      <c r="AB14" s="7"/>
      <c r="AC14" s="7"/>
      <c r="AD14" s="7"/>
      <c r="AE14" s="7"/>
    </row>
    <row r="15" spans="1:31" x14ac:dyDescent="0.15">
      <c r="A15" s="4">
        <v>42347</v>
      </c>
      <c r="B15" s="5" t="s">
        <v>761</v>
      </c>
      <c r="C15" s="2">
        <v>7</v>
      </c>
      <c r="D15" s="6" t="s">
        <v>302</v>
      </c>
      <c r="E15" s="6"/>
      <c r="F15" s="2" t="s">
        <v>762</v>
      </c>
      <c r="G15" s="2" t="s">
        <v>203</v>
      </c>
      <c r="H15" s="2" t="s">
        <v>44</v>
      </c>
      <c r="I15" s="2" t="s">
        <v>763</v>
      </c>
      <c r="J15" s="6" t="s">
        <v>63</v>
      </c>
      <c r="K15" s="2" t="s">
        <v>66</v>
      </c>
      <c r="L15" s="2">
        <v>1</v>
      </c>
      <c r="M15" s="2">
        <v>500</v>
      </c>
      <c r="N15" s="2">
        <v>500</v>
      </c>
      <c r="O15" s="12">
        <v>1</v>
      </c>
      <c r="P15" s="2">
        <v>1</v>
      </c>
      <c r="Q15" s="2">
        <v>500</v>
      </c>
      <c r="R15" s="14" t="s">
        <v>113</v>
      </c>
      <c r="S15" s="2" t="s">
        <v>1042</v>
      </c>
      <c r="T15" s="7"/>
      <c r="U15" s="7"/>
      <c r="V15" s="7"/>
      <c r="W15" s="2" t="s">
        <v>54</v>
      </c>
      <c r="X15" s="6" t="s">
        <v>275</v>
      </c>
      <c r="Y15" s="6"/>
      <c r="Z15" s="7"/>
      <c r="AA15" s="7"/>
      <c r="AB15" s="7"/>
      <c r="AC15" s="7"/>
      <c r="AD15" s="7"/>
      <c r="AE15" s="7"/>
    </row>
    <row r="16" spans="1:31" x14ac:dyDescent="0.15">
      <c r="A16" s="8">
        <v>42348</v>
      </c>
      <c r="B16" s="9" t="s">
        <v>764</v>
      </c>
      <c r="C16" s="10">
        <v>1</v>
      </c>
      <c r="D16" s="11" t="s">
        <v>241</v>
      </c>
      <c r="E16" s="11"/>
      <c r="F16" s="11" t="s">
        <v>762</v>
      </c>
      <c r="G16" s="11" t="s">
        <v>203</v>
      </c>
      <c r="H16" s="11" t="s">
        <v>44</v>
      </c>
      <c r="I16" s="11" t="s">
        <v>765</v>
      </c>
      <c r="J16" s="11" t="s">
        <v>63</v>
      </c>
      <c r="K16" s="10" t="s">
        <v>66</v>
      </c>
      <c r="L16" s="11">
        <v>1</v>
      </c>
      <c r="M16" s="11">
        <v>500</v>
      </c>
      <c r="N16" s="13">
        <v>500</v>
      </c>
      <c r="O16" s="12">
        <v>1</v>
      </c>
      <c r="P16" s="10">
        <v>1</v>
      </c>
      <c r="Q16" s="10">
        <v>500</v>
      </c>
      <c r="R16" s="11" t="s">
        <v>1040</v>
      </c>
      <c r="S16" s="11" t="s">
        <v>232</v>
      </c>
      <c r="T16" s="11">
        <v>18612000006</v>
      </c>
      <c r="U16" s="11"/>
      <c r="V16" s="11"/>
      <c r="W16" s="11" t="s">
        <v>54</v>
      </c>
      <c r="X16" s="11" t="s">
        <v>86</v>
      </c>
      <c r="Y16" s="11"/>
      <c r="Z16" s="13"/>
      <c r="AA16" s="13"/>
      <c r="AB16" s="16"/>
      <c r="AC16" s="11"/>
      <c r="AD16" s="11"/>
      <c r="AE16" s="10"/>
    </row>
    <row r="17" spans="1:31" x14ac:dyDescent="0.15">
      <c r="A17" s="4">
        <v>42348</v>
      </c>
      <c r="B17" s="5" t="s">
        <v>764</v>
      </c>
      <c r="C17" s="2">
        <v>1</v>
      </c>
      <c r="D17" s="6" t="s">
        <v>92</v>
      </c>
      <c r="E17" s="6" t="s">
        <v>249</v>
      </c>
      <c r="F17" s="2" t="s">
        <v>766</v>
      </c>
      <c r="G17" s="2" t="s">
        <v>204</v>
      </c>
      <c r="H17" s="2" t="s">
        <v>62</v>
      </c>
      <c r="I17" s="2" t="s">
        <v>262</v>
      </c>
      <c r="J17" s="6" t="s">
        <v>63</v>
      </c>
      <c r="K17" s="2" t="s">
        <v>66</v>
      </c>
      <c r="L17" s="2">
        <v>1</v>
      </c>
      <c r="M17" s="2">
        <v>580</v>
      </c>
      <c r="N17" s="2">
        <v>290</v>
      </c>
      <c r="O17" s="12">
        <v>0.5</v>
      </c>
      <c r="P17" s="2">
        <v>0.25</v>
      </c>
      <c r="Q17" s="2">
        <v>72.5</v>
      </c>
      <c r="R17" s="14" t="s">
        <v>1040</v>
      </c>
      <c r="S17" s="2" t="s">
        <v>232</v>
      </c>
      <c r="T17" s="2"/>
      <c r="U17" s="2"/>
      <c r="V17" s="2"/>
      <c r="W17" s="2" t="s">
        <v>54</v>
      </c>
      <c r="X17" s="6" t="s">
        <v>86</v>
      </c>
      <c r="Y17" s="6"/>
      <c r="Z17" s="2"/>
      <c r="AA17" s="2"/>
      <c r="AB17" s="15"/>
      <c r="AC17" s="2"/>
      <c r="AD17" s="2"/>
      <c r="AE17" s="2"/>
    </row>
    <row r="18" spans="1:31" x14ac:dyDescent="0.15">
      <c r="A18" s="4">
        <v>42348</v>
      </c>
      <c r="B18" s="5" t="s">
        <v>764</v>
      </c>
      <c r="C18" s="2">
        <v>1</v>
      </c>
      <c r="D18" s="6" t="s">
        <v>146</v>
      </c>
      <c r="E18" s="6" t="s">
        <v>238</v>
      </c>
      <c r="F18" s="2" t="s">
        <v>738</v>
      </c>
      <c r="G18" s="2" t="s">
        <v>137</v>
      </c>
      <c r="H18" s="2" t="s">
        <v>62</v>
      </c>
      <c r="I18" s="2" t="s">
        <v>287</v>
      </c>
      <c r="J18" s="6" t="s">
        <v>63</v>
      </c>
      <c r="K18" s="2" t="s">
        <v>66</v>
      </c>
      <c r="L18" s="2">
        <v>1</v>
      </c>
      <c r="M18" s="2">
        <v>1480</v>
      </c>
      <c r="N18" s="2">
        <v>1258</v>
      </c>
      <c r="O18" s="12">
        <v>0.85</v>
      </c>
      <c r="P18" s="2">
        <v>0.77500000000000002</v>
      </c>
      <c r="Q18" s="2">
        <v>975</v>
      </c>
      <c r="R18" s="14" t="s">
        <v>1040</v>
      </c>
      <c r="S18" s="2" t="s">
        <v>232</v>
      </c>
      <c r="T18" s="2"/>
      <c r="U18" s="2"/>
      <c r="V18" s="2"/>
      <c r="W18" s="2" t="s">
        <v>54</v>
      </c>
      <c r="X18" s="6" t="s">
        <v>86</v>
      </c>
      <c r="Y18" s="6"/>
      <c r="Z18" s="2"/>
      <c r="AA18" s="2"/>
      <c r="AB18" s="15"/>
      <c r="AC18" s="2"/>
      <c r="AD18" s="2"/>
      <c r="AE18" s="2"/>
    </row>
    <row r="19" spans="1:31" x14ac:dyDescent="0.15">
      <c r="A19" s="4">
        <v>42348</v>
      </c>
      <c r="B19" s="5" t="s">
        <v>767</v>
      </c>
      <c r="C19" s="2">
        <v>2</v>
      </c>
      <c r="D19" s="6" t="s">
        <v>90</v>
      </c>
      <c r="E19" s="6" t="s">
        <v>93</v>
      </c>
      <c r="F19" s="2" t="s">
        <v>264</v>
      </c>
      <c r="G19" s="2" t="s">
        <v>300</v>
      </c>
      <c r="H19" s="2" t="s">
        <v>62</v>
      </c>
      <c r="I19" s="2" t="s">
        <v>43</v>
      </c>
      <c r="J19" s="6" t="s">
        <v>45</v>
      </c>
      <c r="K19" s="2" t="s">
        <v>66</v>
      </c>
      <c r="L19" s="2">
        <v>1</v>
      </c>
      <c r="M19" s="2">
        <v>1860</v>
      </c>
      <c r="N19" s="2">
        <v>1100</v>
      </c>
      <c r="O19" s="12">
        <v>0.59139784946236595</v>
      </c>
      <c r="P19" s="2">
        <v>0.32500000000000001</v>
      </c>
      <c r="Q19" s="2">
        <v>357.5</v>
      </c>
      <c r="R19" s="14" t="s">
        <v>113</v>
      </c>
      <c r="S19" s="2" t="s">
        <v>1043</v>
      </c>
      <c r="T19" s="7"/>
      <c r="U19" s="7"/>
      <c r="V19" s="7"/>
      <c r="W19" s="2" t="s">
        <v>54</v>
      </c>
      <c r="X19" s="6" t="s">
        <v>78</v>
      </c>
      <c r="Y19" s="6"/>
      <c r="Z19" s="7"/>
      <c r="AA19" s="7"/>
      <c r="AB19" s="7"/>
      <c r="AC19" s="7"/>
      <c r="AD19" s="7"/>
      <c r="AE19" s="7"/>
    </row>
    <row r="20" spans="1:31" x14ac:dyDescent="0.15">
      <c r="A20" s="4">
        <v>42348</v>
      </c>
      <c r="B20" s="5" t="s">
        <v>768</v>
      </c>
      <c r="C20" s="2">
        <v>3</v>
      </c>
      <c r="D20" s="6" t="s">
        <v>241</v>
      </c>
      <c r="E20" s="6"/>
      <c r="F20" s="2" t="s">
        <v>762</v>
      </c>
      <c r="G20" s="2" t="s">
        <v>203</v>
      </c>
      <c r="H20" s="2" t="s">
        <v>44</v>
      </c>
      <c r="I20" s="2" t="s">
        <v>763</v>
      </c>
      <c r="J20" s="6" t="s">
        <v>63</v>
      </c>
      <c r="K20" s="2" t="s">
        <v>66</v>
      </c>
      <c r="L20" s="2">
        <v>1</v>
      </c>
      <c r="M20" s="2">
        <v>500</v>
      </c>
      <c r="N20" s="2">
        <v>500</v>
      </c>
      <c r="O20" s="12">
        <v>1</v>
      </c>
      <c r="P20" s="2">
        <v>1</v>
      </c>
      <c r="Q20" s="2">
        <v>500</v>
      </c>
      <c r="R20" s="14" t="s">
        <v>113</v>
      </c>
      <c r="S20" s="2" t="s">
        <v>1044</v>
      </c>
      <c r="T20" s="7"/>
      <c r="U20" s="7"/>
      <c r="V20" s="7"/>
      <c r="W20" s="2" t="s">
        <v>54</v>
      </c>
      <c r="X20" s="6" t="s">
        <v>86</v>
      </c>
      <c r="Y20" s="6"/>
      <c r="Z20" s="7"/>
      <c r="AA20" s="7"/>
      <c r="AB20" s="7"/>
      <c r="AC20" s="7"/>
      <c r="AD20" s="7"/>
      <c r="AE20" s="7"/>
    </row>
    <row r="21" spans="1:31" x14ac:dyDescent="0.15">
      <c r="A21" s="4">
        <v>42348</v>
      </c>
      <c r="B21" s="5" t="s">
        <v>769</v>
      </c>
      <c r="C21" s="2">
        <v>4</v>
      </c>
      <c r="D21" s="6" t="s">
        <v>241</v>
      </c>
      <c r="E21" s="6"/>
      <c r="F21" s="2" t="s">
        <v>762</v>
      </c>
      <c r="G21" s="2" t="s">
        <v>203</v>
      </c>
      <c r="H21" s="2" t="s">
        <v>44</v>
      </c>
      <c r="I21" s="2" t="s">
        <v>260</v>
      </c>
      <c r="J21" s="6" t="s">
        <v>63</v>
      </c>
      <c r="K21" s="2" t="s">
        <v>66</v>
      </c>
      <c r="L21" s="2">
        <v>1</v>
      </c>
      <c r="M21" s="2">
        <v>500</v>
      </c>
      <c r="N21" s="2">
        <v>500</v>
      </c>
      <c r="O21" s="12">
        <v>1</v>
      </c>
      <c r="P21" s="2">
        <v>1</v>
      </c>
      <c r="Q21" s="2">
        <v>500</v>
      </c>
      <c r="R21" s="14" t="s">
        <v>113</v>
      </c>
      <c r="S21" s="2" t="s">
        <v>1045</v>
      </c>
      <c r="T21" s="7"/>
      <c r="U21" s="7"/>
      <c r="V21" s="7"/>
      <c r="W21" s="2" t="s">
        <v>54</v>
      </c>
      <c r="X21" s="6" t="s">
        <v>86</v>
      </c>
      <c r="Y21" s="6"/>
      <c r="Z21" s="7"/>
      <c r="AA21" s="7"/>
      <c r="AB21" s="7"/>
      <c r="AC21" s="7"/>
      <c r="AD21" s="7"/>
      <c r="AE21" s="7"/>
    </row>
    <row r="22" spans="1:31" x14ac:dyDescent="0.15">
      <c r="A22" s="4">
        <v>42348</v>
      </c>
      <c r="B22" s="5" t="s">
        <v>770</v>
      </c>
      <c r="C22" s="2">
        <v>5</v>
      </c>
      <c r="D22" s="6" t="s">
        <v>66</v>
      </c>
      <c r="E22" s="6" t="s">
        <v>147</v>
      </c>
      <c r="F22" s="2" t="s">
        <v>771</v>
      </c>
      <c r="G22" s="2" t="s">
        <v>223</v>
      </c>
      <c r="H22" s="2" t="s">
        <v>44</v>
      </c>
      <c r="I22" s="2" t="s">
        <v>144</v>
      </c>
      <c r="J22" s="6" t="s">
        <v>55</v>
      </c>
      <c r="K22" s="2" t="s">
        <v>66</v>
      </c>
      <c r="L22" s="2">
        <v>1</v>
      </c>
      <c r="M22" s="2">
        <v>4080</v>
      </c>
      <c r="N22" s="2">
        <v>2850</v>
      </c>
      <c r="O22" s="12">
        <v>0.69852941176470595</v>
      </c>
      <c r="P22" s="2">
        <v>0.55000000000000004</v>
      </c>
      <c r="Q22" s="2">
        <v>1567.5</v>
      </c>
      <c r="R22" s="14" t="s">
        <v>113</v>
      </c>
      <c r="S22" s="2" t="s">
        <v>268</v>
      </c>
      <c r="T22" s="7"/>
      <c r="U22" s="7"/>
      <c r="V22" s="7"/>
      <c r="W22" s="2" t="s">
        <v>54</v>
      </c>
      <c r="X22" s="6" t="s">
        <v>86</v>
      </c>
      <c r="Y22" s="6"/>
      <c r="Z22" s="7"/>
      <c r="AA22" s="7"/>
      <c r="AB22" s="15" t="s">
        <v>1046</v>
      </c>
      <c r="AC22" s="2">
        <v>1</v>
      </c>
      <c r="AD22" s="2">
        <v>100</v>
      </c>
      <c r="AE22" s="7"/>
    </row>
    <row r="23" spans="1:31" x14ac:dyDescent="0.15">
      <c r="A23" s="4">
        <v>42348</v>
      </c>
      <c r="B23" s="5" t="s">
        <v>770</v>
      </c>
      <c r="C23" s="2">
        <v>5</v>
      </c>
      <c r="D23" s="6" t="s">
        <v>146</v>
      </c>
      <c r="E23" s="6" t="s">
        <v>120</v>
      </c>
      <c r="F23" s="2" t="s">
        <v>772</v>
      </c>
      <c r="G23" s="2" t="s">
        <v>773</v>
      </c>
      <c r="H23" s="2" t="s">
        <v>44</v>
      </c>
      <c r="I23" s="2">
        <v>25.5</v>
      </c>
      <c r="J23" s="6" t="s">
        <v>55</v>
      </c>
      <c r="K23" s="2" t="s">
        <v>66</v>
      </c>
      <c r="L23" s="2">
        <v>1</v>
      </c>
      <c r="M23" s="2">
        <v>3940</v>
      </c>
      <c r="N23" s="2">
        <v>3544</v>
      </c>
      <c r="O23" s="12">
        <v>0.89949238578680202</v>
      </c>
      <c r="P23" s="2">
        <v>0.85</v>
      </c>
      <c r="Q23" s="2">
        <v>3012.4</v>
      </c>
      <c r="R23" s="14" t="s">
        <v>113</v>
      </c>
      <c r="S23" s="2" t="s">
        <v>268</v>
      </c>
      <c r="T23" s="7"/>
      <c r="U23" s="7"/>
      <c r="V23" s="7"/>
      <c r="W23" s="2" t="s">
        <v>54</v>
      </c>
      <c r="X23" s="6" t="s">
        <v>86</v>
      </c>
      <c r="Y23" s="6"/>
      <c r="Z23" s="7"/>
      <c r="AA23" s="7"/>
      <c r="AB23" s="15" t="s">
        <v>1047</v>
      </c>
      <c r="AC23" s="2">
        <v>1</v>
      </c>
      <c r="AD23" s="2">
        <v>100</v>
      </c>
      <c r="AE23" s="7"/>
    </row>
    <row r="24" spans="1:31" x14ac:dyDescent="0.15">
      <c r="A24" s="4">
        <v>42348</v>
      </c>
      <c r="B24" s="5" t="s">
        <v>770</v>
      </c>
      <c r="C24" s="2">
        <v>5</v>
      </c>
      <c r="D24" s="6" t="s">
        <v>157</v>
      </c>
      <c r="E24" s="6" t="s">
        <v>41</v>
      </c>
      <c r="F24" s="2" t="s">
        <v>774</v>
      </c>
      <c r="G24" s="2" t="s">
        <v>166</v>
      </c>
      <c r="H24" s="2" t="s">
        <v>44</v>
      </c>
      <c r="I24" s="2" t="s">
        <v>281</v>
      </c>
      <c r="J24" s="6" t="s">
        <v>55</v>
      </c>
      <c r="K24" s="2" t="s">
        <v>66</v>
      </c>
      <c r="L24" s="2">
        <v>1</v>
      </c>
      <c r="M24" s="2">
        <v>1340</v>
      </c>
      <c r="N24" s="2">
        <v>1206</v>
      </c>
      <c r="O24" s="12">
        <v>0.9</v>
      </c>
      <c r="P24" s="2">
        <v>0.85</v>
      </c>
      <c r="Q24" s="2">
        <v>1025.0999999999999</v>
      </c>
      <c r="R24" s="14" t="s">
        <v>113</v>
      </c>
      <c r="S24" s="2" t="s">
        <v>268</v>
      </c>
      <c r="T24" s="7"/>
      <c r="U24" s="7"/>
      <c r="V24" s="7"/>
      <c r="W24" s="2" t="s">
        <v>54</v>
      </c>
      <c r="X24" s="6" t="s">
        <v>86</v>
      </c>
      <c r="Y24" s="6"/>
      <c r="Z24" s="7"/>
      <c r="AA24" s="7"/>
      <c r="AB24" s="7"/>
      <c r="AC24" s="7"/>
      <c r="AD24" s="7"/>
      <c r="AE24" s="7"/>
    </row>
    <row r="25" spans="1:31" x14ac:dyDescent="0.15">
      <c r="A25" s="4">
        <v>42348</v>
      </c>
      <c r="B25" s="5" t="s">
        <v>775</v>
      </c>
      <c r="C25" s="2">
        <v>6</v>
      </c>
      <c r="D25" s="6" t="s">
        <v>157</v>
      </c>
      <c r="E25" s="6" t="s">
        <v>41</v>
      </c>
      <c r="F25" s="2" t="s">
        <v>774</v>
      </c>
      <c r="G25" s="2" t="s">
        <v>166</v>
      </c>
      <c r="H25" s="2" t="s">
        <v>44</v>
      </c>
      <c r="I25" s="2" t="s">
        <v>89</v>
      </c>
      <c r="J25" s="6" t="s">
        <v>55</v>
      </c>
      <c r="K25" s="2" t="s">
        <v>66</v>
      </c>
      <c r="L25" s="2">
        <v>1</v>
      </c>
      <c r="M25" s="2">
        <v>1340</v>
      </c>
      <c r="N25" s="2">
        <v>1206</v>
      </c>
      <c r="O25" s="12">
        <v>0.9</v>
      </c>
      <c r="P25" s="2">
        <v>0.85</v>
      </c>
      <c r="Q25" s="2">
        <v>1025.0999999999999</v>
      </c>
      <c r="R25" s="14" t="s">
        <v>113</v>
      </c>
      <c r="S25" s="2" t="s">
        <v>1048</v>
      </c>
      <c r="T25" s="7"/>
      <c r="U25" s="7"/>
      <c r="V25" s="7"/>
      <c r="W25" s="2" t="s">
        <v>54</v>
      </c>
      <c r="X25" s="6" t="s">
        <v>86</v>
      </c>
      <c r="Y25" s="6"/>
      <c r="Z25" s="7"/>
      <c r="AA25" s="7"/>
      <c r="AB25" s="7"/>
      <c r="AC25" s="7"/>
      <c r="AD25" s="7"/>
      <c r="AE25" s="7"/>
    </row>
    <row r="26" spans="1:31" x14ac:dyDescent="0.15">
      <c r="A26" s="4">
        <v>42348</v>
      </c>
      <c r="B26" s="5" t="s">
        <v>776</v>
      </c>
      <c r="C26" s="2">
        <v>7</v>
      </c>
      <c r="D26" s="6" t="s">
        <v>157</v>
      </c>
      <c r="E26" s="6" t="s">
        <v>41</v>
      </c>
      <c r="F26" s="2" t="s">
        <v>158</v>
      </c>
      <c r="G26" s="2" t="s">
        <v>166</v>
      </c>
      <c r="H26" s="2" t="s">
        <v>44</v>
      </c>
      <c r="I26" s="2" t="s">
        <v>72</v>
      </c>
      <c r="J26" s="6" t="s">
        <v>45</v>
      </c>
      <c r="K26" s="2" t="s">
        <v>66</v>
      </c>
      <c r="L26" s="2">
        <v>1</v>
      </c>
      <c r="M26" s="2">
        <v>2700</v>
      </c>
      <c r="N26" s="2">
        <v>1620</v>
      </c>
      <c r="O26" s="12">
        <v>0.6</v>
      </c>
      <c r="P26" s="2">
        <v>0.4</v>
      </c>
      <c r="Q26" s="2">
        <v>648</v>
      </c>
      <c r="R26" s="14" t="s">
        <v>274</v>
      </c>
      <c r="S26" s="2" t="s">
        <v>292</v>
      </c>
      <c r="T26" s="7"/>
      <c r="U26" s="7"/>
      <c r="V26" s="7"/>
      <c r="W26" s="2" t="s">
        <v>54</v>
      </c>
      <c r="X26" s="6" t="s">
        <v>275</v>
      </c>
      <c r="Y26" s="6"/>
      <c r="Z26" s="7"/>
      <c r="AA26" s="7"/>
      <c r="AB26" s="7"/>
      <c r="AC26" s="7"/>
      <c r="AD26" s="7"/>
      <c r="AE26" s="7"/>
    </row>
    <row r="27" spans="1:31" x14ac:dyDescent="0.15">
      <c r="A27" s="4">
        <v>42348</v>
      </c>
      <c r="B27" s="5" t="s">
        <v>777</v>
      </c>
      <c r="C27" s="2">
        <v>8</v>
      </c>
      <c r="D27" s="6" t="s">
        <v>90</v>
      </c>
      <c r="E27" s="6" t="s">
        <v>91</v>
      </c>
      <c r="F27" s="2" t="s">
        <v>778</v>
      </c>
      <c r="G27" s="2" t="s">
        <v>779</v>
      </c>
      <c r="H27" s="2" t="s">
        <v>44</v>
      </c>
      <c r="I27" s="2" t="s">
        <v>72</v>
      </c>
      <c r="J27" s="6" t="s">
        <v>55</v>
      </c>
      <c r="K27" s="2" t="s">
        <v>66</v>
      </c>
      <c r="L27" s="2">
        <v>1</v>
      </c>
      <c r="M27" s="2">
        <v>1780</v>
      </c>
      <c r="N27" s="2">
        <v>1068</v>
      </c>
      <c r="O27" s="12">
        <v>0.6</v>
      </c>
      <c r="P27" s="2">
        <v>0.4</v>
      </c>
      <c r="Q27" s="2">
        <v>427.2</v>
      </c>
      <c r="R27" s="14" t="s">
        <v>274</v>
      </c>
      <c r="S27" s="2" t="s">
        <v>389</v>
      </c>
      <c r="T27" s="7"/>
      <c r="U27" s="7"/>
      <c r="V27" s="7"/>
      <c r="W27" s="2" t="s">
        <v>389</v>
      </c>
      <c r="X27" s="6" t="s">
        <v>86</v>
      </c>
      <c r="Y27" s="6"/>
      <c r="Z27" s="7"/>
      <c r="AA27" s="7"/>
      <c r="AB27" s="7"/>
      <c r="AC27" s="7"/>
      <c r="AD27" s="7"/>
      <c r="AE27" s="7"/>
    </row>
    <row r="28" spans="1:31" x14ac:dyDescent="0.15">
      <c r="A28" s="4">
        <v>42348</v>
      </c>
      <c r="B28" s="5" t="s">
        <v>777</v>
      </c>
      <c r="C28" s="2">
        <v>8</v>
      </c>
      <c r="D28" s="6" t="s">
        <v>92</v>
      </c>
      <c r="E28" s="6" t="s">
        <v>91</v>
      </c>
      <c r="F28" s="2" t="s">
        <v>780</v>
      </c>
      <c r="G28" s="2" t="s">
        <v>781</v>
      </c>
      <c r="H28" s="2" t="s">
        <v>44</v>
      </c>
      <c r="I28" s="2" t="s">
        <v>72</v>
      </c>
      <c r="J28" s="6" t="s">
        <v>55</v>
      </c>
      <c r="K28" s="2" t="s">
        <v>66</v>
      </c>
      <c r="L28" s="2">
        <v>1</v>
      </c>
      <c r="M28" s="2">
        <v>1280</v>
      </c>
      <c r="N28" s="2">
        <v>768</v>
      </c>
      <c r="O28" s="12">
        <v>0.6</v>
      </c>
      <c r="P28" s="2">
        <v>0.4</v>
      </c>
      <c r="Q28" s="2">
        <v>307.2</v>
      </c>
      <c r="R28" s="14" t="s">
        <v>274</v>
      </c>
      <c r="S28" s="2" t="s">
        <v>389</v>
      </c>
      <c r="T28" s="7"/>
      <c r="U28" s="7"/>
      <c r="V28" s="7"/>
      <c r="W28" s="2" t="s">
        <v>389</v>
      </c>
      <c r="X28" s="6" t="s">
        <v>86</v>
      </c>
      <c r="Y28" s="6"/>
      <c r="Z28" s="7"/>
      <c r="AA28" s="7"/>
      <c r="AB28" s="7"/>
      <c r="AC28" s="7"/>
      <c r="AD28" s="7"/>
      <c r="AE28" s="7"/>
    </row>
    <row r="29" spans="1:31" x14ac:dyDescent="0.15">
      <c r="A29" s="4">
        <v>42348</v>
      </c>
      <c r="B29" s="5" t="s">
        <v>777</v>
      </c>
      <c r="C29" s="2">
        <v>8</v>
      </c>
      <c r="D29" s="6" t="s">
        <v>75</v>
      </c>
      <c r="E29" s="6" t="s">
        <v>225</v>
      </c>
      <c r="F29" s="2" t="s">
        <v>782</v>
      </c>
      <c r="G29" s="2" t="s">
        <v>328</v>
      </c>
      <c r="H29" s="2" t="s">
        <v>44</v>
      </c>
      <c r="I29" s="2" t="s">
        <v>53</v>
      </c>
      <c r="J29" s="6" t="s">
        <v>55</v>
      </c>
      <c r="K29" s="2" t="s">
        <v>66</v>
      </c>
      <c r="L29" s="2">
        <v>1</v>
      </c>
      <c r="M29" s="2">
        <v>1280</v>
      </c>
      <c r="N29" s="2">
        <v>704</v>
      </c>
      <c r="O29" s="12">
        <v>0.55000000000000004</v>
      </c>
      <c r="P29" s="2">
        <v>0.32500000000000001</v>
      </c>
      <c r="Q29" s="2">
        <v>228.8</v>
      </c>
      <c r="R29" s="14" t="s">
        <v>274</v>
      </c>
      <c r="S29" s="2" t="s">
        <v>389</v>
      </c>
      <c r="T29" s="7"/>
      <c r="U29" s="7"/>
      <c r="V29" s="7"/>
      <c r="W29" s="2" t="s">
        <v>389</v>
      </c>
      <c r="X29" s="6" t="s">
        <v>86</v>
      </c>
      <c r="Y29" s="6"/>
      <c r="Z29" s="7"/>
      <c r="AA29" s="7"/>
      <c r="AB29" s="7"/>
      <c r="AC29" s="7"/>
      <c r="AD29" s="7"/>
      <c r="AE29" s="7"/>
    </row>
    <row r="30" spans="1:31" x14ac:dyDescent="0.15">
      <c r="A30" s="4">
        <v>42348</v>
      </c>
      <c r="B30" s="5" t="s">
        <v>783</v>
      </c>
      <c r="C30" s="2">
        <v>9</v>
      </c>
      <c r="D30" s="6" t="s">
        <v>149</v>
      </c>
      <c r="E30" s="6" t="s">
        <v>492</v>
      </c>
      <c r="F30" s="7"/>
      <c r="G30" s="2" t="s">
        <v>784</v>
      </c>
      <c r="H30" s="2" t="s">
        <v>62</v>
      </c>
      <c r="I30" s="2" t="s">
        <v>765</v>
      </c>
      <c r="J30" s="6" t="s">
        <v>55</v>
      </c>
      <c r="K30" s="2" t="s">
        <v>66</v>
      </c>
      <c r="L30" s="2">
        <v>1</v>
      </c>
      <c r="M30" s="2">
        <v>258</v>
      </c>
      <c r="N30" s="2">
        <v>150</v>
      </c>
      <c r="O30" s="12">
        <v>0.581395348837209</v>
      </c>
      <c r="P30" s="2">
        <v>0.32500000000000001</v>
      </c>
      <c r="Q30" s="2">
        <v>48.75</v>
      </c>
      <c r="R30" s="14" t="s">
        <v>113</v>
      </c>
      <c r="S30" s="2" t="s">
        <v>213</v>
      </c>
      <c r="T30" s="7"/>
      <c r="U30" s="7"/>
      <c r="V30" s="7"/>
      <c r="W30" s="2" t="s">
        <v>54</v>
      </c>
      <c r="X30" s="6" t="s">
        <v>49</v>
      </c>
      <c r="Y30" s="6"/>
      <c r="Z30" s="7"/>
      <c r="AA30" s="7"/>
      <c r="AB30" s="7"/>
      <c r="AC30" s="7"/>
      <c r="AD30" s="7"/>
      <c r="AE30" s="7"/>
    </row>
    <row r="31" spans="1:31" x14ac:dyDescent="0.15">
      <c r="A31" s="4">
        <v>42348</v>
      </c>
      <c r="B31" s="5" t="s">
        <v>783</v>
      </c>
      <c r="C31" s="2">
        <v>9</v>
      </c>
      <c r="D31" s="6" t="s">
        <v>149</v>
      </c>
      <c r="E31" s="6" t="s">
        <v>492</v>
      </c>
      <c r="F31" s="7"/>
      <c r="G31" s="2" t="s">
        <v>784</v>
      </c>
      <c r="H31" s="2" t="s">
        <v>62</v>
      </c>
      <c r="I31" s="2" t="s">
        <v>785</v>
      </c>
      <c r="J31" s="6" t="s">
        <v>55</v>
      </c>
      <c r="K31" s="2" t="s">
        <v>66</v>
      </c>
      <c r="L31" s="2">
        <v>1</v>
      </c>
      <c r="M31" s="2">
        <v>258</v>
      </c>
      <c r="N31" s="2">
        <v>150</v>
      </c>
      <c r="O31" s="12">
        <v>0.581395348837209</v>
      </c>
      <c r="P31" s="2">
        <v>0.32500000000000001</v>
      </c>
      <c r="Q31" s="2">
        <v>48.75</v>
      </c>
      <c r="R31" s="14" t="s">
        <v>113</v>
      </c>
      <c r="S31" s="2" t="s">
        <v>180</v>
      </c>
      <c r="T31" s="7"/>
      <c r="U31" s="7"/>
      <c r="V31" s="7"/>
      <c r="W31" s="2" t="s">
        <v>54</v>
      </c>
      <c r="X31" s="6" t="s">
        <v>49</v>
      </c>
      <c r="Y31" s="6"/>
      <c r="Z31" s="7"/>
      <c r="AA31" s="7"/>
      <c r="AB31" s="7"/>
      <c r="AC31" s="7"/>
      <c r="AD31" s="7"/>
      <c r="AE31" s="7"/>
    </row>
    <row r="32" spans="1:31" x14ac:dyDescent="0.15">
      <c r="A32" s="4">
        <v>42349</v>
      </c>
      <c r="B32" s="5" t="s">
        <v>786</v>
      </c>
      <c r="C32" s="2">
        <v>1</v>
      </c>
      <c r="D32" s="6" t="s">
        <v>302</v>
      </c>
      <c r="E32" s="6"/>
      <c r="F32" s="2" t="s">
        <v>787</v>
      </c>
      <c r="G32" s="2" t="s">
        <v>150</v>
      </c>
      <c r="H32" s="2" t="s">
        <v>62</v>
      </c>
      <c r="I32" s="2" t="s">
        <v>788</v>
      </c>
      <c r="J32" s="6" t="s">
        <v>63</v>
      </c>
      <c r="K32" s="2" t="s">
        <v>66</v>
      </c>
      <c r="L32" s="2">
        <v>1</v>
      </c>
      <c r="M32" s="2">
        <v>500</v>
      </c>
      <c r="N32" s="2">
        <v>500</v>
      </c>
      <c r="O32" s="12">
        <v>1</v>
      </c>
      <c r="P32" s="2">
        <v>1</v>
      </c>
      <c r="Q32" s="2">
        <v>500</v>
      </c>
      <c r="R32" s="14" t="s">
        <v>113</v>
      </c>
      <c r="S32" s="2" t="s">
        <v>1049</v>
      </c>
      <c r="T32" s="7"/>
      <c r="U32" s="7"/>
      <c r="V32" s="7"/>
      <c r="W32" s="2" t="s">
        <v>54</v>
      </c>
      <c r="X32" s="6" t="s">
        <v>49</v>
      </c>
      <c r="Y32" s="6"/>
      <c r="Z32" s="7"/>
      <c r="AA32" s="7"/>
      <c r="AB32" s="7"/>
      <c r="AC32" s="7"/>
      <c r="AD32" s="7"/>
      <c r="AE32" s="7"/>
    </row>
    <row r="33" spans="1:31" x14ac:dyDescent="0.15">
      <c r="A33" s="4">
        <v>42349</v>
      </c>
      <c r="B33" s="5" t="s">
        <v>789</v>
      </c>
      <c r="C33" s="2">
        <v>2</v>
      </c>
      <c r="D33" s="6" t="s">
        <v>50</v>
      </c>
      <c r="E33" s="6" t="s">
        <v>95</v>
      </c>
      <c r="F33" s="2" t="s">
        <v>251</v>
      </c>
      <c r="G33" s="2" t="s">
        <v>252</v>
      </c>
      <c r="H33" s="2" t="s">
        <v>44</v>
      </c>
      <c r="I33" s="2" t="s">
        <v>43</v>
      </c>
      <c r="J33" s="6" t="s">
        <v>45</v>
      </c>
      <c r="K33" s="2" t="s">
        <v>64</v>
      </c>
      <c r="L33" s="2">
        <v>1</v>
      </c>
      <c r="M33" s="2">
        <v>378</v>
      </c>
      <c r="N33" s="2">
        <v>378</v>
      </c>
      <c r="O33" s="12">
        <v>1</v>
      </c>
      <c r="P33" s="7"/>
      <c r="Q33" s="7"/>
      <c r="R33" s="14" t="s">
        <v>47</v>
      </c>
      <c r="S33" s="7"/>
      <c r="T33" s="7"/>
      <c r="U33" s="7"/>
      <c r="V33" s="7"/>
      <c r="W33" s="2" t="s">
        <v>389</v>
      </c>
      <c r="X33" s="6" t="s">
        <v>86</v>
      </c>
      <c r="Y33" s="6"/>
      <c r="Z33" s="7"/>
      <c r="AA33" s="7"/>
      <c r="AB33" s="7"/>
      <c r="AC33" s="7"/>
      <c r="AD33" s="7"/>
      <c r="AE33" s="7"/>
    </row>
    <row r="34" spans="1:31" x14ac:dyDescent="0.15">
      <c r="A34" s="4">
        <v>42349</v>
      </c>
      <c r="B34" s="5" t="s">
        <v>790</v>
      </c>
      <c r="C34" s="2">
        <v>3</v>
      </c>
      <c r="D34" s="6" t="s">
        <v>83</v>
      </c>
      <c r="E34" s="6" t="s">
        <v>79</v>
      </c>
      <c r="F34" s="2" t="s">
        <v>779</v>
      </c>
      <c r="G34" s="2" t="s">
        <v>791</v>
      </c>
      <c r="H34" s="2" t="s">
        <v>62</v>
      </c>
      <c r="I34" s="2">
        <v>36.5</v>
      </c>
      <c r="J34" s="6" t="s">
        <v>55</v>
      </c>
      <c r="K34" s="2" t="s">
        <v>64</v>
      </c>
      <c r="L34" s="2">
        <v>1</v>
      </c>
      <c r="M34" s="2">
        <v>1500</v>
      </c>
      <c r="N34" s="2">
        <v>1000</v>
      </c>
      <c r="O34" s="12">
        <v>0.66666666666666696</v>
      </c>
      <c r="P34" s="2">
        <v>0.47499999999999998</v>
      </c>
      <c r="Q34" s="2">
        <v>475</v>
      </c>
      <c r="R34" s="14" t="s">
        <v>1040</v>
      </c>
      <c r="S34" s="2" t="s">
        <v>1050</v>
      </c>
      <c r="T34" s="2">
        <v>13366950669</v>
      </c>
      <c r="U34" s="2"/>
      <c r="V34" s="2"/>
      <c r="W34" s="2" t="s">
        <v>389</v>
      </c>
      <c r="X34" s="6" t="s">
        <v>86</v>
      </c>
      <c r="Y34" s="6"/>
      <c r="Z34" s="2"/>
      <c r="AA34" s="2"/>
      <c r="AB34" s="15"/>
      <c r="AC34" s="2"/>
      <c r="AD34" s="2"/>
      <c r="AE34" s="2"/>
    </row>
    <row r="35" spans="1:31" x14ac:dyDescent="0.15">
      <c r="A35" s="4">
        <v>42349</v>
      </c>
      <c r="B35" s="5" t="s">
        <v>792</v>
      </c>
      <c r="C35" s="2">
        <v>4</v>
      </c>
      <c r="D35" s="6" t="s">
        <v>66</v>
      </c>
      <c r="E35" s="6" t="s">
        <v>120</v>
      </c>
      <c r="F35" s="2" t="s">
        <v>793</v>
      </c>
      <c r="G35" s="2" t="s">
        <v>150</v>
      </c>
      <c r="H35" s="2" t="s">
        <v>44</v>
      </c>
      <c r="I35" s="2" t="s">
        <v>212</v>
      </c>
      <c r="J35" s="6" t="s">
        <v>55</v>
      </c>
      <c r="K35" s="2" t="s">
        <v>66</v>
      </c>
      <c r="L35" s="2">
        <v>1</v>
      </c>
      <c r="M35" s="2">
        <v>2999</v>
      </c>
      <c r="N35" s="2">
        <v>2999</v>
      </c>
      <c r="O35" s="12">
        <v>1</v>
      </c>
      <c r="P35" s="2">
        <v>1</v>
      </c>
      <c r="Q35" s="2">
        <v>2999</v>
      </c>
      <c r="R35" s="14" t="s">
        <v>1040</v>
      </c>
      <c r="S35" s="2" t="s">
        <v>1051</v>
      </c>
      <c r="T35" s="7"/>
      <c r="U35" s="7"/>
      <c r="V35" s="7"/>
      <c r="W35" s="2" t="s">
        <v>54</v>
      </c>
      <c r="X35" s="6" t="s">
        <v>86</v>
      </c>
      <c r="Y35" s="6"/>
      <c r="Z35" s="7"/>
      <c r="AA35" s="7"/>
      <c r="AB35" s="7"/>
      <c r="AC35" s="7"/>
      <c r="AD35" s="7"/>
      <c r="AE35" s="7"/>
    </row>
    <row r="36" spans="1:31" x14ac:dyDescent="0.15">
      <c r="A36" s="4">
        <v>42349</v>
      </c>
      <c r="B36" s="5" t="s">
        <v>792</v>
      </c>
      <c r="C36" s="2">
        <v>4</v>
      </c>
      <c r="D36" s="6" t="s">
        <v>146</v>
      </c>
      <c r="E36" s="6" t="s">
        <v>147</v>
      </c>
      <c r="F36" s="2" t="s">
        <v>148</v>
      </c>
      <c r="G36" s="2" t="s">
        <v>166</v>
      </c>
      <c r="H36" s="2" t="s">
        <v>44</v>
      </c>
      <c r="I36" s="2">
        <v>26.5</v>
      </c>
      <c r="J36" s="6" t="s">
        <v>55</v>
      </c>
      <c r="K36" s="2" t="s">
        <v>66</v>
      </c>
      <c r="L36" s="2">
        <v>1</v>
      </c>
      <c r="M36" s="2">
        <v>0</v>
      </c>
      <c r="N36" s="2">
        <v>0</v>
      </c>
      <c r="O36" s="12" t="e">
        <v>#DIV/0!</v>
      </c>
      <c r="P36" s="7"/>
      <c r="Q36" s="7"/>
      <c r="R36" s="14" t="s">
        <v>1040</v>
      </c>
      <c r="S36" s="2" t="s">
        <v>1051</v>
      </c>
      <c r="T36" s="7"/>
      <c r="U36" s="7"/>
      <c r="V36" s="7"/>
      <c r="W36" s="2" t="s">
        <v>54</v>
      </c>
      <c r="X36" s="6" t="s">
        <v>86</v>
      </c>
      <c r="Y36" s="6"/>
      <c r="Z36" s="7"/>
      <c r="AA36" s="7"/>
      <c r="AB36" s="7"/>
      <c r="AC36" s="7"/>
      <c r="AD36" s="7"/>
      <c r="AE36" s="7"/>
    </row>
    <row r="37" spans="1:31" x14ac:dyDescent="0.15">
      <c r="A37" s="4">
        <v>42349</v>
      </c>
      <c r="B37" s="5" t="s">
        <v>792</v>
      </c>
      <c r="C37" s="2">
        <v>4</v>
      </c>
      <c r="D37" s="6" t="s">
        <v>111</v>
      </c>
      <c r="E37" s="6" t="s">
        <v>112</v>
      </c>
      <c r="F37" s="7"/>
      <c r="G37" s="2" t="s">
        <v>184</v>
      </c>
      <c r="H37" s="2" t="s">
        <v>62</v>
      </c>
      <c r="I37" s="2" t="s">
        <v>136</v>
      </c>
      <c r="J37" s="6" t="s">
        <v>55</v>
      </c>
      <c r="K37" s="2" t="s">
        <v>66</v>
      </c>
      <c r="L37" s="2">
        <v>1</v>
      </c>
      <c r="M37" s="2">
        <v>280</v>
      </c>
      <c r="N37" s="2">
        <v>200</v>
      </c>
      <c r="O37" s="12">
        <v>0.71428571428571397</v>
      </c>
      <c r="P37" s="2">
        <v>0.55000000000000004</v>
      </c>
      <c r="Q37" s="2">
        <v>110</v>
      </c>
      <c r="R37" s="14" t="s">
        <v>1040</v>
      </c>
      <c r="S37" s="2" t="s">
        <v>1051</v>
      </c>
      <c r="T37" s="7"/>
      <c r="U37" s="7"/>
      <c r="V37" s="7"/>
      <c r="W37" s="2" t="s">
        <v>54</v>
      </c>
      <c r="X37" s="6" t="s">
        <v>86</v>
      </c>
      <c r="Y37" s="6"/>
      <c r="Z37" s="7"/>
      <c r="AA37" s="7"/>
      <c r="AB37" s="7"/>
      <c r="AC37" s="7"/>
      <c r="AD37" s="7"/>
      <c r="AE37" s="7"/>
    </row>
    <row r="38" spans="1:31" x14ac:dyDescent="0.15">
      <c r="A38" s="4">
        <v>42349</v>
      </c>
      <c r="B38" s="5" t="s">
        <v>792</v>
      </c>
      <c r="C38" s="2">
        <v>4</v>
      </c>
      <c r="D38" s="6" t="s">
        <v>671</v>
      </c>
      <c r="E38" s="6" t="s">
        <v>112</v>
      </c>
      <c r="F38" s="7"/>
      <c r="G38" s="2" t="s">
        <v>184</v>
      </c>
      <c r="H38" s="2" t="s">
        <v>62</v>
      </c>
      <c r="I38" s="2" t="s">
        <v>53</v>
      </c>
      <c r="J38" s="6" t="s">
        <v>55</v>
      </c>
      <c r="K38" s="2" t="s">
        <v>66</v>
      </c>
      <c r="L38" s="2">
        <v>1</v>
      </c>
      <c r="M38" s="2">
        <v>320</v>
      </c>
      <c r="N38" s="2">
        <v>240</v>
      </c>
      <c r="O38" s="12">
        <v>0.75</v>
      </c>
      <c r="P38" s="2">
        <v>0.625</v>
      </c>
      <c r="Q38" s="2">
        <v>150</v>
      </c>
      <c r="R38" s="14" t="s">
        <v>1040</v>
      </c>
      <c r="S38" s="2" t="s">
        <v>1051</v>
      </c>
      <c r="T38" s="7"/>
      <c r="U38" s="7"/>
      <c r="V38" s="7"/>
      <c r="W38" s="2" t="s">
        <v>54</v>
      </c>
      <c r="X38" s="6" t="s">
        <v>86</v>
      </c>
      <c r="Y38" s="6"/>
      <c r="Z38" s="7"/>
      <c r="AA38" s="7"/>
      <c r="AB38" s="7"/>
      <c r="AC38" s="7"/>
      <c r="AD38" s="7"/>
      <c r="AE38" s="7"/>
    </row>
    <row r="39" spans="1:31" x14ac:dyDescent="0.15">
      <c r="A39" s="4">
        <v>42350</v>
      </c>
      <c r="B39" s="5" t="s">
        <v>794</v>
      </c>
      <c r="C39" s="2">
        <v>1</v>
      </c>
      <c r="D39" s="6" t="s">
        <v>50</v>
      </c>
      <c r="E39" s="6" t="s">
        <v>112</v>
      </c>
      <c r="F39" s="7"/>
      <c r="G39" s="2" t="s">
        <v>166</v>
      </c>
      <c r="H39" s="2" t="s">
        <v>62</v>
      </c>
      <c r="I39" s="2" t="s">
        <v>53</v>
      </c>
      <c r="J39" s="6" t="s">
        <v>45</v>
      </c>
      <c r="K39" s="2" t="s">
        <v>46</v>
      </c>
      <c r="L39" s="2">
        <v>1</v>
      </c>
      <c r="M39" s="2">
        <v>50</v>
      </c>
      <c r="N39" s="2">
        <v>50</v>
      </c>
      <c r="O39" s="12">
        <v>1</v>
      </c>
      <c r="P39" s="7"/>
      <c r="Q39" s="7"/>
      <c r="R39" s="14" t="s">
        <v>47</v>
      </c>
      <c r="S39" s="7"/>
      <c r="T39" s="7"/>
      <c r="U39" s="7"/>
      <c r="V39" s="7"/>
      <c r="W39" s="2" t="s">
        <v>389</v>
      </c>
      <c r="X39" s="6" t="s">
        <v>49</v>
      </c>
      <c r="Y39" s="6"/>
      <c r="Z39" s="7"/>
      <c r="AA39" s="7"/>
      <c r="AB39" s="7"/>
      <c r="AC39" s="7"/>
      <c r="AD39" s="7"/>
      <c r="AE39" s="7"/>
    </row>
    <row r="40" spans="1:31" x14ac:dyDescent="0.15">
      <c r="A40" s="4">
        <v>42350</v>
      </c>
      <c r="B40" s="5" t="s">
        <v>795</v>
      </c>
      <c r="C40" s="2">
        <v>2</v>
      </c>
      <c r="D40" s="6" t="s">
        <v>50</v>
      </c>
      <c r="E40" s="6" t="s">
        <v>112</v>
      </c>
      <c r="F40" s="7"/>
      <c r="G40" s="2" t="s">
        <v>138</v>
      </c>
      <c r="H40" s="2" t="s">
        <v>62</v>
      </c>
      <c r="I40" s="2" t="s">
        <v>53</v>
      </c>
      <c r="J40" s="6" t="s">
        <v>55</v>
      </c>
      <c r="K40" s="2" t="s">
        <v>46</v>
      </c>
      <c r="L40" s="2">
        <v>1</v>
      </c>
      <c r="M40" s="2">
        <v>50</v>
      </c>
      <c r="N40" s="2">
        <v>50</v>
      </c>
      <c r="O40" s="12">
        <v>1</v>
      </c>
      <c r="P40" s="7"/>
      <c r="Q40" s="7"/>
      <c r="R40" s="14" t="s">
        <v>47</v>
      </c>
      <c r="S40" s="7"/>
      <c r="T40" s="7"/>
      <c r="U40" s="7"/>
      <c r="V40" s="7"/>
      <c r="W40" s="2" t="s">
        <v>389</v>
      </c>
      <c r="X40" s="6" t="s">
        <v>78</v>
      </c>
      <c r="Y40" s="6"/>
      <c r="Z40" s="7"/>
      <c r="AA40" s="7"/>
      <c r="AB40" s="7"/>
      <c r="AC40" s="7"/>
      <c r="AD40" s="7"/>
      <c r="AE40" s="7"/>
    </row>
    <row r="41" spans="1:31" x14ac:dyDescent="0.15">
      <c r="A41" s="4">
        <v>42350</v>
      </c>
      <c r="B41" s="5" t="s">
        <v>796</v>
      </c>
      <c r="C41" s="2">
        <v>3</v>
      </c>
      <c r="D41" s="6" t="s">
        <v>69</v>
      </c>
      <c r="E41" s="6" t="s">
        <v>199</v>
      </c>
      <c r="F41" s="2" t="s">
        <v>797</v>
      </c>
      <c r="G41" s="2" t="s">
        <v>137</v>
      </c>
      <c r="H41" s="2" t="s">
        <v>62</v>
      </c>
      <c r="I41" s="2" t="s">
        <v>798</v>
      </c>
      <c r="J41" s="6" t="s">
        <v>63</v>
      </c>
      <c r="K41" s="2" t="s">
        <v>66</v>
      </c>
      <c r="L41" s="2">
        <v>1</v>
      </c>
      <c r="M41" s="2">
        <v>580</v>
      </c>
      <c r="N41" s="2">
        <v>580</v>
      </c>
      <c r="O41" s="12">
        <v>1</v>
      </c>
      <c r="P41" s="2">
        <v>1</v>
      </c>
      <c r="Q41" s="2">
        <v>580</v>
      </c>
      <c r="R41" s="14" t="s">
        <v>113</v>
      </c>
      <c r="S41" s="2" t="s">
        <v>1052</v>
      </c>
      <c r="T41" s="7"/>
      <c r="U41" s="7"/>
      <c r="V41" s="7"/>
      <c r="W41" s="2" t="s">
        <v>389</v>
      </c>
      <c r="X41" s="6" t="s">
        <v>49</v>
      </c>
      <c r="Y41" s="6"/>
      <c r="Z41" s="7"/>
      <c r="AA41" s="7"/>
      <c r="AB41" s="7"/>
      <c r="AC41" s="7"/>
      <c r="AD41" s="7"/>
      <c r="AE41" s="7"/>
    </row>
    <row r="42" spans="1:31" x14ac:dyDescent="0.15">
      <c r="A42" s="4">
        <v>42350</v>
      </c>
      <c r="B42" s="5" t="s">
        <v>799</v>
      </c>
      <c r="C42" s="2">
        <v>4</v>
      </c>
      <c r="D42" s="6" t="s">
        <v>50</v>
      </c>
      <c r="E42" s="6" t="s">
        <v>112</v>
      </c>
      <c r="F42" s="2"/>
      <c r="G42" s="2" t="s">
        <v>166</v>
      </c>
      <c r="H42" s="2" t="s">
        <v>62</v>
      </c>
      <c r="I42" s="2" t="s">
        <v>53</v>
      </c>
      <c r="J42" s="6" t="s">
        <v>45</v>
      </c>
      <c r="K42" s="2" t="s">
        <v>46</v>
      </c>
      <c r="L42" s="2">
        <v>1</v>
      </c>
      <c r="M42" s="2">
        <v>50</v>
      </c>
      <c r="N42" s="2">
        <v>50</v>
      </c>
      <c r="O42" s="12">
        <v>1</v>
      </c>
      <c r="P42" s="2"/>
      <c r="Q42" s="2"/>
      <c r="R42" s="14" t="s">
        <v>47</v>
      </c>
      <c r="S42" s="2"/>
      <c r="T42" s="2"/>
      <c r="U42" s="2"/>
      <c r="V42" s="2"/>
      <c r="W42" s="2" t="s">
        <v>389</v>
      </c>
      <c r="X42" s="6" t="s">
        <v>49</v>
      </c>
      <c r="Y42" s="6"/>
      <c r="Z42" s="2"/>
      <c r="AA42" s="2"/>
      <c r="AB42" s="15"/>
      <c r="AC42" s="2"/>
      <c r="AD42" s="2"/>
      <c r="AE42" s="2"/>
    </row>
    <row r="43" spans="1:31" x14ac:dyDescent="0.15">
      <c r="A43" s="4">
        <v>42350</v>
      </c>
      <c r="B43" s="5" t="s">
        <v>800</v>
      </c>
      <c r="C43" s="2">
        <v>5</v>
      </c>
      <c r="D43" s="6" t="s">
        <v>69</v>
      </c>
      <c r="E43" s="6" t="s">
        <v>199</v>
      </c>
      <c r="F43" s="2" t="s">
        <v>801</v>
      </c>
      <c r="G43" s="2" t="s">
        <v>802</v>
      </c>
      <c r="H43" s="2" t="s">
        <v>44</v>
      </c>
      <c r="I43" s="2" t="s">
        <v>43</v>
      </c>
      <c r="J43" s="6" t="s">
        <v>55</v>
      </c>
      <c r="K43" s="2" t="s">
        <v>66</v>
      </c>
      <c r="L43" s="2">
        <v>1</v>
      </c>
      <c r="M43" s="2">
        <v>1180</v>
      </c>
      <c r="N43" s="2">
        <v>1180</v>
      </c>
      <c r="O43" s="12">
        <v>1</v>
      </c>
      <c r="P43" s="2">
        <v>1</v>
      </c>
      <c r="Q43" s="2">
        <v>1180</v>
      </c>
      <c r="R43" s="14" t="s">
        <v>1040</v>
      </c>
      <c r="S43" s="2" t="s">
        <v>140</v>
      </c>
      <c r="T43" s="2">
        <v>18610085917</v>
      </c>
      <c r="U43" s="7"/>
      <c r="V43" s="7"/>
      <c r="W43" s="2" t="s">
        <v>389</v>
      </c>
      <c r="X43" s="6" t="s">
        <v>86</v>
      </c>
      <c r="Y43" s="6"/>
      <c r="Z43" s="7"/>
      <c r="AA43" s="7"/>
      <c r="AB43" s="7"/>
      <c r="AC43" s="7"/>
      <c r="AD43" s="7"/>
      <c r="AE43" s="7"/>
    </row>
    <row r="44" spans="1:31" x14ac:dyDescent="0.15">
      <c r="A44" s="4">
        <v>42350</v>
      </c>
      <c r="B44" s="5" t="s">
        <v>803</v>
      </c>
      <c r="C44" s="2">
        <v>6</v>
      </c>
      <c r="D44" s="6" t="s">
        <v>100</v>
      </c>
      <c r="E44" s="6" t="s">
        <v>128</v>
      </c>
      <c r="F44" s="2" t="s">
        <v>804</v>
      </c>
      <c r="G44" s="2" t="s">
        <v>805</v>
      </c>
      <c r="H44" s="2" t="s">
        <v>44</v>
      </c>
      <c r="I44" s="2" t="s">
        <v>104</v>
      </c>
      <c r="J44" s="6" t="s">
        <v>45</v>
      </c>
      <c r="K44" s="2" t="s">
        <v>64</v>
      </c>
      <c r="L44" s="2">
        <v>1</v>
      </c>
      <c r="M44" s="2">
        <v>288</v>
      </c>
      <c r="N44" s="2">
        <v>260</v>
      </c>
      <c r="O44" s="12">
        <v>0.90277777777777801</v>
      </c>
      <c r="P44" s="2">
        <v>0.85</v>
      </c>
      <c r="Q44" s="2">
        <v>221</v>
      </c>
      <c r="R44" s="14" t="s">
        <v>113</v>
      </c>
      <c r="S44" s="2" t="s">
        <v>1053</v>
      </c>
      <c r="T44" s="7"/>
      <c r="U44" s="7"/>
      <c r="V44" s="7"/>
      <c r="W44" s="2" t="s">
        <v>54</v>
      </c>
      <c r="X44" s="6" t="s">
        <v>78</v>
      </c>
      <c r="Y44" s="6"/>
      <c r="Z44" s="7"/>
      <c r="AA44" s="7"/>
      <c r="AB44" s="7"/>
      <c r="AC44" s="7"/>
      <c r="AD44" s="7"/>
      <c r="AE44" s="7"/>
    </row>
    <row r="45" spans="1:31" x14ac:dyDescent="0.15">
      <c r="A45" s="4">
        <v>42350</v>
      </c>
      <c r="B45" s="5" t="s">
        <v>806</v>
      </c>
      <c r="C45" s="2">
        <v>7</v>
      </c>
      <c r="D45" s="6" t="s">
        <v>100</v>
      </c>
      <c r="E45" s="6" t="s">
        <v>128</v>
      </c>
      <c r="F45" s="2" t="s">
        <v>807</v>
      </c>
      <c r="G45" s="2" t="s">
        <v>808</v>
      </c>
      <c r="H45" s="2" t="s">
        <v>44</v>
      </c>
      <c r="I45" s="2" t="s">
        <v>156</v>
      </c>
      <c r="J45" s="6" t="s">
        <v>63</v>
      </c>
      <c r="K45" s="2" t="s">
        <v>66</v>
      </c>
      <c r="L45" s="2">
        <v>1</v>
      </c>
      <c r="M45" s="2">
        <v>288</v>
      </c>
      <c r="N45" s="2">
        <v>259</v>
      </c>
      <c r="O45" s="12">
        <v>0.89930555555555602</v>
      </c>
      <c r="P45" s="2">
        <v>0.85</v>
      </c>
      <c r="Q45" s="2">
        <v>220</v>
      </c>
      <c r="R45" s="14" t="s">
        <v>113</v>
      </c>
      <c r="S45" s="2" t="s">
        <v>232</v>
      </c>
      <c r="T45" s="7"/>
      <c r="U45" s="7"/>
      <c r="V45" s="7"/>
      <c r="W45" s="2" t="s">
        <v>54</v>
      </c>
      <c r="X45" s="6" t="s">
        <v>86</v>
      </c>
      <c r="Y45" s="6"/>
      <c r="Z45" s="7"/>
      <c r="AA45" s="7"/>
      <c r="AB45" s="7"/>
      <c r="AC45" s="7"/>
      <c r="AD45" s="7"/>
      <c r="AE45" s="7"/>
    </row>
    <row r="46" spans="1:31" x14ac:dyDescent="0.15">
      <c r="A46" s="4">
        <v>42350</v>
      </c>
      <c r="B46" s="5" t="s">
        <v>809</v>
      </c>
      <c r="C46" s="2">
        <v>8</v>
      </c>
      <c r="D46" s="6" t="s">
        <v>56</v>
      </c>
      <c r="E46" s="6" t="s">
        <v>52</v>
      </c>
      <c r="F46" s="7"/>
      <c r="G46" s="2" t="s">
        <v>166</v>
      </c>
      <c r="H46" s="2" t="s">
        <v>44</v>
      </c>
      <c r="I46" s="2" t="s">
        <v>53</v>
      </c>
      <c r="J46" s="6" t="s">
        <v>45</v>
      </c>
      <c r="K46" s="2" t="s">
        <v>46</v>
      </c>
      <c r="L46" s="2">
        <v>1</v>
      </c>
      <c r="M46" s="2">
        <v>30</v>
      </c>
      <c r="N46" s="2">
        <v>30</v>
      </c>
      <c r="O46" s="12">
        <v>1</v>
      </c>
      <c r="P46" s="7"/>
      <c r="Q46" s="7"/>
      <c r="R46" s="14" t="s">
        <v>47</v>
      </c>
      <c r="S46" s="7"/>
      <c r="T46" s="7"/>
      <c r="U46" s="7"/>
      <c r="V46" s="7"/>
      <c r="W46" s="2" t="s">
        <v>389</v>
      </c>
      <c r="X46" s="6" t="s">
        <v>49</v>
      </c>
      <c r="Y46" s="6"/>
      <c r="Z46" s="7"/>
      <c r="AA46" s="7"/>
      <c r="AB46" s="7"/>
      <c r="AC46" s="7"/>
      <c r="AD46" s="7"/>
      <c r="AE46" s="7"/>
    </row>
    <row r="47" spans="1:31" x14ac:dyDescent="0.15">
      <c r="A47" s="4">
        <v>42350</v>
      </c>
      <c r="B47" s="5" t="s">
        <v>810</v>
      </c>
      <c r="C47" s="2">
        <v>9</v>
      </c>
      <c r="D47" s="6" t="s">
        <v>56</v>
      </c>
      <c r="E47" s="6" t="s">
        <v>52</v>
      </c>
      <c r="F47" s="7"/>
      <c r="G47" s="2" t="s">
        <v>184</v>
      </c>
      <c r="H47" s="2" t="s">
        <v>44</v>
      </c>
      <c r="I47" s="2" t="s">
        <v>53</v>
      </c>
      <c r="J47" s="6" t="s">
        <v>55</v>
      </c>
      <c r="K47" s="2" t="s">
        <v>46</v>
      </c>
      <c r="L47" s="2">
        <v>2</v>
      </c>
      <c r="M47" s="2">
        <v>30</v>
      </c>
      <c r="N47" s="2">
        <v>50</v>
      </c>
      <c r="O47" s="12">
        <v>0.83333333333333304</v>
      </c>
      <c r="P47" s="7"/>
      <c r="Q47" s="7"/>
      <c r="R47" s="14" t="s">
        <v>47</v>
      </c>
      <c r="S47" s="7"/>
      <c r="T47" s="7"/>
      <c r="U47" s="7"/>
      <c r="V47" s="7"/>
      <c r="W47" s="2" t="s">
        <v>389</v>
      </c>
      <c r="X47" s="6" t="s">
        <v>49</v>
      </c>
      <c r="Y47" s="6"/>
      <c r="Z47" s="7"/>
      <c r="AA47" s="7"/>
      <c r="AB47" s="7"/>
      <c r="AC47" s="7"/>
      <c r="AD47" s="7"/>
      <c r="AE47" s="7"/>
    </row>
    <row r="48" spans="1:31" x14ac:dyDescent="0.15">
      <c r="A48" s="4">
        <v>42350</v>
      </c>
      <c r="B48" s="5" t="s">
        <v>811</v>
      </c>
      <c r="C48" s="2">
        <v>10</v>
      </c>
      <c r="D48" s="6" t="s">
        <v>56</v>
      </c>
      <c r="E48" s="6" t="s">
        <v>52</v>
      </c>
      <c r="F48" s="7"/>
      <c r="G48" s="2" t="s">
        <v>812</v>
      </c>
      <c r="H48" s="2" t="s">
        <v>44</v>
      </c>
      <c r="I48" s="2" t="s">
        <v>53</v>
      </c>
      <c r="J48" s="6" t="s">
        <v>45</v>
      </c>
      <c r="K48" s="2" t="s">
        <v>46</v>
      </c>
      <c r="L48" s="2">
        <v>2</v>
      </c>
      <c r="M48" s="2">
        <v>30</v>
      </c>
      <c r="N48" s="2">
        <v>50</v>
      </c>
      <c r="O48" s="12">
        <v>0.83333333333333304</v>
      </c>
      <c r="P48" s="7"/>
      <c r="Q48" s="7"/>
      <c r="R48" s="14" t="s">
        <v>47</v>
      </c>
      <c r="S48" s="7"/>
      <c r="T48" s="7"/>
      <c r="U48" s="7"/>
      <c r="V48" s="7"/>
      <c r="W48" s="2" t="s">
        <v>389</v>
      </c>
      <c r="X48" s="6" t="s">
        <v>49</v>
      </c>
      <c r="Y48" s="6"/>
      <c r="Z48" s="7"/>
      <c r="AA48" s="7"/>
      <c r="AB48" s="7"/>
      <c r="AC48" s="7"/>
      <c r="AD48" s="7"/>
      <c r="AE48" s="7"/>
    </row>
    <row r="49" spans="1:27" x14ac:dyDescent="0.15">
      <c r="A49" s="4">
        <v>42350</v>
      </c>
      <c r="B49" s="5" t="s">
        <v>813</v>
      </c>
      <c r="C49" s="2">
        <v>11</v>
      </c>
      <c r="D49" s="6" t="s">
        <v>100</v>
      </c>
      <c r="E49" s="6" t="s">
        <v>128</v>
      </c>
      <c r="F49" s="2" t="s">
        <v>814</v>
      </c>
      <c r="G49" s="2" t="s">
        <v>815</v>
      </c>
      <c r="H49" s="2" t="s">
        <v>44</v>
      </c>
      <c r="I49" s="2" t="s">
        <v>156</v>
      </c>
      <c r="J49" s="6" t="s">
        <v>45</v>
      </c>
      <c r="K49" s="2" t="s">
        <v>64</v>
      </c>
      <c r="L49" s="2">
        <v>1</v>
      </c>
      <c r="M49" s="2">
        <v>399</v>
      </c>
      <c r="N49" s="2">
        <v>359</v>
      </c>
      <c r="O49" s="12">
        <v>0.89974937343358397</v>
      </c>
      <c r="P49" s="2">
        <v>0.85</v>
      </c>
      <c r="Q49" s="2">
        <v>305</v>
      </c>
      <c r="R49" s="14" t="s">
        <v>113</v>
      </c>
      <c r="S49" s="2" t="s">
        <v>1054</v>
      </c>
      <c r="T49" s="7"/>
      <c r="U49" s="7"/>
      <c r="V49" s="7"/>
      <c r="W49" s="2" t="s">
        <v>54</v>
      </c>
      <c r="X49" s="6" t="s">
        <v>86</v>
      </c>
      <c r="Y49" s="6"/>
      <c r="Z49" s="7"/>
      <c r="AA49" s="7"/>
    </row>
    <row r="50" spans="1:27" x14ac:dyDescent="0.15">
      <c r="A50" s="4">
        <v>42350</v>
      </c>
      <c r="B50" s="5" t="s">
        <v>816</v>
      </c>
      <c r="C50" s="2">
        <v>12</v>
      </c>
      <c r="D50" s="6" t="s">
        <v>69</v>
      </c>
      <c r="E50" s="6" t="s">
        <v>199</v>
      </c>
      <c r="F50" s="2" t="s">
        <v>817</v>
      </c>
      <c r="G50" s="2" t="s">
        <v>85</v>
      </c>
      <c r="H50" s="2" t="s">
        <v>44</v>
      </c>
      <c r="I50" s="2" t="s">
        <v>72</v>
      </c>
      <c r="J50" s="6" t="s">
        <v>45</v>
      </c>
      <c r="K50" s="2" t="s">
        <v>66</v>
      </c>
      <c r="L50" s="2">
        <v>1</v>
      </c>
      <c r="M50" s="2">
        <v>1180</v>
      </c>
      <c r="N50" s="2">
        <v>1180</v>
      </c>
      <c r="O50" s="12">
        <v>1</v>
      </c>
      <c r="P50" s="2">
        <v>1</v>
      </c>
      <c r="Q50" s="2">
        <v>1180</v>
      </c>
      <c r="R50" s="14" t="s">
        <v>1040</v>
      </c>
      <c r="S50" s="2" t="s">
        <v>140</v>
      </c>
      <c r="T50" s="7"/>
      <c r="U50" s="7"/>
      <c r="V50" s="7"/>
      <c r="W50" s="2" t="s">
        <v>389</v>
      </c>
      <c r="X50" s="6" t="s">
        <v>86</v>
      </c>
      <c r="Y50" s="6"/>
      <c r="Z50" s="7"/>
      <c r="AA50" s="7"/>
    </row>
    <row r="51" spans="1:27" x14ac:dyDescent="0.15">
      <c r="A51" s="4">
        <v>42350</v>
      </c>
      <c r="B51" s="5" t="s">
        <v>818</v>
      </c>
      <c r="C51" s="2">
        <v>13</v>
      </c>
      <c r="D51" s="6" t="s">
        <v>241</v>
      </c>
      <c r="E51" s="6"/>
      <c r="F51" s="2" t="s">
        <v>819</v>
      </c>
      <c r="G51" s="2" t="s">
        <v>203</v>
      </c>
      <c r="H51" s="2" t="s">
        <v>44</v>
      </c>
      <c r="I51" s="2" t="s">
        <v>260</v>
      </c>
      <c r="J51" s="6" t="s">
        <v>63</v>
      </c>
      <c r="K51" s="2" t="s">
        <v>66</v>
      </c>
      <c r="L51" s="2">
        <v>1</v>
      </c>
      <c r="M51" s="2">
        <v>500</v>
      </c>
      <c r="N51" s="2">
        <v>500</v>
      </c>
      <c r="O51" s="12">
        <v>1</v>
      </c>
      <c r="P51" s="2">
        <v>1</v>
      </c>
      <c r="Q51" s="2">
        <v>500</v>
      </c>
      <c r="R51" s="14" t="s">
        <v>1040</v>
      </c>
      <c r="S51" s="2" t="s">
        <v>1055</v>
      </c>
      <c r="T51" s="2">
        <v>13911673200</v>
      </c>
      <c r="U51" s="7"/>
      <c r="V51" s="7"/>
      <c r="W51" s="2" t="s">
        <v>54</v>
      </c>
      <c r="X51" s="6" t="s">
        <v>86</v>
      </c>
      <c r="Y51" s="6"/>
      <c r="Z51" s="7"/>
      <c r="AA51" s="7"/>
    </row>
    <row r="52" spans="1:27" x14ac:dyDescent="0.15">
      <c r="A52" s="4">
        <v>42350</v>
      </c>
      <c r="B52" s="5" t="s">
        <v>818</v>
      </c>
      <c r="C52" s="2">
        <v>13</v>
      </c>
      <c r="D52" s="6" t="s">
        <v>146</v>
      </c>
      <c r="E52" s="6" t="s">
        <v>238</v>
      </c>
      <c r="F52" s="2" t="s">
        <v>738</v>
      </c>
      <c r="G52" s="2" t="s">
        <v>150</v>
      </c>
      <c r="H52" s="2" t="s">
        <v>62</v>
      </c>
      <c r="I52" s="2" t="s">
        <v>290</v>
      </c>
      <c r="J52" s="6" t="s">
        <v>63</v>
      </c>
      <c r="K52" s="2" t="s">
        <v>66</v>
      </c>
      <c r="L52" s="2">
        <v>1</v>
      </c>
      <c r="M52" s="2">
        <v>1520</v>
      </c>
      <c r="N52" s="2">
        <v>1292</v>
      </c>
      <c r="O52" s="12">
        <v>0.85</v>
      </c>
      <c r="P52" s="2">
        <v>0.77500000000000002</v>
      </c>
      <c r="Q52" s="2">
        <v>1001</v>
      </c>
      <c r="R52" s="14" t="s">
        <v>1040</v>
      </c>
      <c r="S52" s="2" t="s">
        <v>1055</v>
      </c>
      <c r="T52" s="7"/>
      <c r="U52" s="7"/>
      <c r="V52" s="7"/>
      <c r="W52" s="2" t="s">
        <v>54</v>
      </c>
      <c r="X52" s="6" t="s">
        <v>86</v>
      </c>
      <c r="Y52" s="6"/>
      <c r="Z52" s="7"/>
      <c r="AA52" s="7"/>
    </row>
    <row r="53" spans="1:27" x14ac:dyDescent="0.15">
      <c r="A53" s="4">
        <v>42350</v>
      </c>
      <c r="B53" s="5" t="s">
        <v>820</v>
      </c>
      <c r="C53" s="2">
        <v>14</v>
      </c>
      <c r="D53" s="6" t="s">
        <v>56</v>
      </c>
      <c r="E53" s="6" t="s">
        <v>52</v>
      </c>
      <c r="F53" s="7"/>
      <c r="G53" s="2" t="s">
        <v>203</v>
      </c>
      <c r="H53" s="2" t="s">
        <v>44</v>
      </c>
      <c r="I53" s="2" t="s">
        <v>53</v>
      </c>
      <c r="J53" s="6" t="s">
        <v>55</v>
      </c>
      <c r="K53" s="2" t="s">
        <v>46</v>
      </c>
      <c r="L53" s="2">
        <v>1</v>
      </c>
      <c r="M53" s="2">
        <v>30</v>
      </c>
      <c r="N53" s="2">
        <v>30</v>
      </c>
      <c r="O53" s="12">
        <v>1</v>
      </c>
      <c r="P53" s="7"/>
      <c r="Q53" s="7"/>
      <c r="R53" s="14" t="s">
        <v>47</v>
      </c>
      <c r="S53" s="7"/>
      <c r="T53" s="7"/>
      <c r="U53" s="7"/>
      <c r="V53" s="7"/>
      <c r="W53" s="2" t="s">
        <v>389</v>
      </c>
      <c r="X53" s="6" t="s">
        <v>49</v>
      </c>
      <c r="Y53" s="6"/>
      <c r="Z53" s="7"/>
      <c r="AA53" s="7"/>
    </row>
    <row r="54" spans="1:27" x14ac:dyDescent="0.15">
      <c r="A54" s="4">
        <v>42350</v>
      </c>
      <c r="B54" s="5" t="s">
        <v>821</v>
      </c>
      <c r="C54" s="2">
        <v>15</v>
      </c>
      <c r="D54" s="6" t="s">
        <v>75</v>
      </c>
      <c r="E54" s="6" t="s">
        <v>225</v>
      </c>
      <c r="F54" s="2" t="s">
        <v>822</v>
      </c>
      <c r="G54" s="2" t="s">
        <v>223</v>
      </c>
      <c r="H54" s="2" t="s">
        <v>44</v>
      </c>
      <c r="I54" s="2" t="s">
        <v>53</v>
      </c>
      <c r="J54" s="6" t="s">
        <v>55</v>
      </c>
      <c r="K54" s="2" t="s">
        <v>66</v>
      </c>
      <c r="L54" s="2">
        <v>1</v>
      </c>
      <c r="M54" s="2">
        <v>1280</v>
      </c>
      <c r="N54" s="2">
        <v>1088</v>
      </c>
      <c r="O54" s="12">
        <v>0.85</v>
      </c>
      <c r="P54" s="2">
        <v>0.77500000000000002</v>
      </c>
      <c r="Q54" s="2">
        <v>843</v>
      </c>
      <c r="R54" s="14" t="s">
        <v>113</v>
      </c>
      <c r="S54" s="2" t="s">
        <v>1056</v>
      </c>
      <c r="T54" s="7"/>
      <c r="U54" s="7"/>
      <c r="V54" s="7"/>
      <c r="W54" s="2" t="s">
        <v>54</v>
      </c>
      <c r="X54" s="6" t="s">
        <v>86</v>
      </c>
      <c r="Y54" s="6"/>
      <c r="Z54" s="7"/>
      <c r="AA54" s="7"/>
    </row>
    <row r="55" spans="1:27" x14ac:dyDescent="0.15">
      <c r="A55" s="4">
        <v>42350</v>
      </c>
      <c r="B55" s="5" t="s">
        <v>823</v>
      </c>
      <c r="C55" s="2">
        <v>16</v>
      </c>
      <c r="D55" s="6" t="s">
        <v>56</v>
      </c>
      <c r="E55" s="6" t="s">
        <v>52</v>
      </c>
      <c r="F55" s="7"/>
      <c r="G55" s="2" t="s">
        <v>80</v>
      </c>
      <c r="H55" s="2" t="s">
        <v>44</v>
      </c>
      <c r="I55" s="2" t="s">
        <v>53</v>
      </c>
      <c r="J55" s="6" t="s">
        <v>45</v>
      </c>
      <c r="K55" s="2" t="s">
        <v>46</v>
      </c>
      <c r="L55" s="2">
        <v>1</v>
      </c>
      <c r="M55" s="2">
        <v>30</v>
      </c>
      <c r="N55" s="2">
        <v>30</v>
      </c>
      <c r="O55" s="12">
        <v>1</v>
      </c>
      <c r="P55" s="7"/>
      <c r="Q55" s="7"/>
      <c r="R55" s="14" t="s">
        <v>47</v>
      </c>
      <c r="S55" s="7"/>
      <c r="T55" s="7"/>
      <c r="U55" s="7"/>
      <c r="V55" s="7"/>
      <c r="W55" s="2" t="s">
        <v>389</v>
      </c>
      <c r="X55" s="6" t="s">
        <v>49</v>
      </c>
      <c r="Y55" s="6"/>
      <c r="Z55" s="7"/>
      <c r="AA55" s="7"/>
    </row>
    <row r="56" spans="1:27" x14ac:dyDescent="0.15">
      <c r="A56" s="4">
        <v>42350</v>
      </c>
      <c r="B56" s="5" t="s">
        <v>823</v>
      </c>
      <c r="C56" s="2">
        <v>16</v>
      </c>
      <c r="D56" s="6" t="s">
        <v>50</v>
      </c>
      <c r="E56" s="6" t="s">
        <v>112</v>
      </c>
      <c r="F56" s="7"/>
      <c r="G56" s="2" t="s">
        <v>166</v>
      </c>
      <c r="H56" s="2" t="s">
        <v>62</v>
      </c>
      <c r="I56" s="2" t="s">
        <v>53</v>
      </c>
      <c r="J56" s="6" t="s">
        <v>45</v>
      </c>
      <c r="K56" s="2" t="s">
        <v>46</v>
      </c>
      <c r="L56" s="2">
        <v>1</v>
      </c>
      <c r="M56" s="2">
        <v>50</v>
      </c>
      <c r="N56" s="2">
        <v>50</v>
      </c>
      <c r="O56" s="12">
        <v>1</v>
      </c>
      <c r="P56" s="7"/>
      <c r="Q56" s="7"/>
      <c r="R56" s="14" t="s">
        <v>47</v>
      </c>
      <c r="S56" s="7"/>
      <c r="T56" s="7"/>
      <c r="U56" s="7"/>
      <c r="V56" s="7"/>
      <c r="W56" s="2" t="s">
        <v>389</v>
      </c>
      <c r="X56" s="6" t="s">
        <v>49</v>
      </c>
      <c r="Y56" s="6"/>
      <c r="Z56" s="7"/>
      <c r="AA56" s="7"/>
    </row>
    <row r="57" spans="1:27" x14ac:dyDescent="0.15">
      <c r="A57" s="4">
        <v>42350</v>
      </c>
      <c r="B57" s="5" t="s">
        <v>824</v>
      </c>
      <c r="C57" s="2">
        <v>17</v>
      </c>
      <c r="D57" s="6" t="s">
        <v>66</v>
      </c>
      <c r="E57" s="6" t="s">
        <v>147</v>
      </c>
      <c r="F57" s="2" t="s">
        <v>825</v>
      </c>
      <c r="G57" s="2" t="s">
        <v>203</v>
      </c>
      <c r="H57" s="2" t="s">
        <v>44</v>
      </c>
      <c r="I57" s="2" t="s">
        <v>255</v>
      </c>
      <c r="J57" s="6" t="s">
        <v>55</v>
      </c>
      <c r="K57" s="2" t="s">
        <v>66</v>
      </c>
      <c r="L57" s="2">
        <v>1</v>
      </c>
      <c r="M57" s="2">
        <v>4599</v>
      </c>
      <c r="N57" s="2">
        <v>4599</v>
      </c>
      <c r="O57" s="12">
        <v>1</v>
      </c>
      <c r="P57" s="2">
        <v>1</v>
      </c>
      <c r="Q57" s="2">
        <v>4599</v>
      </c>
      <c r="R57" s="14" t="s">
        <v>1040</v>
      </c>
      <c r="S57" s="2" t="s">
        <v>82</v>
      </c>
      <c r="T57" s="2">
        <v>13910815378</v>
      </c>
      <c r="U57" s="7"/>
      <c r="V57" s="7"/>
      <c r="W57" s="2" t="s">
        <v>54</v>
      </c>
      <c r="X57" s="6" t="s">
        <v>86</v>
      </c>
      <c r="Y57" s="6"/>
      <c r="Z57" s="7"/>
      <c r="AA57" s="7"/>
    </row>
    <row r="58" spans="1:27" x14ac:dyDescent="0.15">
      <c r="A58" s="4">
        <v>42350</v>
      </c>
      <c r="B58" s="5" t="s">
        <v>824</v>
      </c>
      <c r="C58" s="2">
        <v>17</v>
      </c>
      <c r="D58" s="6" t="s">
        <v>146</v>
      </c>
      <c r="E58" s="6" t="s">
        <v>120</v>
      </c>
      <c r="F58" s="2" t="s">
        <v>826</v>
      </c>
      <c r="G58" s="2" t="s">
        <v>203</v>
      </c>
      <c r="H58" s="2" t="s">
        <v>44</v>
      </c>
      <c r="I58" s="2">
        <v>23.5</v>
      </c>
      <c r="J58" s="6" t="s">
        <v>55</v>
      </c>
      <c r="K58" s="2" t="s">
        <v>66</v>
      </c>
      <c r="L58" s="2">
        <v>1</v>
      </c>
      <c r="M58" s="2">
        <v>0</v>
      </c>
      <c r="N58" s="2">
        <v>0</v>
      </c>
      <c r="O58" s="12" t="e">
        <v>#DIV/0!</v>
      </c>
      <c r="P58" s="7"/>
      <c r="Q58" s="7"/>
      <c r="R58" s="14" t="s">
        <v>1040</v>
      </c>
      <c r="S58" s="2" t="s">
        <v>82</v>
      </c>
      <c r="T58" s="7"/>
      <c r="U58" s="7"/>
      <c r="V58" s="7"/>
      <c r="W58" s="2" t="s">
        <v>54</v>
      </c>
      <c r="X58" s="6" t="s">
        <v>86</v>
      </c>
      <c r="Y58" s="6"/>
      <c r="Z58" s="7"/>
      <c r="AA58" s="7"/>
    </row>
    <row r="59" spans="1:27" x14ac:dyDescent="0.15">
      <c r="A59" s="4">
        <v>42350</v>
      </c>
      <c r="B59" s="5" t="s">
        <v>824</v>
      </c>
      <c r="C59" s="2">
        <v>17</v>
      </c>
      <c r="D59" s="6" t="s">
        <v>69</v>
      </c>
      <c r="E59" s="6" t="s">
        <v>199</v>
      </c>
      <c r="F59" s="2" t="s">
        <v>817</v>
      </c>
      <c r="G59" s="2" t="s">
        <v>827</v>
      </c>
      <c r="H59" s="2" t="s">
        <v>44</v>
      </c>
      <c r="I59" s="2" t="s">
        <v>72</v>
      </c>
      <c r="J59" s="6" t="s">
        <v>55</v>
      </c>
      <c r="K59" s="2" t="s">
        <v>66</v>
      </c>
      <c r="L59" s="2">
        <v>1</v>
      </c>
      <c r="M59" s="2">
        <v>1180</v>
      </c>
      <c r="N59" s="2">
        <v>1180</v>
      </c>
      <c r="O59" s="12">
        <v>1</v>
      </c>
      <c r="P59" s="2">
        <v>1</v>
      </c>
      <c r="Q59" s="2">
        <v>1180</v>
      </c>
      <c r="R59" s="14" t="s">
        <v>1040</v>
      </c>
      <c r="S59" s="2" t="s">
        <v>82</v>
      </c>
      <c r="T59" s="7"/>
      <c r="U59" s="7"/>
      <c r="V59" s="7"/>
      <c r="W59" s="2" t="s">
        <v>54</v>
      </c>
      <c r="X59" s="6" t="s">
        <v>86</v>
      </c>
      <c r="Y59" s="6"/>
      <c r="Z59" s="7"/>
      <c r="AA59" s="7"/>
    </row>
    <row r="60" spans="1:27" x14ac:dyDescent="0.15">
      <c r="A60" s="4">
        <v>42350</v>
      </c>
      <c r="B60" s="5" t="s">
        <v>824</v>
      </c>
      <c r="C60" s="2">
        <v>17</v>
      </c>
      <c r="D60" s="6" t="s">
        <v>75</v>
      </c>
      <c r="E60" s="6" t="s">
        <v>225</v>
      </c>
      <c r="F60" s="2" t="s">
        <v>828</v>
      </c>
      <c r="G60" s="2" t="s">
        <v>829</v>
      </c>
      <c r="H60" s="2" t="s">
        <v>44</v>
      </c>
      <c r="I60" s="2" t="s">
        <v>53</v>
      </c>
      <c r="J60" s="6" t="s">
        <v>55</v>
      </c>
      <c r="K60" s="2" t="s">
        <v>66</v>
      </c>
      <c r="L60" s="2">
        <v>1</v>
      </c>
      <c r="M60" s="2">
        <v>1280</v>
      </c>
      <c r="N60" s="2">
        <v>1053</v>
      </c>
      <c r="O60" s="12">
        <v>0.82265624999999998</v>
      </c>
      <c r="P60" s="2">
        <v>0.7</v>
      </c>
      <c r="Q60" s="2">
        <v>737</v>
      </c>
      <c r="R60" s="14" t="s">
        <v>1040</v>
      </c>
      <c r="S60" s="2" t="s">
        <v>82</v>
      </c>
      <c r="T60" s="7"/>
      <c r="U60" s="7"/>
      <c r="V60" s="7"/>
      <c r="W60" s="2" t="s">
        <v>54</v>
      </c>
      <c r="X60" s="6" t="s">
        <v>86</v>
      </c>
      <c r="Y60" s="6"/>
      <c r="Z60" s="7"/>
      <c r="AA60" s="7"/>
    </row>
    <row r="61" spans="1:27" x14ac:dyDescent="0.15">
      <c r="A61" s="4">
        <v>42350</v>
      </c>
      <c r="B61" s="5" t="s">
        <v>824</v>
      </c>
      <c r="C61" s="2">
        <v>17</v>
      </c>
      <c r="D61" s="6" t="s">
        <v>149</v>
      </c>
      <c r="E61" s="6" t="s">
        <v>285</v>
      </c>
      <c r="F61" s="2" t="s">
        <v>830</v>
      </c>
      <c r="G61" s="2" t="s">
        <v>203</v>
      </c>
      <c r="H61" s="2" t="s">
        <v>62</v>
      </c>
      <c r="I61" s="2" t="s">
        <v>765</v>
      </c>
      <c r="J61" s="6" t="s">
        <v>55</v>
      </c>
      <c r="K61" s="2" t="s">
        <v>66</v>
      </c>
      <c r="L61" s="2">
        <v>1</v>
      </c>
      <c r="M61" s="2">
        <v>780</v>
      </c>
      <c r="N61" s="2">
        <v>468</v>
      </c>
      <c r="O61" s="12">
        <v>0.6</v>
      </c>
      <c r="P61" s="2">
        <v>0.4</v>
      </c>
      <c r="Q61" s="2">
        <v>187</v>
      </c>
      <c r="R61" s="14" t="s">
        <v>1040</v>
      </c>
      <c r="S61" s="2" t="s">
        <v>82</v>
      </c>
      <c r="T61" s="7"/>
      <c r="U61" s="7"/>
      <c r="V61" s="7"/>
      <c r="W61" s="2" t="s">
        <v>54</v>
      </c>
      <c r="X61" s="6" t="s">
        <v>86</v>
      </c>
      <c r="Y61" s="6"/>
      <c r="Z61" s="7"/>
      <c r="AA61" s="7"/>
    </row>
    <row r="62" spans="1:27" x14ac:dyDescent="0.15">
      <c r="A62" s="4">
        <v>42350</v>
      </c>
      <c r="B62" s="5" t="s">
        <v>824</v>
      </c>
      <c r="C62" s="2">
        <v>17</v>
      </c>
      <c r="D62" s="6" t="s">
        <v>111</v>
      </c>
      <c r="E62" s="6" t="s">
        <v>112</v>
      </c>
      <c r="F62" s="7"/>
      <c r="G62" s="2" t="s">
        <v>184</v>
      </c>
      <c r="H62" s="2" t="s">
        <v>62</v>
      </c>
      <c r="I62" s="2" t="s">
        <v>136</v>
      </c>
      <c r="J62" s="6" t="s">
        <v>55</v>
      </c>
      <c r="K62" s="2" t="s">
        <v>66</v>
      </c>
      <c r="L62" s="2">
        <v>1</v>
      </c>
      <c r="M62" s="2">
        <v>280</v>
      </c>
      <c r="N62" s="2">
        <v>240</v>
      </c>
      <c r="O62" s="12">
        <v>0.85714285714285698</v>
      </c>
      <c r="P62" s="2">
        <v>0.77500000000000002</v>
      </c>
      <c r="Q62" s="2">
        <v>186</v>
      </c>
      <c r="R62" s="14" t="s">
        <v>1040</v>
      </c>
      <c r="S62" s="2" t="s">
        <v>82</v>
      </c>
      <c r="T62" s="7"/>
      <c r="U62" s="7"/>
      <c r="V62" s="7"/>
      <c r="W62" s="2" t="s">
        <v>54</v>
      </c>
      <c r="X62" s="6" t="s">
        <v>86</v>
      </c>
      <c r="Y62" s="6"/>
      <c r="Z62" s="7"/>
      <c r="AA62" s="7"/>
    </row>
    <row r="63" spans="1:27" x14ac:dyDescent="0.15">
      <c r="A63" s="4">
        <v>42350</v>
      </c>
      <c r="B63" s="5" t="s">
        <v>824</v>
      </c>
      <c r="C63" s="2">
        <v>17</v>
      </c>
      <c r="D63" s="6" t="s">
        <v>671</v>
      </c>
      <c r="E63" s="6" t="s">
        <v>112</v>
      </c>
      <c r="F63" s="7"/>
      <c r="G63" s="2" t="s">
        <v>184</v>
      </c>
      <c r="H63" s="2" t="s">
        <v>62</v>
      </c>
      <c r="I63" s="2" t="s">
        <v>53</v>
      </c>
      <c r="J63" s="6" t="s">
        <v>55</v>
      </c>
      <c r="K63" s="2" t="s">
        <v>66</v>
      </c>
      <c r="L63" s="2">
        <v>1</v>
      </c>
      <c r="M63" s="2">
        <v>320</v>
      </c>
      <c r="N63" s="2">
        <v>260</v>
      </c>
      <c r="O63" s="12">
        <v>0.8125</v>
      </c>
      <c r="P63" s="2">
        <v>0.7</v>
      </c>
      <c r="Q63" s="2">
        <v>182</v>
      </c>
      <c r="R63" s="14" t="s">
        <v>1040</v>
      </c>
      <c r="S63" s="2" t="s">
        <v>82</v>
      </c>
      <c r="T63" s="7"/>
      <c r="U63" s="7"/>
      <c r="V63" s="7"/>
      <c r="W63" s="2" t="s">
        <v>54</v>
      </c>
      <c r="X63" s="6" t="s">
        <v>86</v>
      </c>
      <c r="Y63" s="6"/>
      <c r="Z63" s="7"/>
      <c r="AA63" s="7"/>
    </row>
    <row r="64" spans="1:27" x14ac:dyDescent="0.15">
      <c r="A64" s="4">
        <v>42350</v>
      </c>
      <c r="B64" s="5" t="s">
        <v>831</v>
      </c>
      <c r="C64" s="2">
        <v>18</v>
      </c>
      <c r="D64" s="6" t="s">
        <v>146</v>
      </c>
      <c r="E64" s="6" t="s">
        <v>120</v>
      </c>
      <c r="F64" s="2" t="s">
        <v>832</v>
      </c>
      <c r="G64" s="2" t="s">
        <v>166</v>
      </c>
      <c r="H64" s="2" t="s">
        <v>44</v>
      </c>
      <c r="I64" s="2">
        <v>25.5</v>
      </c>
      <c r="J64" s="6" t="s">
        <v>63</v>
      </c>
      <c r="K64" s="2" t="s">
        <v>66</v>
      </c>
      <c r="L64" s="2">
        <v>1</v>
      </c>
      <c r="M64" s="2">
        <v>1699</v>
      </c>
      <c r="N64" s="2">
        <v>1699</v>
      </c>
      <c r="O64" s="12">
        <v>1</v>
      </c>
      <c r="P64" s="2">
        <v>1</v>
      </c>
      <c r="Q64" s="2">
        <v>1187</v>
      </c>
      <c r="R64" s="14" t="s">
        <v>113</v>
      </c>
      <c r="S64" s="2" t="s">
        <v>1057</v>
      </c>
      <c r="T64" s="7"/>
      <c r="U64" s="7"/>
      <c r="V64" s="7"/>
      <c r="W64" s="2" t="s">
        <v>54</v>
      </c>
      <c r="X64" s="6" t="s">
        <v>78</v>
      </c>
      <c r="Y64" s="6"/>
      <c r="Z64" s="7"/>
      <c r="AA64" s="2">
        <v>1187</v>
      </c>
    </row>
    <row r="65" spans="1:31" x14ac:dyDescent="0.15">
      <c r="A65" s="4">
        <v>42350</v>
      </c>
      <c r="B65" s="5" t="s">
        <v>831</v>
      </c>
      <c r="C65" s="2">
        <v>18</v>
      </c>
      <c r="D65" s="6" t="s">
        <v>111</v>
      </c>
      <c r="E65" s="6" t="s">
        <v>112</v>
      </c>
      <c r="F65" s="7"/>
      <c r="G65" s="2" t="s">
        <v>184</v>
      </c>
      <c r="H65" s="2" t="s">
        <v>62</v>
      </c>
      <c r="I65" s="2" t="s">
        <v>208</v>
      </c>
      <c r="J65" s="6" t="s">
        <v>63</v>
      </c>
      <c r="K65" s="2" t="s">
        <v>66</v>
      </c>
      <c r="L65" s="2">
        <v>1</v>
      </c>
      <c r="M65" s="2">
        <v>280</v>
      </c>
      <c r="N65" s="2">
        <v>200</v>
      </c>
      <c r="O65" s="12">
        <v>0.71428571428571397</v>
      </c>
      <c r="P65" s="2">
        <v>0.55000000000000004</v>
      </c>
      <c r="Q65" s="2">
        <v>110</v>
      </c>
      <c r="R65" s="14" t="s">
        <v>113</v>
      </c>
      <c r="S65" s="2" t="s">
        <v>1057</v>
      </c>
      <c r="T65" s="7"/>
      <c r="U65" s="7"/>
      <c r="V65" s="7"/>
      <c r="W65" s="2" t="s">
        <v>54</v>
      </c>
      <c r="X65" s="6" t="s">
        <v>78</v>
      </c>
      <c r="Y65" s="6"/>
      <c r="Z65" s="7"/>
      <c r="AA65" s="7"/>
      <c r="AB65" s="7"/>
      <c r="AC65" s="7"/>
      <c r="AD65" s="7"/>
      <c r="AE65" s="7"/>
    </row>
    <row r="66" spans="1:31" x14ac:dyDescent="0.15">
      <c r="A66" s="4">
        <v>42350</v>
      </c>
      <c r="B66" s="5" t="s">
        <v>831</v>
      </c>
      <c r="C66" s="2">
        <v>18</v>
      </c>
      <c r="D66" s="6" t="s">
        <v>100</v>
      </c>
      <c r="E66" s="6" t="s">
        <v>128</v>
      </c>
      <c r="F66" s="2" t="s">
        <v>833</v>
      </c>
      <c r="G66" s="2" t="s">
        <v>808</v>
      </c>
      <c r="H66" s="2" t="s">
        <v>44</v>
      </c>
      <c r="I66" s="2" t="s">
        <v>156</v>
      </c>
      <c r="J66" s="6" t="s">
        <v>63</v>
      </c>
      <c r="K66" s="2" t="s">
        <v>66</v>
      </c>
      <c r="L66" s="2">
        <v>1</v>
      </c>
      <c r="M66" s="2">
        <v>288</v>
      </c>
      <c r="N66" s="2">
        <v>260</v>
      </c>
      <c r="O66" s="12">
        <v>0.90277777777777801</v>
      </c>
      <c r="P66" s="2">
        <v>0.85</v>
      </c>
      <c r="Q66" s="2">
        <v>221</v>
      </c>
      <c r="R66" s="14" t="s">
        <v>113</v>
      </c>
      <c r="S66" s="2" t="s">
        <v>1057</v>
      </c>
      <c r="T66" s="7"/>
      <c r="U66" s="7"/>
      <c r="V66" s="7"/>
      <c r="W66" s="2" t="s">
        <v>54</v>
      </c>
      <c r="X66" s="6" t="s">
        <v>78</v>
      </c>
      <c r="Y66" s="6"/>
      <c r="Z66" s="7"/>
      <c r="AA66" s="7"/>
      <c r="AB66" s="7"/>
      <c r="AC66" s="7"/>
      <c r="AD66" s="7"/>
      <c r="AE66" s="7"/>
    </row>
    <row r="67" spans="1:31" x14ac:dyDescent="0.15">
      <c r="A67" s="4">
        <v>42350</v>
      </c>
      <c r="B67" s="5" t="s">
        <v>834</v>
      </c>
      <c r="C67" s="2">
        <v>19</v>
      </c>
      <c r="D67" s="6" t="s">
        <v>100</v>
      </c>
      <c r="E67" s="6" t="s">
        <v>128</v>
      </c>
      <c r="F67" s="2" t="s">
        <v>835</v>
      </c>
      <c r="G67" s="2" t="s">
        <v>752</v>
      </c>
      <c r="H67" s="2" t="s">
        <v>44</v>
      </c>
      <c r="I67" s="2" t="s">
        <v>104</v>
      </c>
      <c r="J67" s="6" t="s">
        <v>45</v>
      </c>
      <c r="K67" s="2" t="s">
        <v>46</v>
      </c>
      <c r="L67" s="2">
        <v>1</v>
      </c>
      <c r="M67" s="2">
        <v>288</v>
      </c>
      <c r="N67" s="2">
        <v>280</v>
      </c>
      <c r="O67" s="12">
        <v>0.97222222222222199</v>
      </c>
      <c r="P67" s="7"/>
      <c r="Q67" s="7"/>
      <c r="R67" s="14" t="s">
        <v>47</v>
      </c>
      <c r="S67" s="7"/>
      <c r="T67" s="7"/>
      <c r="U67" s="7"/>
      <c r="V67" s="7"/>
      <c r="W67" s="2" t="s">
        <v>54</v>
      </c>
      <c r="X67" s="6" t="s">
        <v>49</v>
      </c>
      <c r="Y67" s="6"/>
      <c r="Z67" s="7"/>
      <c r="AA67" s="7"/>
      <c r="AB67" s="7"/>
      <c r="AC67" s="7"/>
      <c r="AD67" s="7"/>
      <c r="AE67" s="7"/>
    </row>
    <row r="68" spans="1:31" x14ac:dyDescent="0.15">
      <c r="A68" s="4">
        <v>42350</v>
      </c>
      <c r="B68" s="5" t="s">
        <v>836</v>
      </c>
      <c r="C68" s="2">
        <v>20</v>
      </c>
      <c r="D68" s="6" t="s">
        <v>59</v>
      </c>
      <c r="E68" s="6" t="s">
        <v>165</v>
      </c>
      <c r="F68" s="7"/>
      <c r="G68" s="2" t="s">
        <v>166</v>
      </c>
      <c r="H68" s="2" t="s">
        <v>62</v>
      </c>
      <c r="I68" s="2" t="s">
        <v>72</v>
      </c>
      <c r="J68" s="6" t="s">
        <v>55</v>
      </c>
      <c r="K68" s="2" t="s">
        <v>46</v>
      </c>
      <c r="L68" s="2">
        <v>1</v>
      </c>
      <c r="M68" s="2">
        <v>138</v>
      </c>
      <c r="N68" s="2">
        <v>130</v>
      </c>
      <c r="O68" s="12">
        <v>0.94202898550724601</v>
      </c>
      <c r="P68" s="7"/>
      <c r="Q68" s="7"/>
      <c r="R68" s="14" t="s">
        <v>47</v>
      </c>
      <c r="S68" s="7"/>
      <c r="T68" s="7"/>
      <c r="U68" s="7"/>
      <c r="V68" s="7"/>
      <c r="W68" s="2" t="s">
        <v>389</v>
      </c>
      <c r="X68" s="6" t="s">
        <v>86</v>
      </c>
      <c r="Y68" s="6"/>
      <c r="Z68" s="7"/>
      <c r="AA68" s="7"/>
      <c r="AB68" s="7"/>
      <c r="AC68" s="7"/>
      <c r="AD68" s="7"/>
      <c r="AE68" s="7"/>
    </row>
    <row r="69" spans="1:31" x14ac:dyDescent="0.15">
      <c r="A69" s="4">
        <v>42350</v>
      </c>
      <c r="B69" s="5" t="s">
        <v>837</v>
      </c>
      <c r="C69" s="2">
        <v>21</v>
      </c>
      <c r="D69" s="6" t="s">
        <v>100</v>
      </c>
      <c r="E69" s="6" t="s">
        <v>227</v>
      </c>
      <c r="F69" s="7"/>
      <c r="G69" s="2" t="s">
        <v>137</v>
      </c>
      <c r="H69" s="2" t="s">
        <v>62</v>
      </c>
      <c r="I69" s="2" t="s">
        <v>53</v>
      </c>
      <c r="J69" s="6" t="s">
        <v>63</v>
      </c>
      <c r="K69" s="2" t="s">
        <v>46</v>
      </c>
      <c r="L69" s="2">
        <v>1</v>
      </c>
      <c r="M69" s="2">
        <v>20</v>
      </c>
      <c r="N69" s="2">
        <v>20</v>
      </c>
      <c r="O69" s="12">
        <v>1</v>
      </c>
      <c r="P69" s="7"/>
      <c r="Q69" s="7"/>
      <c r="R69" s="14" t="s">
        <v>47</v>
      </c>
      <c r="S69" s="7"/>
      <c r="T69" s="7"/>
      <c r="U69" s="7"/>
      <c r="V69" s="7"/>
      <c r="W69" s="2" t="s">
        <v>389</v>
      </c>
      <c r="X69" s="6" t="s">
        <v>49</v>
      </c>
      <c r="Y69" s="6"/>
      <c r="Z69" s="7"/>
      <c r="AA69" s="7"/>
      <c r="AB69" s="7"/>
      <c r="AC69" s="7"/>
      <c r="AD69" s="7"/>
      <c r="AE69" s="7"/>
    </row>
    <row r="70" spans="1:31" x14ac:dyDescent="0.15">
      <c r="A70" s="4">
        <v>42350</v>
      </c>
      <c r="B70" s="5" t="s">
        <v>837</v>
      </c>
      <c r="C70" s="2">
        <v>21</v>
      </c>
      <c r="D70" s="6" t="s">
        <v>50</v>
      </c>
      <c r="E70" s="6" t="s">
        <v>112</v>
      </c>
      <c r="F70" s="7"/>
      <c r="G70" s="2" t="s">
        <v>166</v>
      </c>
      <c r="H70" s="2" t="s">
        <v>62</v>
      </c>
      <c r="I70" s="2" t="s">
        <v>53</v>
      </c>
      <c r="J70" s="6" t="s">
        <v>63</v>
      </c>
      <c r="K70" s="2" t="s">
        <v>46</v>
      </c>
      <c r="L70" s="2">
        <v>1</v>
      </c>
      <c r="M70" s="2">
        <v>50</v>
      </c>
      <c r="N70" s="2">
        <v>50</v>
      </c>
      <c r="O70" s="12">
        <v>1</v>
      </c>
      <c r="P70" s="7"/>
      <c r="Q70" s="7"/>
      <c r="R70" s="14" t="s">
        <v>47</v>
      </c>
      <c r="S70" s="7"/>
      <c r="T70" s="7"/>
      <c r="U70" s="7"/>
      <c r="V70" s="7"/>
      <c r="W70" s="2" t="s">
        <v>389</v>
      </c>
      <c r="X70" s="6" t="s">
        <v>49</v>
      </c>
      <c r="Y70" s="6"/>
      <c r="Z70" s="7"/>
      <c r="AA70" s="7"/>
      <c r="AB70" s="7"/>
      <c r="AC70" s="7"/>
      <c r="AD70" s="7"/>
      <c r="AE70" s="7"/>
    </row>
    <row r="71" spans="1:31" x14ac:dyDescent="0.15">
      <c r="A71" s="4">
        <v>42350</v>
      </c>
      <c r="B71" s="5" t="s">
        <v>838</v>
      </c>
      <c r="C71" s="2">
        <v>22</v>
      </c>
      <c r="D71" s="6" t="s">
        <v>671</v>
      </c>
      <c r="E71" s="6" t="s">
        <v>112</v>
      </c>
      <c r="F71" s="7"/>
      <c r="G71" s="2" t="s">
        <v>184</v>
      </c>
      <c r="H71" s="2" t="s">
        <v>62</v>
      </c>
      <c r="I71" s="2" t="s">
        <v>53</v>
      </c>
      <c r="J71" s="6" t="s">
        <v>45</v>
      </c>
      <c r="K71" s="2" t="s">
        <v>66</v>
      </c>
      <c r="L71" s="2">
        <v>2</v>
      </c>
      <c r="M71" s="2">
        <v>320</v>
      </c>
      <c r="N71" s="2">
        <v>640</v>
      </c>
      <c r="O71" s="12">
        <v>1</v>
      </c>
      <c r="P71" s="2">
        <v>1</v>
      </c>
      <c r="Q71" s="2">
        <v>640</v>
      </c>
      <c r="R71" s="14" t="s">
        <v>113</v>
      </c>
      <c r="S71" s="2" t="s">
        <v>1058</v>
      </c>
      <c r="T71" s="7"/>
      <c r="U71" s="7"/>
      <c r="V71" s="7"/>
      <c r="W71" s="2" t="s">
        <v>54</v>
      </c>
      <c r="X71" s="6" t="s">
        <v>49</v>
      </c>
      <c r="Y71" s="6"/>
      <c r="Z71" s="7"/>
      <c r="AA71" s="7"/>
      <c r="AB71" s="7"/>
      <c r="AC71" s="7"/>
      <c r="AD71" s="7"/>
      <c r="AE71" s="7"/>
    </row>
    <row r="72" spans="1:31" x14ac:dyDescent="0.15">
      <c r="A72" s="4">
        <v>42350</v>
      </c>
      <c r="B72" s="5" t="s">
        <v>839</v>
      </c>
      <c r="C72" s="2">
        <v>23</v>
      </c>
      <c r="D72" s="6" t="s">
        <v>111</v>
      </c>
      <c r="E72" s="6" t="s">
        <v>112</v>
      </c>
      <c r="F72" s="7"/>
      <c r="G72" s="2" t="s">
        <v>184</v>
      </c>
      <c r="H72" s="2" t="s">
        <v>62</v>
      </c>
      <c r="I72" s="2" t="s">
        <v>136</v>
      </c>
      <c r="J72" s="6" t="s">
        <v>45</v>
      </c>
      <c r="K72" s="2" t="s">
        <v>66</v>
      </c>
      <c r="L72" s="2">
        <v>1</v>
      </c>
      <c r="M72" s="2">
        <v>280</v>
      </c>
      <c r="N72" s="2">
        <v>200</v>
      </c>
      <c r="O72" s="12">
        <v>0.71428571428571397</v>
      </c>
      <c r="P72" s="2">
        <v>0.55000000000000004</v>
      </c>
      <c r="Q72" s="2">
        <v>110</v>
      </c>
      <c r="R72" s="14" t="s">
        <v>113</v>
      </c>
      <c r="S72" s="2" t="s">
        <v>1041</v>
      </c>
      <c r="T72" s="7"/>
      <c r="U72" s="7"/>
      <c r="V72" s="7"/>
      <c r="W72" s="2" t="s">
        <v>54</v>
      </c>
      <c r="X72" s="6" t="s">
        <v>49</v>
      </c>
      <c r="Y72" s="6"/>
      <c r="Z72" s="7"/>
      <c r="AA72" s="7"/>
      <c r="AB72" s="7"/>
      <c r="AC72" s="7"/>
      <c r="AD72" s="7"/>
      <c r="AE72" s="7"/>
    </row>
    <row r="73" spans="1:31" x14ac:dyDescent="0.15">
      <c r="A73" s="4">
        <v>42351</v>
      </c>
      <c r="B73" s="5" t="s">
        <v>840</v>
      </c>
      <c r="C73" s="2">
        <v>1</v>
      </c>
      <c r="D73" s="6" t="s">
        <v>50</v>
      </c>
      <c r="E73" s="6" t="s">
        <v>112</v>
      </c>
      <c r="F73" s="7"/>
      <c r="G73" s="2" t="s">
        <v>841</v>
      </c>
      <c r="H73" s="2" t="s">
        <v>62</v>
      </c>
      <c r="I73" s="2" t="s">
        <v>53</v>
      </c>
      <c r="J73" s="6" t="s">
        <v>45</v>
      </c>
      <c r="K73" s="2" t="s">
        <v>46</v>
      </c>
      <c r="L73" s="2">
        <v>2</v>
      </c>
      <c r="M73" s="2">
        <v>50</v>
      </c>
      <c r="N73" s="2">
        <v>100</v>
      </c>
      <c r="O73" s="12">
        <v>1</v>
      </c>
      <c r="P73" s="7"/>
      <c r="Q73" s="7"/>
      <c r="R73" s="14" t="s">
        <v>47</v>
      </c>
      <c r="S73" s="7"/>
      <c r="T73" s="7"/>
      <c r="U73" s="7"/>
      <c r="V73" s="7"/>
      <c r="W73" s="2" t="s">
        <v>389</v>
      </c>
      <c r="X73" s="6" t="s">
        <v>49</v>
      </c>
      <c r="Y73" s="6"/>
      <c r="Z73" s="7"/>
      <c r="AA73" s="7"/>
      <c r="AB73" s="7"/>
      <c r="AC73" s="7"/>
      <c r="AD73" s="7"/>
      <c r="AE73" s="7"/>
    </row>
    <row r="74" spans="1:31" x14ac:dyDescent="0.15">
      <c r="A74" s="4">
        <v>42351</v>
      </c>
      <c r="B74" s="5" t="s">
        <v>842</v>
      </c>
      <c r="C74" s="2">
        <v>2</v>
      </c>
      <c r="D74" s="6" t="s">
        <v>135</v>
      </c>
      <c r="E74" s="6" t="s">
        <v>112</v>
      </c>
      <c r="F74" s="7"/>
      <c r="G74" s="2" t="s">
        <v>137</v>
      </c>
      <c r="H74" s="2" t="s">
        <v>62</v>
      </c>
      <c r="I74" s="2" t="s">
        <v>136</v>
      </c>
      <c r="J74" s="6" t="s">
        <v>45</v>
      </c>
      <c r="K74" s="2" t="s">
        <v>64</v>
      </c>
      <c r="L74" s="2">
        <v>1</v>
      </c>
      <c r="M74" s="2">
        <v>280</v>
      </c>
      <c r="N74" s="2">
        <v>200</v>
      </c>
      <c r="O74" s="12">
        <v>0.71428571428571397</v>
      </c>
      <c r="P74" s="2">
        <v>0.55000000000000004</v>
      </c>
      <c r="Q74" s="2">
        <v>110</v>
      </c>
      <c r="R74" s="14" t="s">
        <v>113</v>
      </c>
      <c r="S74" s="2" t="s">
        <v>1059</v>
      </c>
      <c r="T74" s="7"/>
      <c r="U74" s="7"/>
      <c r="V74" s="7"/>
      <c r="W74" s="2" t="s">
        <v>54</v>
      </c>
      <c r="X74" s="6" t="s">
        <v>49</v>
      </c>
      <c r="Y74" s="6"/>
      <c r="Z74" s="7"/>
      <c r="AA74" s="7"/>
      <c r="AB74" s="7"/>
      <c r="AC74" s="7"/>
      <c r="AD74" s="7"/>
      <c r="AE74" s="7"/>
    </row>
    <row r="75" spans="1:31" x14ac:dyDescent="0.15">
      <c r="A75" s="4">
        <v>42351</v>
      </c>
      <c r="B75" s="5" t="s">
        <v>843</v>
      </c>
      <c r="C75" s="2">
        <v>3</v>
      </c>
      <c r="D75" s="6" t="s">
        <v>50</v>
      </c>
      <c r="E75" s="6" t="s">
        <v>112</v>
      </c>
      <c r="F75" s="7"/>
      <c r="G75" s="2" t="s">
        <v>138</v>
      </c>
      <c r="H75" s="2" t="s">
        <v>62</v>
      </c>
      <c r="I75" s="2" t="s">
        <v>53</v>
      </c>
      <c r="J75" s="6" t="s">
        <v>55</v>
      </c>
      <c r="K75" s="2" t="s">
        <v>46</v>
      </c>
      <c r="L75" s="2">
        <v>3</v>
      </c>
      <c r="M75" s="2">
        <v>50</v>
      </c>
      <c r="N75" s="2">
        <v>150</v>
      </c>
      <c r="O75" s="12">
        <v>1</v>
      </c>
      <c r="P75" s="7"/>
      <c r="Q75" s="7"/>
      <c r="R75" s="14" t="s">
        <v>47</v>
      </c>
      <c r="S75" s="7"/>
      <c r="T75" s="7"/>
      <c r="U75" s="7"/>
      <c r="V75" s="7"/>
      <c r="W75" s="2" t="s">
        <v>54</v>
      </c>
      <c r="X75" s="6" t="s">
        <v>49</v>
      </c>
      <c r="Y75" s="6"/>
      <c r="Z75" s="7"/>
      <c r="AA75" s="7"/>
      <c r="AB75" s="7"/>
      <c r="AC75" s="7"/>
      <c r="AD75" s="7"/>
      <c r="AE75" s="7"/>
    </row>
    <row r="76" spans="1:31" x14ac:dyDescent="0.15">
      <c r="A76" s="4">
        <v>42351</v>
      </c>
      <c r="B76" s="5" t="s">
        <v>844</v>
      </c>
      <c r="C76" s="2">
        <v>4</v>
      </c>
      <c r="D76" s="6" t="s">
        <v>50</v>
      </c>
      <c r="E76" s="6" t="s">
        <v>112</v>
      </c>
      <c r="F76" s="7"/>
      <c r="G76" s="2" t="s">
        <v>166</v>
      </c>
      <c r="H76" s="2" t="s">
        <v>62</v>
      </c>
      <c r="I76" s="2" t="s">
        <v>53</v>
      </c>
      <c r="J76" s="6" t="s">
        <v>45</v>
      </c>
      <c r="K76" s="2" t="s">
        <v>46</v>
      </c>
      <c r="L76" s="2">
        <v>1</v>
      </c>
      <c r="M76" s="2">
        <v>50</v>
      </c>
      <c r="N76" s="2">
        <v>50</v>
      </c>
      <c r="O76" s="12">
        <v>1</v>
      </c>
      <c r="P76" s="7"/>
      <c r="Q76" s="7"/>
      <c r="R76" s="14" t="s">
        <v>47</v>
      </c>
      <c r="S76" s="7"/>
      <c r="T76" s="7"/>
      <c r="U76" s="7"/>
      <c r="V76" s="7"/>
      <c r="W76" s="2" t="s">
        <v>389</v>
      </c>
      <c r="X76" s="6" t="s">
        <v>49</v>
      </c>
      <c r="Y76" s="6"/>
      <c r="Z76" s="7"/>
      <c r="AA76" s="7"/>
      <c r="AB76" s="7"/>
      <c r="AC76" s="7"/>
      <c r="AD76" s="7"/>
      <c r="AE76" s="7"/>
    </row>
    <row r="77" spans="1:31" x14ac:dyDescent="0.15">
      <c r="A77" s="4">
        <v>42351</v>
      </c>
      <c r="B77" s="5" t="s">
        <v>845</v>
      </c>
      <c r="C77" s="2">
        <v>5</v>
      </c>
      <c r="D77" s="6" t="s">
        <v>92</v>
      </c>
      <c r="E77" s="6" t="s">
        <v>91</v>
      </c>
      <c r="F77" s="2" t="s">
        <v>780</v>
      </c>
      <c r="G77" s="2" t="s">
        <v>781</v>
      </c>
      <c r="H77" s="2" t="s">
        <v>44</v>
      </c>
      <c r="I77" s="2" t="s">
        <v>43</v>
      </c>
      <c r="J77" s="6" t="s">
        <v>55</v>
      </c>
      <c r="K77" s="2" t="s">
        <v>66</v>
      </c>
      <c r="L77" s="2">
        <v>1</v>
      </c>
      <c r="M77" s="2">
        <v>1280</v>
      </c>
      <c r="N77" s="2">
        <v>1088</v>
      </c>
      <c r="O77" s="12">
        <v>0.85</v>
      </c>
      <c r="P77" s="2">
        <v>0.77500000000000002</v>
      </c>
      <c r="Q77" s="2">
        <v>843</v>
      </c>
      <c r="R77" s="14" t="s">
        <v>113</v>
      </c>
      <c r="S77" s="2" t="s">
        <v>313</v>
      </c>
      <c r="T77" s="2"/>
      <c r="U77" s="2"/>
      <c r="V77" s="2"/>
      <c r="W77" s="2" t="s">
        <v>54</v>
      </c>
      <c r="X77" s="6" t="s">
        <v>86</v>
      </c>
      <c r="Y77" s="6"/>
      <c r="Z77" s="2"/>
      <c r="AA77" s="2"/>
      <c r="AB77" s="15"/>
      <c r="AC77" s="2"/>
      <c r="AD77" s="2"/>
      <c r="AE77" s="2"/>
    </row>
    <row r="78" spans="1:31" x14ac:dyDescent="0.15">
      <c r="A78" s="4">
        <v>42351</v>
      </c>
      <c r="B78" s="5" t="s">
        <v>846</v>
      </c>
      <c r="C78" s="2">
        <v>6</v>
      </c>
      <c r="D78" s="6" t="s">
        <v>50</v>
      </c>
      <c r="E78" s="6" t="s">
        <v>112</v>
      </c>
      <c r="F78" s="7"/>
      <c r="G78" s="2" t="s">
        <v>841</v>
      </c>
      <c r="H78" s="2" t="s">
        <v>62</v>
      </c>
      <c r="I78" s="2" t="s">
        <v>53</v>
      </c>
      <c r="J78" s="6" t="s">
        <v>55</v>
      </c>
      <c r="K78" s="2" t="s">
        <v>46</v>
      </c>
      <c r="L78" s="2">
        <v>2</v>
      </c>
      <c r="M78" s="2">
        <v>50</v>
      </c>
      <c r="N78" s="2">
        <v>100</v>
      </c>
      <c r="O78" s="12">
        <v>1</v>
      </c>
      <c r="P78" s="7"/>
      <c r="Q78" s="7"/>
      <c r="R78" s="14" t="s">
        <v>47</v>
      </c>
      <c r="S78" s="7"/>
      <c r="T78" s="7"/>
      <c r="U78" s="7"/>
      <c r="V78" s="7"/>
      <c r="W78" s="2" t="s">
        <v>389</v>
      </c>
      <c r="X78" s="6" t="s">
        <v>49</v>
      </c>
      <c r="Y78" s="6"/>
      <c r="Z78" s="7"/>
      <c r="AA78" s="7"/>
      <c r="AB78" s="7"/>
      <c r="AC78" s="7"/>
      <c r="AD78" s="7"/>
      <c r="AE78" s="7"/>
    </row>
    <row r="79" spans="1:31" x14ac:dyDescent="0.15">
      <c r="A79" s="4">
        <v>42352</v>
      </c>
      <c r="B79" s="5" t="s">
        <v>847</v>
      </c>
      <c r="C79" s="2">
        <v>1</v>
      </c>
      <c r="D79" s="6" t="s">
        <v>56</v>
      </c>
      <c r="E79" s="6" t="s">
        <v>52</v>
      </c>
      <c r="F79" s="7"/>
      <c r="G79" s="2" t="s">
        <v>245</v>
      </c>
      <c r="H79" s="2" t="s">
        <v>44</v>
      </c>
      <c r="I79" s="2" t="s">
        <v>53</v>
      </c>
      <c r="J79" s="6" t="s">
        <v>45</v>
      </c>
      <c r="K79" s="2" t="s">
        <v>46</v>
      </c>
      <c r="L79" s="2">
        <v>1</v>
      </c>
      <c r="M79" s="2">
        <v>30</v>
      </c>
      <c r="N79" s="2">
        <v>30</v>
      </c>
      <c r="O79" s="12">
        <v>1</v>
      </c>
      <c r="P79" s="7"/>
      <c r="Q79" s="7"/>
      <c r="R79" s="14" t="s">
        <v>47</v>
      </c>
      <c r="S79" s="7"/>
      <c r="T79" s="7"/>
      <c r="U79" s="7"/>
      <c r="V79" s="7"/>
      <c r="W79" s="2" t="s">
        <v>389</v>
      </c>
      <c r="X79" s="6" t="s">
        <v>49</v>
      </c>
      <c r="Y79" s="6"/>
      <c r="Z79" s="7"/>
      <c r="AA79" s="7"/>
      <c r="AB79" s="7"/>
      <c r="AC79" s="7"/>
      <c r="AD79" s="7"/>
      <c r="AE79" s="7"/>
    </row>
    <row r="80" spans="1:31" x14ac:dyDescent="0.15">
      <c r="A80" s="4">
        <v>42352</v>
      </c>
      <c r="B80" s="5" t="s">
        <v>848</v>
      </c>
      <c r="C80" s="2">
        <v>2</v>
      </c>
      <c r="D80" s="6" t="s">
        <v>149</v>
      </c>
      <c r="E80" s="6" t="s">
        <v>492</v>
      </c>
      <c r="F80" s="7"/>
      <c r="G80" s="2" t="s">
        <v>784</v>
      </c>
      <c r="H80" s="2" t="s">
        <v>62</v>
      </c>
      <c r="I80" s="2" t="s">
        <v>785</v>
      </c>
      <c r="J80" s="6" t="s">
        <v>45</v>
      </c>
      <c r="K80" s="2" t="s">
        <v>66</v>
      </c>
      <c r="L80" s="2">
        <v>1</v>
      </c>
      <c r="M80" s="2">
        <v>258</v>
      </c>
      <c r="N80" s="2">
        <v>180</v>
      </c>
      <c r="O80" s="12">
        <v>0.69767441860465096</v>
      </c>
      <c r="P80" s="7"/>
      <c r="Q80" s="7"/>
      <c r="R80" s="14" t="s">
        <v>47</v>
      </c>
      <c r="S80" s="7"/>
      <c r="T80" s="7"/>
      <c r="U80" s="7"/>
      <c r="V80" s="7"/>
      <c r="W80" s="2" t="s">
        <v>389</v>
      </c>
      <c r="X80" s="6" t="s">
        <v>49</v>
      </c>
      <c r="Y80" s="6"/>
      <c r="Z80" s="7"/>
      <c r="AA80" s="7"/>
      <c r="AB80" s="7"/>
      <c r="AC80" s="7"/>
      <c r="AD80" s="7"/>
      <c r="AE80" s="7"/>
    </row>
    <row r="81" spans="1:31" x14ac:dyDescent="0.15">
      <c r="A81" s="4">
        <v>42352</v>
      </c>
      <c r="B81" s="5" t="s">
        <v>849</v>
      </c>
      <c r="C81" s="2">
        <v>3</v>
      </c>
      <c r="D81" s="6" t="s">
        <v>75</v>
      </c>
      <c r="E81" s="6" t="s">
        <v>199</v>
      </c>
      <c r="F81" s="2" t="s">
        <v>850</v>
      </c>
      <c r="G81" s="2" t="s">
        <v>301</v>
      </c>
      <c r="H81" s="2" t="s">
        <v>44</v>
      </c>
      <c r="I81" s="2" t="s">
        <v>53</v>
      </c>
      <c r="J81" s="6" t="s">
        <v>45</v>
      </c>
      <c r="K81" s="2" t="s">
        <v>66</v>
      </c>
      <c r="L81" s="2">
        <v>1</v>
      </c>
      <c r="M81" s="2">
        <v>880</v>
      </c>
      <c r="N81" s="2">
        <v>880</v>
      </c>
      <c r="O81" s="12">
        <v>1</v>
      </c>
      <c r="P81" s="2">
        <v>1</v>
      </c>
      <c r="Q81" s="2">
        <v>880</v>
      </c>
      <c r="R81" s="14" t="s">
        <v>113</v>
      </c>
      <c r="S81" s="2" t="s">
        <v>1043</v>
      </c>
      <c r="T81" s="7"/>
      <c r="U81" s="7"/>
      <c r="V81" s="7"/>
      <c r="W81" s="2" t="s">
        <v>389</v>
      </c>
      <c r="X81" s="6" t="s">
        <v>78</v>
      </c>
      <c r="Y81" s="6"/>
      <c r="Z81" s="7"/>
      <c r="AA81" s="7"/>
      <c r="AB81" s="7"/>
      <c r="AC81" s="7"/>
      <c r="AD81" s="7"/>
      <c r="AE81" s="7"/>
    </row>
    <row r="82" spans="1:31" x14ac:dyDescent="0.15">
      <c r="A82" s="4">
        <v>42352</v>
      </c>
      <c r="B82" s="5" t="s">
        <v>851</v>
      </c>
      <c r="C82" s="2">
        <v>4</v>
      </c>
      <c r="D82" s="6" t="s">
        <v>50</v>
      </c>
      <c r="E82" s="6" t="s">
        <v>112</v>
      </c>
      <c r="F82" s="7"/>
      <c r="G82" s="2" t="s">
        <v>138</v>
      </c>
      <c r="H82" s="2" t="s">
        <v>62</v>
      </c>
      <c r="I82" s="2" t="s">
        <v>53</v>
      </c>
      <c r="J82" s="6" t="s">
        <v>55</v>
      </c>
      <c r="K82" s="2" t="s">
        <v>46</v>
      </c>
      <c r="L82" s="2">
        <v>1</v>
      </c>
      <c r="M82" s="2">
        <v>50</v>
      </c>
      <c r="N82" s="2">
        <v>50</v>
      </c>
      <c r="O82" s="12">
        <v>1</v>
      </c>
      <c r="P82" s="7"/>
      <c r="Q82" s="7"/>
      <c r="R82" s="14" t="s">
        <v>47</v>
      </c>
      <c r="S82" s="7"/>
      <c r="T82" s="7"/>
      <c r="U82" s="7"/>
      <c r="V82" s="7"/>
      <c r="W82" s="2" t="s">
        <v>389</v>
      </c>
      <c r="X82" s="6" t="s">
        <v>74</v>
      </c>
      <c r="Y82" s="6"/>
      <c r="Z82" s="7"/>
      <c r="AA82" s="7"/>
      <c r="AB82" s="7"/>
      <c r="AC82" s="7"/>
      <c r="AD82" s="7"/>
      <c r="AE82" s="7"/>
    </row>
    <row r="83" spans="1:31" x14ac:dyDescent="0.15">
      <c r="A83" s="4">
        <v>42352</v>
      </c>
      <c r="B83" s="5" t="s">
        <v>852</v>
      </c>
      <c r="C83" s="2">
        <v>5</v>
      </c>
      <c r="D83" s="6" t="s">
        <v>59</v>
      </c>
      <c r="E83" s="6" t="s">
        <v>165</v>
      </c>
      <c r="F83" s="7"/>
      <c r="G83" s="2" t="s">
        <v>137</v>
      </c>
      <c r="H83" s="2" t="s">
        <v>62</v>
      </c>
      <c r="I83" s="2" t="s">
        <v>43</v>
      </c>
      <c r="J83" s="6" t="s">
        <v>45</v>
      </c>
      <c r="K83" s="2" t="s">
        <v>64</v>
      </c>
      <c r="L83" s="2">
        <v>1</v>
      </c>
      <c r="M83" s="2">
        <v>138</v>
      </c>
      <c r="N83" s="2">
        <v>135</v>
      </c>
      <c r="O83" s="12">
        <v>0.97826086956521696</v>
      </c>
      <c r="P83" s="7"/>
      <c r="Q83" s="7"/>
      <c r="R83" s="14" t="s">
        <v>47</v>
      </c>
      <c r="S83" s="7"/>
      <c r="T83" s="7"/>
      <c r="U83" s="7"/>
      <c r="V83" s="7"/>
      <c r="W83" s="2" t="s">
        <v>54</v>
      </c>
      <c r="X83" s="6" t="s">
        <v>78</v>
      </c>
      <c r="Y83" s="6"/>
      <c r="Z83" s="7"/>
      <c r="AA83" s="7"/>
      <c r="AB83" s="7"/>
      <c r="AC83" s="7"/>
      <c r="AD83" s="7"/>
      <c r="AE83" s="7"/>
    </row>
    <row r="84" spans="1:31" x14ac:dyDescent="0.15">
      <c r="A84" s="4">
        <v>42353</v>
      </c>
      <c r="B84" s="5" t="s">
        <v>853</v>
      </c>
      <c r="C84" s="2">
        <v>1</v>
      </c>
      <c r="D84" s="6" t="s">
        <v>50</v>
      </c>
      <c r="E84" s="6" t="s">
        <v>112</v>
      </c>
      <c r="F84" s="2"/>
      <c r="G84" s="2" t="s">
        <v>166</v>
      </c>
      <c r="H84" s="2" t="s">
        <v>62</v>
      </c>
      <c r="I84" s="2" t="s">
        <v>53</v>
      </c>
      <c r="J84" s="6" t="s">
        <v>45</v>
      </c>
      <c r="K84" s="2" t="s">
        <v>46</v>
      </c>
      <c r="L84" s="2">
        <v>1</v>
      </c>
      <c r="M84" s="2">
        <v>50</v>
      </c>
      <c r="N84" s="2">
        <v>50</v>
      </c>
      <c r="O84" s="12">
        <v>1</v>
      </c>
      <c r="P84" s="2"/>
      <c r="Q84" s="2"/>
      <c r="R84" s="14" t="s">
        <v>47</v>
      </c>
      <c r="S84" s="2"/>
      <c r="T84" s="2"/>
      <c r="U84" s="2"/>
      <c r="V84" s="2"/>
      <c r="W84" s="2" t="s">
        <v>389</v>
      </c>
      <c r="X84" s="6" t="s">
        <v>49</v>
      </c>
      <c r="Y84" s="6"/>
      <c r="Z84" s="2"/>
      <c r="AA84" s="2"/>
      <c r="AB84" s="15"/>
      <c r="AC84" s="2"/>
      <c r="AD84" s="2"/>
      <c r="AE84" s="2"/>
    </row>
    <row r="85" spans="1:31" x14ac:dyDescent="0.15">
      <c r="A85" s="4">
        <v>42353</v>
      </c>
      <c r="B85" s="5" t="s">
        <v>854</v>
      </c>
      <c r="C85" s="2">
        <v>2</v>
      </c>
      <c r="D85" s="6" t="s">
        <v>671</v>
      </c>
      <c r="E85" s="6" t="s">
        <v>112</v>
      </c>
      <c r="F85" s="7"/>
      <c r="G85" s="2" t="s">
        <v>184</v>
      </c>
      <c r="H85" s="2" t="s">
        <v>62</v>
      </c>
      <c r="I85" s="2" t="s">
        <v>53</v>
      </c>
      <c r="J85" s="6" t="s">
        <v>55</v>
      </c>
      <c r="K85" s="2" t="s">
        <v>66</v>
      </c>
      <c r="L85" s="2">
        <v>1</v>
      </c>
      <c r="M85" s="2">
        <v>320</v>
      </c>
      <c r="N85" s="2">
        <v>280</v>
      </c>
      <c r="O85" s="12">
        <v>0.875</v>
      </c>
      <c r="P85" s="2">
        <v>0.77500000000000002</v>
      </c>
      <c r="Q85" s="2">
        <v>217</v>
      </c>
      <c r="R85" s="14" t="s">
        <v>113</v>
      </c>
      <c r="S85" s="2" t="s">
        <v>1060</v>
      </c>
      <c r="T85" s="7"/>
      <c r="U85" s="7"/>
      <c r="V85" s="7"/>
      <c r="W85" s="2" t="s">
        <v>389</v>
      </c>
      <c r="X85" s="6" t="s">
        <v>49</v>
      </c>
      <c r="Y85" s="6"/>
      <c r="Z85" s="7"/>
      <c r="AA85" s="7"/>
      <c r="AB85" s="7"/>
      <c r="AC85" s="7"/>
      <c r="AD85" s="7"/>
      <c r="AE85" s="7"/>
    </row>
    <row r="86" spans="1:31" x14ac:dyDescent="0.15">
      <c r="A86" s="4">
        <v>42353</v>
      </c>
      <c r="B86" s="5" t="s">
        <v>855</v>
      </c>
      <c r="C86" s="2">
        <v>3</v>
      </c>
      <c r="D86" s="6" t="s">
        <v>75</v>
      </c>
      <c r="E86" s="6" t="s">
        <v>441</v>
      </c>
      <c r="F86" s="2" t="s">
        <v>856</v>
      </c>
      <c r="G86" s="2" t="s">
        <v>857</v>
      </c>
      <c r="H86" s="2" t="s">
        <v>44</v>
      </c>
      <c r="I86" s="2" t="s">
        <v>53</v>
      </c>
      <c r="J86" s="6" t="s">
        <v>55</v>
      </c>
      <c r="K86" s="2" t="s">
        <v>66</v>
      </c>
      <c r="L86" s="2">
        <v>1</v>
      </c>
      <c r="M86" s="2">
        <v>1590</v>
      </c>
      <c r="N86" s="2">
        <v>1350</v>
      </c>
      <c r="O86" s="12">
        <v>0.84905660377358505</v>
      </c>
      <c r="P86" s="2">
        <v>0.77500000000000002</v>
      </c>
      <c r="Q86" s="2">
        <v>1046</v>
      </c>
      <c r="R86" s="14" t="s">
        <v>113</v>
      </c>
      <c r="S86" s="2" t="s">
        <v>1060</v>
      </c>
      <c r="T86" s="7"/>
      <c r="U86" s="7"/>
      <c r="V86" s="7"/>
      <c r="W86" s="2" t="s">
        <v>54</v>
      </c>
      <c r="X86" s="6" t="s">
        <v>86</v>
      </c>
      <c r="Y86" s="6"/>
      <c r="Z86" s="7"/>
      <c r="AA86" s="7"/>
      <c r="AB86" s="7"/>
      <c r="AC86" s="7"/>
      <c r="AD86" s="7"/>
      <c r="AE86" s="7"/>
    </row>
    <row r="87" spans="1:31" x14ac:dyDescent="0.15">
      <c r="A87" s="4">
        <v>42353</v>
      </c>
      <c r="B87" s="5" t="s">
        <v>858</v>
      </c>
      <c r="C87" s="2">
        <v>4</v>
      </c>
      <c r="D87" s="6" t="s">
        <v>50</v>
      </c>
      <c r="E87" s="6" t="s">
        <v>112</v>
      </c>
      <c r="F87" s="7"/>
      <c r="G87" s="2" t="s">
        <v>166</v>
      </c>
      <c r="H87" s="7"/>
      <c r="I87" s="2" t="s">
        <v>53</v>
      </c>
      <c r="J87" s="6" t="s">
        <v>45</v>
      </c>
      <c r="K87" s="2" t="s">
        <v>46</v>
      </c>
      <c r="L87" s="2">
        <v>3</v>
      </c>
      <c r="M87" s="2">
        <v>50</v>
      </c>
      <c r="N87" s="2">
        <v>150</v>
      </c>
      <c r="O87" s="12">
        <v>1</v>
      </c>
      <c r="P87" s="7"/>
      <c r="Q87" s="7"/>
      <c r="R87" s="14" t="s">
        <v>47</v>
      </c>
      <c r="S87" s="7"/>
      <c r="T87" s="7"/>
      <c r="U87" s="7"/>
      <c r="V87" s="7"/>
      <c r="W87" s="2" t="s">
        <v>389</v>
      </c>
      <c r="X87" s="6" t="s">
        <v>49</v>
      </c>
      <c r="Y87" s="6"/>
      <c r="Z87" s="7"/>
      <c r="AA87" s="7"/>
      <c r="AB87" s="7"/>
      <c r="AC87" s="7"/>
      <c r="AD87" s="7"/>
      <c r="AE87" s="7"/>
    </row>
    <row r="88" spans="1:31" x14ac:dyDescent="0.15">
      <c r="A88" s="4">
        <v>42354</v>
      </c>
      <c r="B88" s="5" t="s">
        <v>859</v>
      </c>
      <c r="C88" s="2">
        <v>1</v>
      </c>
      <c r="D88" s="6" t="s">
        <v>50</v>
      </c>
      <c r="E88" s="6" t="s">
        <v>112</v>
      </c>
      <c r="F88" s="7"/>
      <c r="G88" s="2" t="s">
        <v>138</v>
      </c>
      <c r="H88" s="2" t="s">
        <v>62</v>
      </c>
      <c r="I88" s="2" t="s">
        <v>53</v>
      </c>
      <c r="J88" s="6" t="s">
        <v>45</v>
      </c>
      <c r="K88" s="2" t="s">
        <v>46</v>
      </c>
      <c r="L88" s="2">
        <v>1</v>
      </c>
      <c r="M88" s="2">
        <v>50</v>
      </c>
      <c r="N88" s="2">
        <v>50</v>
      </c>
      <c r="O88" s="12">
        <v>1</v>
      </c>
      <c r="P88" s="7"/>
      <c r="Q88" s="7"/>
      <c r="R88" s="14" t="s">
        <v>47</v>
      </c>
      <c r="S88" s="7"/>
      <c r="T88" s="7"/>
      <c r="U88" s="7"/>
      <c r="V88" s="7"/>
      <c r="W88" s="2" t="s">
        <v>389</v>
      </c>
      <c r="X88" s="6" t="s">
        <v>49</v>
      </c>
      <c r="Y88" s="6"/>
      <c r="Z88" s="7"/>
      <c r="AA88" s="7"/>
      <c r="AB88" s="7"/>
      <c r="AC88" s="7"/>
      <c r="AD88" s="7"/>
      <c r="AE88" s="7"/>
    </row>
    <row r="89" spans="1:31" x14ac:dyDescent="0.15">
      <c r="A89" s="4">
        <v>42354</v>
      </c>
      <c r="B89" s="5" t="s">
        <v>860</v>
      </c>
      <c r="C89" s="2">
        <v>2</v>
      </c>
      <c r="D89" s="6" t="s">
        <v>92</v>
      </c>
      <c r="E89" s="6" t="s">
        <v>91</v>
      </c>
      <c r="F89" s="2" t="s">
        <v>861</v>
      </c>
      <c r="G89" s="2" t="s">
        <v>304</v>
      </c>
      <c r="H89" s="2" t="s">
        <v>44</v>
      </c>
      <c r="I89" s="2" t="s">
        <v>43</v>
      </c>
      <c r="J89" s="6" t="s">
        <v>45</v>
      </c>
      <c r="K89" s="2" t="s">
        <v>66</v>
      </c>
      <c r="L89" s="2">
        <v>1</v>
      </c>
      <c r="M89" s="2">
        <v>1390</v>
      </c>
      <c r="N89" s="2">
        <v>1251</v>
      </c>
      <c r="O89" s="12">
        <v>0.9</v>
      </c>
      <c r="P89" s="2">
        <v>0.85</v>
      </c>
      <c r="Q89" s="2">
        <v>1063</v>
      </c>
      <c r="R89" s="14" t="s">
        <v>113</v>
      </c>
      <c r="S89" s="2" t="s">
        <v>1043</v>
      </c>
      <c r="T89" s="7"/>
      <c r="U89" s="7"/>
      <c r="V89" s="7"/>
      <c r="W89" s="2" t="s">
        <v>54</v>
      </c>
      <c r="X89" s="6" t="s">
        <v>275</v>
      </c>
      <c r="Y89" s="6"/>
      <c r="Z89" s="7"/>
      <c r="AA89" s="7"/>
      <c r="AB89" s="7"/>
      <c r="AC89" s="7"/>
      <c r="AD89" s="7"/>
      <c r="AE89" s="7"/>
    </row>
    <row r="90" spans="1:31" x14ac:dyDescent="0.15">
      <c r="A90" s="4">
        <v>42354</v>
      </c>
      <c r="B90" s="5" t="s">
        <v>862</v>
      </c>
      <c r="C90" s="2">
        <v>3</v>
      </c>
      <c r="D90" s="6" t="s">
        <v>241</v>
      </c>
      <c r="E90" s="6"/>
      <c r="F90" s="2" t="s">
        <v>787</v>
      </c>
      <c r="G90" s="2" t="s">
        <v>137</v>
      </c>
      <c r="H90" s="2" t="s">
        <v>62</v>
      </c>
      <c r="I90" s="2" t="s">
        <v>765</v>
      </c>
      <c r="J90" s="6" t="s">
        <v>63</v>
      </c>
      <c r="K90" s="2" t="s">
        <v>66</v>
      </c>
      <c r="L90" s="2">
        <v>1</v>
      </c>
      <c r="M90" s="2">
        <v>500</v>
      </c>
      <c r="N90" s="2">
        <v>500</v>
      </c>
      <c r="O90" s="12">
        <v>1</v>
      </c>
      <c r="P90" s="2">
        <v>1</v>
      </c>
      <c r="Q90" s="2">
        <v>500</v>
      </c>
      <c r="R90" s="14" t="s">
        <v>113</v>
      </c>
      <c r="S90" s="2" t="s">
        <v>1061</v>
      </c>
      <c r="T90" s="2"/>
      <c r="U90" s="2"/>
      <c r="V90" s="2"/>
      <c r="W90" s="2" t="s">
        <v>54</v>
      </c>
      <c r="X90" s="6" t="s">
        <v>86</v>
      </c>
      <c r="Y90" s="6"/>
      <c r="Z90" s="2"/>
      <c r="AA90" s="2"/>
      <c r="AB90" s="15"/>
      <c r="AC90" s="2"/>
      <c r="AD90" s="2"/>
      <c r="AE90" s="2"/>
    </row>
    <row r="91" spans="1:31" x14ac:dyDescent="0.15">
      <c r="A91" s="4">
        <v>42354</v>
      </c>
      <c r="B91" s="5" t="s">
        <v>862</v>
      </c>
      <c r="C91" s="2">
        <v>3</v>
      </c>
      <c r="D91" s="6" t="s">
        <v>146</v>
      </c>
      <c r="E91" s="6" t="s">
        <v>238</v>
      </c>
      <c r="F91" s="2" t="s">
        <v>738</v>
      </c>
      <c r="G91" s="2" t="s">
        <v>138</v>
      </c>
      <c r="H91" s="2" t="s">
        <v>62</v>
      </c>
      <c r="I91" s="2" t="s">
        <v>287</v>
      </c>
      <c r="J91" s="6" t="s">
        <v>63</v>
      </c>
      <c r="K91" s="2" t="s">
        <v>66</v>
      </c>
      <c r="L91" s="2">
        <v>1</v>
      </c>
      <c r="M91" s="2">
        <v>1480</v>
      </c>
      <c r="N91" s="2">
        <v>1140</v>
      </c>
      <c r="O91" s="12">
        <v>0.77027027027026995</v>
      </c>
      <c r="P91" s="2">
        <v>0.625</v>
      </c>
      <c r="Q91" s="2">
        <v>712</v>
      </c>
      <c r="R91" s="14" t="s">
        <v>113</v>
      </c>
      <c r="S91" s="2" t="s">
        <v>1061</v>
      </c>
      <c r="T91" s="7"/>
      <c r="U91" s="7"/>
      <c r="V91" s="7"/>
      <c r="W91" s="2" t="s">
        <v>54</v>
      </c>
      <c r="X91" s="6" t="s">
        <v>86</v>
      </c>
      <c r="Y91" s="6"/>
      <c r="Z91" s="7"/>
      <c r="AA91" s="7"/>
      <c r="AB91" s="7"/>
      <c r="AC91" s="7"/>
      <c r="AD91" s="7"/>
      <c r="AE91" s="7"/>
    </row>
    <row r="92" spans="1:31" x14ac:dyDescent="0.15">
      <c r="A92" s="4">
        <v>42354</v>
      </c>
      <c r="B92" s="5" t="s">
        <v>862</v>
      </c>
      <c r="C92" s="2">
        <v>3</v>
      </c>
      <c r="D92" s="6" t="s">
        <v>69</v>
      </c>
      <c r="E92" s="6" t="s">
        <v>199</v>
      </c>
      <c r="F92" s="2" t="s">
        <v>801</v>
      </c>
      <c r="G92" s="2" t="s">
        <v>71</v>
      </c>
      <c r="H92" s="2" t="s">
        <v>44</v>
      </c>
      <c r="I92" s="2" t="s">
        <v>43</v>
      </c>
      <c r="J92" s="6" t="s">
        <v>63</v>
      </c>
      <c r="K92" s="2" t="s">
        <v>66</v>
      </c>
      <c r="L92" s="2">
        <v>1</v>
      </c>
      <c r="M92" s="2">
        <v>1180</v>
      </c>
      <c r="N92" s="2">
        <v>1180</v>
      </c>
      <c r="O92" s="12">
        <v>1</v>
      </c>
      <c r="P92" s="2">
        <v>1</v>
      </c>
      <c r="Q92" s="2">
        <v>1180</v>
      </c>
      <c r="R92" s="14" t="s">
        <v>113</v>
      </c>
      <c r="S92" s="2" t="s">
        <v>1061</v>
      </c>
      <c r="T92" s="7"/>
      <c r="U92" s="7"/>
      <c r="V92" s="7"/>
      <c r="W92" s="2" t="s">
        <v>54</v>
      </c>
      <c r="X92" s="6" t="s">
        <v>86</v>
      </c>
      <c r="Y92" s="6"/>
      <c r="Z92" s="7"/>
      <c r="AA92" s="7"/>
      <c r="AB92" s="7"/>
      <c r="AC92" s="7"/>
      <c r="AD92" s="7"/>
      <c r="AE92" s="7"/>
    </row>
    <row r="93" spans="1:31" x14ac:dyDescent="0.15">
      <c r="A93" s="4">
        <v>42354</v>
      </c>
      <c r="B93" s="5" t="s">
        <v>863</v>
      </c>
      <c r="C93" s="2">
        <v>4</v>
      </c>
      <c r="D93" s="6" t="s">
        <v>157</v>
      </c>
      <c r="E93" s="6" t="s">
        <v>41</v>
      </c>
      <c r="F93" s="2" t="s">
        <v>158</v>
      </c>
      <c r="G93" s="2" t="s">
        <v>300</v>
      </c>
      <c r="H93" s="2" t="s">
        <v>44</v>
      </c>
      <c r="I93" s="2" t="s">
        <v>43</v>
      </c>
      <c r="J93" s="6" t="s">
        <v>45</v>
      </c>
      <c r="K93" s="2" t="s">
        <v>66</v>
      </c>
      <c r="L93" s="2">
        <v>1</v>
      </c>
      <c r="M93" s="2">
        <v>2700</v>
      </c>
      <c r="N93" s="2">
        <v>2400</v>
      </c>
      <c r="O93" s="12">
        <v>0.88888888888888895</v>
      </c>
      <c r="P93" s="2">
        <v>0.77500000000000002</v>
      </c>
      <c r="Q93" s="2">
        <v>1860</v>
      </c>
      <c r="R93" s="14" t="s">
        <v>113</v>
      </c>
      <c r="S93" s="2" t="s">
        <v>1062</v>
      </c>
      <c r="T93" s="7"/>
      <c r="U93" s="7"/>
      <c r="V93" s="7"/>
      <c r="W93" s="2" t="s">
        <v>54</v>
      </c>
      <c r="X93" s="6" t="s">
        <v>78</v>
      </c>
      <c r="Y93" s="6"/>
      <c r="Z93" s="7"/>
      <c r="AA93" s="7"/>
      <c r="AB93" s="7"/>
      <c r="AC93" s="7"/>
      <c r="AD93" s="7"/>
      <c r="AE93" s="7"/>
    </row>
    <row r="94" spans="1:31" x14ac:dyDescent="0.15">
      <c r="A94" s="4">
        <v>42354</v>
      </c>
      <c r="B94" s="5" t="s">
        <v>864</v>
      </c>
      <c r="C94" s="2">
        <v>5</v>
      </c>
      <c r="D94" s="6" t="s">
        <v>90</v>
      </c>
      <c r="E94" s="6" t="s">
        <v>107</v>
      </c>
      <c r="F94" s="2" t="s">
        <v>108</v>
      </c>
      <c r="G94" s="2" t="s">
        <v>254</v>
      </c>
      <c r="H94" s="2" t="s">
        <v>44</v>
      </c>
      <c r="I94" s="2" t="s">
        <v>110</v>
      </c>
      <c r="J94" s="6" t="s">
        <v>63</v>
      </c>
      <c r="K94" s="2" t="s">
        <v>66</v>
      </c>
      <c r="L94" s="2">
        <v>1</v>
      </c>
      <c r="M94" s="2">
        <v>598</v>
      </c>
      <c r="N94" s="2">
        <v>400</v>
      </c>
      <c r="O94" s="12">
        <v>0.668896321070234</v>
      </c>
      <c r="P94" s="7"/>
      <c r="Q94" s="7"/>
      <c r="R94" s="14" t="s">
        <v>47</v>
      </c>
      <c r="S94" s="2" t="s">
        <v>1063</v>
      </c>
      <c r="T94" s="7"/>
      <c r="U94" s="7"/>
      <c r="V94" s="7"/>
      <c r="W94" s="2" t="s">
        <v>54</v>
      </c>
      <c r="X94" s="6" t="s">
        <v>86</v>
      </c>
      <c r="Y94" s="6"/>
      <c r="Z94" s="7"/>
      <c r="AA94" s="7"/>
      <c r="AB94" s="7"/>
      <c r="AC94" s="7"/>
      <c r="AD94" s="7"/>
      <c r="AE94" s="7"/>
    </row>
    <row r="95" spans="1:31" x14ac:dyDescent="0.15">
      <c r="A95" s="4">
        <v>42355</v>
      </c>
      <c r="B95" s="5" t="s">
        <v>865</v>
      </c>
      <c r="C95" s="2">
        <v>1</v>
      </c>
      <c r="D95" s="6" t="s">
        <v>50</v>
      </c>
      <c r="E95" s="6" t="s">
        <v>95</v>
      </c>
      <c r="F95" s="2" t="s">
        <v>866</v>
      </c>
      <c r="G95" s="2" t="s">
        <v>190</v>
      </c>
      <c r="H95" s="2" t="s">
        <v>62</v>
      </c>
      <c r="I95" s="2" t="s">
        <v>43</v>
      </c>
      <c r="J95" s="6" t="s">
        <v>45</v>
      </c>
      <c r="K95" s="2" t="s">
        <v>46</v>
      </c>
      <c r="L95" s="2">
        <v>1</v>
      </c>
      <c r="M95" s="2">
        <v>448</v>
      </c>
      <c r="N95" s="2">
        <v>313</v>
      </c>
      <c r="O95" s="12">
        <v>0.69866071428571397</v>
      </c>
      <c r="P95" s="2">
        <v>0.55000000000000004</v>
      </c>
      <c r="Q95" s="2">
        <v>172</v>
      </c>
      <c r="R95" s="14" t="s">
        <v>113</v>
      </c>
      <c r="S95" s="2" t="s">
        <v>1064</v>
      </c>
      <c r="T95" s="2"/>
      <c r="U95" s="2"/>
      <c r="V95" s="2"/>
      <c r="W95" s="2" t="s">
        <v>54</v>
      </c>
      <c r="X95" s="6" t="s">
        <v>78</v>
      </c>
      <c r="Y95" s="6"/>
      <c r="Z95" s="2"/>
      <c r="AA95" s="2"/>
      <c r="AB95" s="15"/>
      <c r="AC95" s="2"/>
      <c r="AD95" s="2"/>
      <c r="AE95" s="2"/>
    </row>
    <row r="96" spans="1:31" x14ac:dyDescent="0.15">
      <c r="A96" s="4">
        <v>42355</v>
      </c>
      <c r="B96" s="5" t="s">
        <v>867</v>
      </c>
      <c r="C96" s="2">
        <v>2</v>
      </c>
      <c r="D96" s="6" t="s">
        <v>90</v>
      </c>
      <c r="E96" s="6" t="s">
        <v>868</v>
      </c>
      <c r="F96" s="2" t="s">
        <v>869</v>
      </c>
      <c r="G96" s="2" t="s">
        <v>301</v>
      </c>
      <c r="H96" s="2" t="s">
        <v>62</v>
      </c>
      <c r="I96" s="2" t="s">
        <v>43</v>
      </c>
      <c r="J96" s="6" t="s">
        <v>45</v>
      </c>
      <c r="K96" s="2" t="s">
        <v>46</v>
      </c>
      <c r="L96" s="2">
        <v>1</v>
      </c>
      <c r="M96" s="2">
        <v>1580</v>
      </c>
      <c r="N96" s="2">
        <v>950</v>
      </c>
      <c r="O96" s="12">
        <v>0.60126582278481</v>
      </c>
      <c r="P96" s="7"/>
      <c r="Q96" s="7"/>
      <c r="R96" s="14" t="s">
        <v>47</v>
      </c>
      <c r="S96" s="2" t="s">
        <v>1065</v>
      </c>
      <c r="T96" s="7"/>
      <c r="U96" s="7"/>
      <c r="V96" s="7"/>
      <c r="W96" s="2" t="s">
        <v>54</v>
      </c>
      <c r="X96" s="6" t="s">
        <v>49</v>
      </c>
      <c r="Y96" s="6"/>
      <c r="Z96" s="7"/>
      <c r="AA96" s="7"/>
      <c r="AB96" s="7"/>
      <c r="AC96" s="7"/>
      <c r="AD96" s="7"/>
      <c r="AE96" s="7"/>
    </row>
    <row r="97" spans="1:31" x14ac:dyDescent="0.15">
      <c r="A97" s="4">
        <v>42355</v>
      </c>
      <c r="B97" s="5" t="s">
        <v>870</v>
      </c>
      <c r="C97" s="2">
        <v>3</v>
      </c>
      <c r="D97" s="6" t="s">
        <v>149</v>
      </c>
      <c r="E97" s="6" t="s">
        <v>871</v>
      </c>
      <c r="F97" s="7"/>
      <c r="G97" s="2" t="s">
        <v>138</v>
      </c>
      <c r="H97" s="2" t="s">
        <v>62</v>
      </c>
      <c r="I97" s="2" t="s">
        <v>872</v>
      </c>
      <c r="J97" s="6" t="s">
        <v>63</v>
      </c>
      <c r="K97" s="2" t="s">
        <v>66</v>
      </c>
      <c r="L97" s="2">
        <v>1</v>
      </c>
      <c r="M97" s="2">
        <v>258</v>
      </c>
      <c r="N97" s="2">
        <v>180</v>
      </c>
      <c r="O97" s="12">
        <v>0.69767441860465096</v>
      </c>
      <c r="P97" s="7"/>
      <c r="Q97" s="7"/>
      <c r="R97" s="14" t="s">
        <v>47</v>
      </c>
      <c r="S97" s="7"/>
      <c r="T97" s="7"/>
      <c r="U97" s="7"/>
      <c r="V97" s="7"/>
      <c r="W97" s="2" t="s">
        <v>54</v>
      </c>
      <c r="X97" s="6" t="s">
        <v>49</v>
      </c>
      <c r="Y97" s="6"/>
      <c r="Z97" s="7"/>
      <c r="AA97" s="7"/>
      <c r="AB97" s="7"/>
      <c r="AC97" s="7"/>
      <c r="AD97" s="7"/>
      <c r="AE97" s="7"/>
    </row>
    <row r="98" spans="1:31" x14ac:dyDescent="0.15">
      <c r="A98" s="4">
        <v>42355</v>
      </c>
      <c r="B98" s="5" t="s">
        <v>873</v>
      </c>
      <c r="C98" s="2">
        <v>4</v>
      </c>
      <c r="D98" s="6" t="s">
        <v>66</v>
      </c>
      <c r="E98" s="6" t="s">
        <v>120</v>
      </c>
      <c r="F98" s="2" t="s">
        <v>793</v>
      </c>
      <c r="G98" s="7"/>
      <c r="H98" s="2" t="s">
        <v>44</v>
      </c>
      <c r="I98" s="2" t="s">
        <v>212</v>
      </c>
      <c r="J98" s="6" t="s">
        <v>55</v>
      </c>
      <c r="K98" s="2" t="s">
        <v>66</v>
      </c>
      <c r="L98" s="2">
        <v>1</v>
      </c>
      <c r="M98" s="2">
        <v>2999</v>
      </c>
      <c r="N98" s="2">
        <v>2999</v>
      </c>
      <c r="O98" s="12">
        <v>1</v>
      </c>
      <c r="P98" s="2">
        <v>1</v>
      </c>
      <c r="Q98" s="2">
        <v>2999</v>
      </c>
      <c r="R98" s="14" t="s">
        <v>113</v>
      </c>
      <c r="S98" s="2" t="s">
        <v>1058</v>
      </c>
      <c r="T98" s="7"/>
      <c r="U98" s="7"/>
      <c r="V98" s="7"/>
      <c r="W98" s="2" t="s">
        <v>54</v>
      </c>
      <c r="X98" s="6" t="s">
        <v>275</v>
      </c>
      <c r="Y98" s="6"/>
      <c r="Z98" s="7"/>
      <c r="AA98" s="7"/>
      <c r="AB98" s="7"/>
      <c r="AC98" s="7"/>
      <c r="AD98" s="7"/>
      <c r="AE98" s="7"/>
    </row>
    <row r="99" spans="1:31" x14ac:dyDescent="0.15">
      <c r="A99" s="4">
        <v>42355</v>
      </c>
      <c r="B99" s="5" t="s">
        <v>873</v>
      </c>
      <c r="C99" s="2">
        <v>4</v>
      </c>
      <c r="D99" s="6" t="s">
        <v>146</v>
      </c>
      <c r="E99" s="6" t="s">
        <v>147</v>
      </c>
      <c r="F99" s="2" t="s">
        <v>874</v>
      </c>
      <c r="G99" s="2" t="s">
        <v>166</v>
      </c>
      <c r="H99" s="2" t="s">
        <v>44</v>
      </c>
      <c r="I99" s="2">
        <v>23.5</v>
      </c>
      <c r="J99" s="6" t="s">
        <v>55</v>
      </c>
      <c r="K99" s="2" t="s">
        <v>66</v>
      </c>
      <c r="L99" s="2">
        <v>1</v>
      </c>
      <c r="M99" s="2">
        <v>0</v>
      </c>
      <c r="N99" s="2">
        <v>0</v>
      </c>
      <c r="O99" s="12" t="e">
        <v>#DIV/0!</v>
      </c>
      <c r="P99" s="7"/>
      <c r="Q99" s="7"/>
      <c r="R99" s="14" t="s">
        <v>113</v>
      </c>
      <c r="S99" s="2" t="s">
        <v>1058</v>
      </c>
      <c r="T99" s="7"/>
      <c r="U99" s="7"/>
      <c r="V99" s="7"/>
      <c r="W99" s="2" t="s">
        <v>54</v>
      </c>
      <c r="X99" s="6" t="s">
        <v>275</v>
      </c>
      <c r="Y99" s="6"/>
      <c r="Z99" s="7"/>
      <c r="AA99" s="7"/>
      <c r="AB99" s="7"/>
      <c r="AC99" s="7"/>
      <c r="AD99" s="7"/>
      <c r="AE99" s="7"/>
    </row>
    <row r="100" spans="1:31" x14ac:dyDescent="0.15">
      <c r="A100" s="4">
        <v>42355</v>
      </c>
      <c r="B100" s="5" t="s">
        <v>873</v>
      </c>
      <c r="C100" s="2">
        <v>4</v>
      </c>
      <c r="D100" s="6" t="s">
        <v>111</v>
      </c>
      <c r="E100" s="6" t="s">
        <v>112</v>
      </c>
      <c r="F100" s="7"/>
      <c r="G100" s="2" t="s">
        <v>184</v>
      </c>
      <c r="H100" s="2" t="s">
        <v>62</v>
      </c>
      <c r="I100" s="2" t="s">
        <v>136</v>
      </c>
      <c r="J100" s="6" t="s">
        <v>55</v>
      </c>
      <c r="K100" s="2" t="s">
        <v>66</v>
      </c>
      <c r="L100" s="2">
        <v>1</v>
      </c>
      <c r="M100" s="2">
        <v>280</v>
      </c>
      <c r="N100" s="2">
        <v>0</v>
      </c>
      <c r="O100" s="12">
        <v>0</v>
      </c>
      <c r="P100" s="7"/>
      <c r="Q100" s="7"/>
      <c r="R100" s="14" t="s">
        <v>113</v>
      </c>
      <c r="S100" s="2" t="s">
        <v>1058</v>
      </c>
      <c r="T100" s="7"/>
      <c r="U100" s="7"/>
      <c r="V100" s="7"/>
      <c r="W100" s="2" t="s">
        <v>54</v>
      </c>
      <c r="X100" s="6" t="s">
        <v>401</v>
      </c>
      <c r="Y100" s="6"/>
      <c r="Z100" s="7"/>
      <c r="AA100" s="7"/>
      <c r="AB100" s="7"/>
      <c r="AC100" s="7"/>
      <c r="AD100" s="7"/>
      <c r="AE100" s="7"/>
    </row>
    <row r="101" spans="1:31" x14ac:dyDescent="0.15">
      <c r="A101" s="4">
        <v>42355</v>
      </c>
      <c r="B101" s="5" t="s">
        <v>873</v>
      </c>
      <c r="C101" s="2">
        <v>4</v>
      </c>
      <c r="D101" s="6" t="s">
        <v>671</v>
      </c>
      <c r="E101" s="6" t="s">
        <v>112</v>
      </c>
      <c r="F101" s="7"/>
      <c r="G101" s="2" t="s">
        <v>184</v>
      </c>
      <c r="H101" s="2" t="s">
        <v>62</v>
      </c>
      <c r="I101" s="2" t="s">
        <v>53</v>
      </c>
      <c r="J101" s="6" t="s">
        <v>55</v>
      </c>
      <c r="K101" s="2" t="s">
        <v>66</v>
      </c>
      <c r="L101" s="2">
        <v>1</v>
      </c>
      <c r="M101" s="2">
        <v>320</v>
      </c>
      <c r="N101" s="2">
        <v>0</v>
      </c>
      <c r="O101" s="12">
        <v>0</v>
      </c>
      <c r="P101" s="7"/>
      <c r="Q101" s="7"/>
      <c r="R101" s="14" t="s">
        <v>113</v>
      </c>
      <c r="S101" s="2" t="s">
        <v>1058</v>
      </c>
      <c r="T101" s="7"/>
      <c r="U101" s="7"/>
      <c r="V101" s="7"/>
      <c r="W101" s="2" t="s">
        <v>54</v>
      </c>
      <c r="X101" s="6" t="s">
        <v>401</v>
      </c>
      <c r="Y101" s="6"/>
      <c r="Z101" s="7"/>
      <c r="AA101" s="7"/>
      <c r="AB101" s="7"/>
      <c r="AC101" s="7"/>
      <c r="AD101" s="7"/>
      <c r="AE101" s="7"/>
    </row>
    <row r="102" spans="1:31" x14ac:dyDescent="0.15">
      <c r="A102" s="4">
        <v>42355</v>
      </c>
      <c r="B102" s="5" t="s">
        <v>873</v>
      </c>
      <c r="C102" s="2">
        <v>4</v>
      </c>
      <c r="D102" s="6" t="s">
        <v>149</v>
      </c>
      <c r="E102" s="6" t="s">
        <v>492</v>
      </c>
      <c r="F102" s="7"/>
      <c r="G102" s="2" t="s">
        <v>150</v>
      </c>
      <c r="H102" s="2" t="s">
        <v>62</v>
      </c>
      <c r="I102" s="2" t="s">
        <v>785</v>
      </c>
      <c r="J102" s="6" t="s">
        <v>55</v>
      </c>
      <c r="K102" s="2" t="s">
        <v>66</v>
      </c>
      <c r="L102" s="2">
        <v>1</v>
      </c>
      <c r="M102" s="2">
        <v>258</v>
      </c>
      <c r="N102" s="2">
        <v>0</v>
      </c>
      <c r="O102" s="12">
        <v>0</v>
      </c>
      <c r="P102" s="7"/>
      <c r="Q102" s="7"/>
      <c r="R102" s="14" t="s">
        <v>113</v>
      </c>
      <c r="S102" s="2" t="s">
        <v>1058</v>
      </c>
      <c r="T102" s="7"/>
      <c r="U102" s="7"/>
      <c r="V102" s="7"/>
      <c r="W102" s="2" t="s">
        <v>54</v>
      </c>
      <c r="X102" s="6" t="s">
        <v>275</v>
      </c>
      <c r="Y102" s="6"/>
      <c r="Z102" s="7"/>
      <c r="AA102" s="7"/>
      <c r="AB102" s="7"/>
      <c r="AC102" s="7"/>
      <c r="AD102" s="7"/>
      <c r="AE102" s="7"/>
    </row>
    <row r="103" spans="1:31" x14ac:dyDescent="0.15">
      <c r="A103" s="4">
        <v>42355</v>
      </c>
      <c r="B103" s="5" t="s">
        <v>873</v>
      </c>
      <c r="C103" s="2">
        <v>4</v>
      </c>
      <c r="D103" s="6" t="s">
        <v>66</v>
      </c>
      <c r="E103" s="6" t="s">
        <v>120</v>
      </c>
      <c r="F103" s="2" t="s">
        <v>875</v>
      </c>
      <c r="G103" s="2"/>
      <c r="H103" s="2" t="s">
        <v>44</v>
      </c>
      <c r="I103" s="2" t="s">
        <v>136</v>
      </c>
      <c r="J103" s="6" t="s">
        <v>45</v>
      </c>
      <c r="K103" s="2" t="s">
        <v>66</v>
      </c>
      <c r="L103" s="2">
        <v>1</v>
      </c>
      <c r="M103" s="2">
        <v>2999</v>
      </c>
      <c r="N103" s="2">
        <v>2999</v>
      </c>
      <c r="O103" s="12">
        <v>1</v>
      </c>
      <c r="P103" s="2">
        <v>1</v>
      </c>
      <c r="Q103" s="2">
        <v>2999</v>
      </c>
      <c r="R103" s="14" t="s">
        <v>113</v>
      </c>
      <c r="S103" s="2" t="s">
        <v>1058</v>
      </c>
      <c r="T103" s="2"/>
      <c r="U103" s="2"/>
      <c r="V103" s="2"/>
      <c r="W103" s="2" t="s">
        <v>54</v>
      </c>
      <c r="X103" s="6" t="s">
        <v>275</v>
      </c>
      <c r="Y103" s="6"/>
      <c r="Z103" s="2"/>
      <c r="AA103" s="2"/>
      <c r="AB103" s="15"/>
      <c r="AC103" s="2"/>
      <c r="AD103" s="2"/>
      <c r="AE103" s="2"/>
    </row>
    <row r="104" spans="1:31" x14ac:dyDescent="0.15">
      <c r="A104" s="4">
        <v>42355</v>
      </c>
      <c r="B104" s="5" t="s">
        <v>873</v>
      </c>
      <c r="C104" s="2">
        <v>4</v>
      </c>
      <c r="D104" s="6" t="s">
        <v>146</v>
      </c>
      <c r="E104" s="6" t="s">
        <v>147</v>
      </c>
      <c r="F104" s="2" t="s">
        <v>876</v>
      </c>
      <c r="G104" s="2" t="s">
        <v>166</v>
      </c>
      <c r="H104" s="2" t="s">
        <v>44</v>
      </c>
      <c r="I104" s="2">
        <v>26.5</v>
      </c>
      <c r="J104" s="6" t="s">
        <v>45</v>
      </c>
      <c r="K104" s="2" t="s">
        <v>66</v>
      </c>
      <c r="L104" s="2">
        <v>1</v>
      </c>
      <c r="M104" s="2">
        <v>0</v>
      </c>
      <c r="N104" s="2">
        <v>0</v>
      </c>
      <c r="O104" s="12" t="e">
        <v>#DIV/0!</v>
      </c>
      <c r="P104" s="7"/>
      <c r="Q104" s="7"/>
      <c r="R104" s="14" t="s">
        <v>113</v>
      </c>
      <c r="S104" s="2" t="s">
        <v>1058</v>
      </c>
      <c r="T104" s="7"/>
      <c r="U104" s="7"/>
      <c r="V104" s="7"/>
      <c r="W104" s="2" t="s">
        <v>54</v>
      </c>
      <c r="X104" s="6" t="s">
        <v>275</v>
      </c>
      <c r="Y104" s="6"/>
      <c r="Z104" s="7"/>
      <c r="AA104" s="7"/>
      <c r="AB104" s="7"/>
      <c r="AC104" s="7"/>
      <c r="AD104" s="7"/>
      <c r="AE104" s="7"/>
    </row>
    <row r="105" spans="1:31" x14ac:dyDescent="0.15">
      <c r="A105" s="4">
        <v>42355</v>
      </c>
      <c r="B105" s="5" t="s">
        <v>873</v>
      </c>
      <c r="C105" s="2">
        <v>4</v>
      </c>
      <c r="D105" s="6" t="s">
        <v>149</v>
      </c>
      <c r="E105" s="6" t="s">
        <v>492</v>
      </c>
      <c r="F105" s="7"/>
      <c r="G105" s="7"/>
      <c r="H105" s="2" t="s">
        <v>62</v>
      </c>
      <c r="I105" s="2" t="s">
        <v>765</v>
      </c>
      <c r="J105" s="6" t="s">
        <v>45</v>
      </c>
      <c r="K105" s="2" t="s">
        <v>66</v>
      </c>
      <c r="L105" s="2">
        <v>1</v>
      </c>
      <c r="M105" s="2">
        <v>258</v>
      </c>
      <c r="N105" s="2">
        <v>0</v>
      </c>
      <c r="O105" s="12">
        <v>0</v>
      </c>
      <c r="P105" s="7"/>
      <c r="Q105" s="7"/>
      <c r="R105" s="14" t="s">
        <v>113</v>
      </c>
      <c r="S105" s="2" t="s">
        <v>1058</v>
      </c>
      <c r="T105" s="7"/>
      <c r="U105" s="7"/>
      <c r="V105" s="7"/>
      <c r="W105" s="2" t="s">
        <v>54</v>
      </c>
      <c r="X105" s="6" t="s">
        <v>275</v>
      </c>
      <c r="Y105" s="6"/>
      <c r="Z105" s="7"/>
      <c r="AA105" s="7"/>
      <c r="AB105" s="7"/>
      <c r="AC105" s="7"/>
      <c r="AD105" s="7"/>
      <c r="AE105" s="7"/>
    </row>
    <row r="106" spans="1:31" x14ac:dyDescent="0.15">
      <c r="A106" s="4">
        <v>42355</v>
      </c>
      <c r="B106" s="5" t="s">
        <v>873</v>
      </c>
      <c r="C106" s="2">
        <v>4</v>
      </c>
      <c r="D106" s="6" t="s">
        <v>671</v>
      </c>
      <c r="E106" s="6" t="s">
        <v>112</v>
      </c>
      <c r="F106" s="7"/>
      <c r="G106" s="2" t="s">
        <v>184</v>
      </c>
      <c r="H106" s="2" t="s">
        <v>62</v>
      </c>
      <c r="I106" s="2" t="s">
        <v>53</v>
      </c>
      <c r="J106" s="6" t="s">
        <v>45</v>
      </c>
      <c r="K106" s="2" t="s">
        <v>66</v>
      </c>
      <c r="L106" s="2">
        <v>1</v>
      </c>
      <c r="M106" s="2">
        <v>320</v>
      </c>
      <c r="N106" s="2">
        <v>0</v>
      </c>
      <c r="O106" s="12">
        <v>0</v>
      </c>
      <c r="P106" s="7"/>
      <c r="Q106" s="7"/>
      <c r="R106" s="14" t="s">
        <v>113</v>
      </c>
      <c r="S106" s="2" t="s">
        <v>1058</v>
      </c>
      <c r="T106" s="7"/>
      <c r="U106" s="7"/>
      <c r="V106" s="7"/>
      <c r="W106" s="2" t="s">
        <v>54</v>
      </c>
      <c r="X106" s="6" t="s">
        <v>401</v>
      </c>
      <c r="Y106" s="6"/>
      <c r="Z106" s="7"/>
      <c r="AA106" s="7"/>
      <c r="AB106" s="7"/>
      <c r="AC106" s="7"/>
      <c r="AD106" s="7"/>
      <c r="AE106" s="7"/>
    </row>
    <row r="107" spans="1:31" x14ac:dyDescent="0.15">
      <c r="A107" s="4">
        <v>42355</v>
      </c>
      <c r="B107" s="5" t="s">
        <v>873</v>
      </c>
      <c r="C107" s="2">
        <v>4</v>
      </c>
      <c r="D107" s="6" t="s">
        <v>111</v>
      </c>
      <c r="E107" s="6" t="s">
        <v>112</v>
      </c>
      <c r="F107" s="7"/>
      <c r="G107" s="2" t="s">
        <v>184</v>
      </c>
      <c r="H107" s="2" t="s">
        <v>62</v>
      </c>
      <c r="I107" s="2" t="s">
        <v>136</v>
      </c>
      <c r="J107" s="6" t="s">
        <v>45</v>
      </c>
      <c r="K107" s="2" t="s">
        <v>66</v>
      </c>
      <c r="L107" s="2">
        <v>1</v>
      </c>
      <c r="M107" s="2">
        <v>280</v>
      </c>
      <c r="N107" s="2">
        <v>0</v>
      </c>
      <c r="O107" s="12">
        <v>0</v>
      </c>
      <c r="P107" s="7"/>
      <c r="Q107" s="7"/>
      <c r="R107" s="14" t="s">
        <v>113</v>
      </c>
      <c r="S107" s="2" t="s">
        <v>1058</v>
      </c>
      <c r="T107" s="7"/>
      <c r="U107" s="7"/>
      <c r="V107" s="7"/>
      <c r="W107" s="2" t="s">
        <v>54</v>
      </c>
      <c r="X107" s="6" t="s">
        <v>401</v>
      </c>
      <c r="Y107" s="6"/>
      <c r="Z107" s="7"/>
      <c r="AA107" s="7"/>
      <c r="AB107" s="7"/>
      <c r="AC107" s="7"/>
      <c r="AD107" s="7"/>
      <c r="AE107" s="7"/>
    </row>
    <row r="108" spans="1:31" x14ac:dyDescent="0.15">
      <c r="A108" s="4">
        <v>42355</v>
      </c>
      <c r="B108" s="5" t="s">
        <v>873</v>
      </c>
      <c r="C108" s="2">
        <v>4</v>
      </c>
      <c r="D108" s="6" t="s">
        <v>56</v>
      </c>
      <c r="E108" s="6" t="s">
        <v>52</v>
      </c>
      <c r="F108" s="7"/>
      <c r="G108" s="2" t="s">
        <v>223</v>
      </c>
      <c r="H108" s="2" t="s">
        <v>44</v>
      </c>
      <c r="I108" s="2" t="s">
        <v>53</v>
      </c>
      <c r="J108" s="6" t="s">
        <v>45</v>
      </c>
      <c r="K108" s="2" t="s">
        <v>66</v>
      </c>
      <c r="L108" s="2">
        <v>1</v>
      </c>
      <c r="M108" s="2">
        <v>30</v>
      </c>
      <c r="N108" s="2">
        <v>30</v>
      </c>
      <c r="O108" s="12">
        <v>1</v>
      </c>
      <c r="P108" s="2">
        <v>1</v>
      </c>
      <c r="Q108" s="2">
        <v>30</v>
      </c>
      <c r="R108" s="14" t="s">
        <v>113</v>
      </c>
      <c r="S108" s="2" t="s">
        <v>1058</v>
      </c>
      <c r="T108" s="7"/>
      <c r="U108" s="7"/>
      <c r="V108" s="7"/>
      <c r="W108" s="2" t="s">
        <v>54</v>
      </c>
      <c r="X108" s="6" t="s">
        <v>275</v>
      </c>
      <c r="Y108" s="6"/>
      <c r="Z108" s="7"/>
      <c r="AA108" s="7"/>
      <c r="AB108" s="7"/>
      <c r="AC108" s="7"/>
      <c r="AD108" s="7"/>
      <c r="AE108" s="7"/>
    </row>
    <row r="109" spans="1:31" x14ac:dyDescent="0.15">
      <c r="A109" s="4">
        <v>42355</v>
      </c>
      <c r="B109" s="5" t="s">
        <v>873</v>
      </c>
      <c r="C109" s="2">
        <v>4</v>
      </c>
      <c r="D109" s="6" t="s">
        <v>56</v>
      </c>
      <c r="E109" s="6" t="s">
        <v>57</v>
      </c>
      <c r="F109" s="7"/>
      <c r="G109" s="2" t="s">
        <v>166</v>
      </c>
      <c r="H109" s="2" t="s">
        <v>62</v>
      </c>
      <c r="I109" s="2" t="s">
        <v>53</v>
      </c>
      <c r="J109" s="6" t="s">
        <v>45</v>
      </c>
      <c r="K109" s="2" t="s">
        <v>66</v>
      </c>
      <c r="L109" s="2">
        <v>1</v>
      </c>
      <c r="M109" s="2">
        <v>158</v>
      </c>
      <c r="N109" s="2">
        <v>110</v>
      </c>
      <c r="O109" s="12">
        <v>0.69620253164557</v>
      </c>
      <c r="P109" s="2">
        <v>0.55000000000000004</v>
      </c>
      <c r="Q109" s="2">
        <v>60</v>
      </c>
      <c r="R109" s="14" t="s">
        <v>113</v>
      </c>
      <c r="S109" s="2" t="s">
        <v>1058</v>
      </c>
      <c r="T109" s="7"/>
      <c r="U109" s="7"/>
      <c r="V109" s="7"/>
      <c r="W109" s="2" t="s">
        <v>54</v>
      </c>
      <c r="X109" s="6" t="s">
        <v>275</v>
      </c>
      <c r="Y109" s="6"/>
      <c r="Z109" s="7"/>
      <c r="AA109" s="7"/>
      <c r="AB109" s="7"/>
      <c r="AC109" s="7"/>
      <c r="AD109" s="7"/>
      <c r="AE109" s="7"/>
    </row>
    <row r="110" spans="1:31" x14ac:dyDescent="0.15">
      <c r="A110" s="4">
        <v>42355</v>
      </c>
      <c r="B110" s="5" t="s">
        <v>873</v>
      </c>
      <c r="C110" s="2">
        <v>4</v>
      </c>
      <c r="D110" s="6" t="s">
        <v>50</v>
      </c>
      <c r="E110" s="6" t="s">
        <v>112</v>
      </c>
      <c r="F110" s="7"/>
      <c r="G110" s="2" t="s">
        <v>166</v>
      </c>
      <c r="H110" s="2" t="s">
        <v>62</v>
      </c>
      <c r="I110" s="2" t="s">
        <v>53</v>
      </c>
      <c r="J110" s="6" t="s">
        <v>45</v>
      </c>
      <c r="K110" s="2" t="s">
        <v>66</v>
      </c>
      <c r="L110" s="2">
        <v>3</v>
      </c>
      <c r="M110" s="2">
        <v>50</v>
      </c>
      <c r="N110" s="2">
        <v>150</v>
      </c>
      <c r="O110" s="12">
        <v>1</v>
      </c>
      <c r="P110" s="2">
        <v>1</v>
      </c>
      <c r="Q110" s="2">
        <v>150</v>
      </c>
      <c r="R110" s="14" t="s">
        <v>113</v>
      </c>
      <c r="S110" s="2" t="s">
        <v>1058</v>
      </c>
      <c r="T110" s="7"/>
      <c r="U110" s="7"/>
      <c r="V110" s="7"/>
      <c r="W110" s="2" t="s">
        <v>54</v>
      </c>
      <c r="X110" s="6" t="s">
        <v>275</v>
      </c>
      <c r="Y110" s="6"/>
      <c r="Z110" s="7"/>
      <c r="AA110" s="7"/>
      <c r="AB110" s="7"/>
      <c r="AC110" s="7"/>
      <c r="AD110" s="7"/>
      <c r="AE110" s="7"/>
    </row>
    <row r="111" spans="1:31" x14ac:dyDescent="0.15">
      <c r="A111" s="4">
        <v>42355</v>
      </c>
      <c r="B111" s="5" t="s">
        <v>877</v>
      </c>
      <c r="C111" s="2">
        <v>5</v>
      </c>
      <c r="D111" s="6" t="s">
        <v>59</v>
      </c>
      <c r="E111" s="6" t="s">
        <v>263</v>
      </c>
      <c r="F111" s="7"/>
      <c r="G111" s="2" t="s">
        <v>878</v>
      </c>
      <c r="H111" s="2" t="s">
        <v>62</v>
      </c>
      <c r="I111" s="2" t="s">
        <v>89</v>
      </c>
      <c r="J111" s="6" t="s">
        <v>55</v>
      </c>
      <c r="K111" s="2" t="s">
        <v>46</v>
      </c>
      <c r="L111" s="2">
        <v>1</v>
      </c>
      <c r="M111" s="2">
        <v>138</v>
      </c>
      <c r="N111" s="2">
        <v>138</v>
      </c>
      <c r="O111" s="12">
        <v>1</v>
      </c>
      <c r="P111" s="7"/>
      <c r="Q111" s="7"/>
      <c r="R111" s="14" t="s">
        <v>47</v>
      </c>
      <c r="S111" s="7"/>
      <c r="T111" s="7"/>
      <c r="U111" s="7"/>
      <c r="V111" s="7"/>
      <c r="W111" s="2" t="s">
        <v>54</v>
      </c>
      <c r="X111" s="6" t="s">
        <v>86</v>
      </c>
      <c r="Y111" s="6"/>
      <c r="Z111" s="7"/>
      <c r="AA111" s="7"/>
      <c r="AB111" s="7"/>
      <c r="AC111" s="7"/>
      <c r="AD111" s="7"/>
      <c r="AE111" s="7"/>
    </row>
    <row r="112" spans="1:31" x14ac:dyDescent="0.15">
      <c r="A112" s="4">
        <v>42355</v>
      </c>
      <c r="B112" s="5" t="s">
        <v>879</v>
      </c>
      <c r="C112" s="2">
        <v>6</v>
      </c>
      <c r="D112" s="6" t="s">
        <v>83</v>
      </c>
      <c r="E112" s="6" t="s">
        <v>79</v>
      </c>
      <c r="F112" s="2" t="s">
        <v>244</v>
      </c>
      <c r="G112" s="2" t="s">
        <v>880</v>
      </c>
      <c r="H112" s="2" t="s">
        <v>62</v>
      </c>
      <c r="I112" s="2">
        <v>42</v>
      </c>
      <c r="J112" s="6" t="s">
        <v>45</v>
      </c>
      <c r="K112" s="2" t="s">
        <v>64</v>
      </c>
      <c r="L112" s="2">
        <v>1</v>
      </c>
      <c r="M112" s="2">
        <v>1500</v>
      </c>
      <c r="N112" s="2">
        <v>1000</v>
      </c>
      <c r="O112" s="12">
        <v>0.66666666666666696</v>
      </c>
      <c r="P112" s="2">
        <v>0.47499999999999998</v>
      </c>
      <c r="Q112" s="2">
        <v>475</v>
      </c>
      <c r="R112" s="14" t="s">
        <v>1040</v>
      </c>
      <c r="S112" s="2" t="s">
        <v>1066</v>
      </c>
      <c r="T112" s="2">
        <v>15810188808</v>
      </c>
      <c r="U112" s="7"/>
      <c r="V112" s="7"/>
      <c r="W112" s="2" t="s">
        <v>54</v>
      </c>
      <c r="X112" s="6" t="s">
        <v>86</v>
      </c>
      <c r="Y112" s="6"/>
      <c r="Z112" s="7"/>
      <c r="AA112" s="7"/>
      <c r="AB112" s="7"/>
      <c r="AC112" s="7"/>
      <c r="AD112" s="7"/>
      <c r="AE112" s="7"/>
    </row>
    <row r="113" spans="1:31" x14ac:dyDescent="0.15">
      <c r="A113" s="4">
        <v>42355</v>
      </c>
      <c r="B113" s="5" t="s">
        <v>881</v>
      </c>
      <c r="C113" s="2">
        <v>7</v>
      </c>
      <c r="D113" s="6" t="s">
        <v>671</v>
      </c>
      <c r="E113" s="6" t="s">
        <v>112</v>
      </c>
      <c r="F113" s="7"/>
      <c r="G113" s="2" t="s">
        <v>184</v>
      </c>
      <c r="H113" s="2" t="s">
        <v>62</v>
      </c>
      <c r="I113" s="2" t="s">
        <v>53</v>
      </c>
      <c r="J113" s="6" t="s">
        <v>45</v>
      </c>
      <c r="K113" s="2" t="s">
        <v>66</v>
      </c>
      <c r="L113" s="2">
        <v>1</v>
      </c>
      <c r="M113" s="2">
        <v>320</v>
      </c>
      <c r="N113" s="2">
        <v>240</v>
      </c>
      <c r="O113" s="12">
        <v>0.75</v>
      </c>
      <c r="P113" s="2">
        <v>0.625</v>
      </c>
      <c r="Q113" s="2">
        <v>150</v>
      </c>
      <c r="R113" s="14" t="s">
        <v>113</v>
      </c>
      <c r="S113" s="2" t="s">
        <v>1067</v>
      </c>
      <c r="T113" s="7"/>
      <c r="U113" s="7"/>
      <c r="V113" s="7"/>
      <c r="W113" s="2" t="s">
        <v>54</v>
      </c>
      <c r="X113" s="6" t="s">
        <v>78</v>
      </c>
      <c r="Y113" s="6"/>
      <c r="Z113" s="7"/>
      <c r="AA113" s="7"/>
      <c r="AB113" s="7"/>
      <c r="AC113" s="7"/>
      <c r="AD113" s="7"/>
      <c r="AE113" s="7"/>
    </row>
    <row r="114" spans="1:31" x14ac:dyDescent="0.15">
      <c r="A114" s="4">
        <v>42355</v>
      </c>
      <c r="B114" s="5" t="s">
        <v>881</v>
      </c>
      <c r="C114" s="2">
        <v>7</v>
      </c>
      <c r="D114" s="6" t="s">
        <v>111</v>
      </c>
      <c r="E114" s="6" t="s">
        <v>112</v>
      </c>
      <c r="F114" s="7"/>
      <c r="G114" s="2" t="s">
        <v>184</v>
      </c>
      <c r="H114" s="2" t="s">
        <v>62</v>
      </c>
      <c r="I114" s="2" t="s">
        <v>882</v>
      </c>
      <c r="J114" s="6" t="s">
        <v>45</v>
      </c>
      <c r="K114" s="2" t="s">
        <v>66</v>
      </c>
      <c r="L114" s="2">
        <v>1</v>
      </c>
      <c r="M114" s="2">
        <v>280</v>
      </c>
      <c r="N114" s="2">
        <v>240</v>
      </c>
      <c r="O114" s="12">
        <v>0.85714285714285698</v>
      </c>
      <c r="P114" s="2">
        <v>0.77500000000000002</v>
      </c>
      <c r="Q114" s="2">
        <v>186</v>
      </c>
      <c r="R114" s="14" t="s">
        <v>113</v>
      </c>
      <c r="S114" s="2" t="s">
        <v>1067</v>
      </c>
      <c r="T114" s="7"/>
      <c r="U114" s="7"/>
      <c r="V114" s="7"/>
      <c r="W114" s="2" t="s">
        <v>54</v>
      </c>
      <c r="X114" s="6" t="s">
        <v>78</v>
      </c>
      <c r="Y114" s="6"/>
      <c r="Z114" s="7"/>
      <c r="AA114" s="7"/>
      <c r="AB114" s="7"/>
      <c r="AC114" s="7"/>
      <c r="AD114" s="7"/>
      <c r="AE114" s="7"/>
    </row>
    <row r="115" spans="1:31" x14ac:dyDescent="0.15">
      <c r="A115" s="4">
        <v>42356</v>
      </c>
      <c r="B115" s="5" t="s">
        <v>883</v>
      </c>
      <c r="C115" s="2">
        <v>1</v>
      </c>
      <c r="D115" s="6" t="s">
        <v>50</v>
      </c>
      <c r="E115" s="6" t="s">
        <v>112</v>
      </c>
      <c r="F115" s="7"/>
      <c r="G115" s="2" t="s">
        <v>138</v>
      </c>
      <c r="H115" s="2" t="s">
        <v>62</v>
      </c>
      <c r="I115" s="2" t="s">
        <v>53</v>
      </c>
      <c r="J115" s="6" t="s">
        <v>55</v>
      </c>
      <c r="K115" s="2" t="s">
        <v>46</v>
      </c>
      <c r="L115" s="2">
        <v>1</v>
      </c>
      <c r="M115" s="2">
        <v>50</v>
      </c>
      <c r="N115" s="2">
        <v>50</v>
      </c>
      <c r="O115" s="12">
        <v>1</v>
      </c>
      <c r="P115" s="7"/>
      <c r="Q115" s="7"/>
      <c r="R115" s="14" t="s">
        <v>47</v>
      </c>
      <c r="S115" s="7"/>
      <c r="T115" s="7"/>
      <c r="U115" s="7"/>
      <c r="V115" s="7"/>
      <c r="W115" s="2" t="s">
        <v>389</v>
      </c>
      <c r="X115" s="6" t="s">
        <v>86</v>
      </c>
      <c r="Y115" s="6"/>
      <c r="Z115" s="7"/>
      <c r="AA115" s="7"/>
      <c r="AB115" s="7"/>
      <c r="AC115" s="7"/>
      <c r="AD115" s="7"/>
      <c r="AE115" s="7"/>
    </row>
    <row r="116" spans="1:31" x14ac:dyDescent="0.15">
      <c r="A116" s="4">
        <v>42356</v>
      </c>
      <c r="B116" s="5" t="s">
        <v>884</v>
      </c>
      <c r="C116" s="2">
        <v>2</v>
      </c>
      <c r="D116" s="6" t="s">
        <v>90</v>
      </c>
      <c r="E116" s="6" t="s">
        <v>91</v>
      </c>
      <c r="F116" s="2" t="s">
        <v>885</v>
      </c>
      <c r="G116" s="2" t="s">
        <v>886</v>
      </c>
      <c r="H116" s="2" t="s">
        <v>44</v>
      </c>
      <c r="I116" s="2" t="s">
        <v>211</v>
      </c>
      <c r="J116" s="6" t="s">
        <v>55</v>
      </c>
      <c r="K116" s="2" t="s">
        <v>64</v>
      </c>
      <c r="L116" s="2">
        <v>1</v>
      </c>
      <c r="M116" s="2">
        <v>1890</v>
      </c>
      <c r="N116" s="2">
        <v>1600</v>
      </c>
      <c r="O116" s="12">
        <v>0.84656084656084696</v>
      </c>
      <c r="P116" s="2">
        <v>0.77500000000000002</v>
      </c>
      <c r="Q116" s="2">
        <v>1240</v>
      </c>
      <c r="R116" s="14" t="s">
        <v>1040</v>
      </c>
      <c r="S116" s="2" t="s">
        <v>1068</v>
      </c>
      <c r="T116" s="2">
        <v>13581759808</v>
      </c>
      <c r="U116" s="7"/>
      <c r="V116" s="7"/>
      <c r="W116" s="2" t="s">
        <v>389</v>
      </c>
      <c r="X116" s="6" t="s">
        <v>86</v>
      </c>
      <c r="Y116" s="6"/>
      <c r="Z116" s="7"/>
      <c r="AA116" s="7"/>
      <c r="AB116" s="7"/>
      <c r="AC116" s="7"/>
      <c r="AD116" s="7"/>
      <c r="AE116" s="7"/>
    </row>
    <row r="117" spans="1:31" x14ac:dyDescent="0.15">
      <c r="A117" s="4">
        <v>42356</v>
      </c>
      <c r="B117" s="5" t="s">
        <v>887</v>
      </c>
      <c r="C117" s="2">
        <v>3</v>
      </c>
      <c r="D117" s="6" t="s">
        <v>100</v>
      </c>
      <c r="E117" s="6" t="s">
        <v>128</v>
      </c>
      <c r="F117" s="2" t="s">
        <v>888</v>
      </c>
      <c r="G117" s="2" t="s">
        <v>889</v>
      </c>
      <c r="H117" s="2" t="s">
        <v>44</v>
      </c>
      <c r="I117" s="2" t="s">
        <v>156</v>
      </c>
      <c r="J117" s="6" t="s">
        <v>45</v>
      </c>
      <c r="K117" s="2" t="s">
        <v>46</v>
      </c>
      <c r="L117" s="2">
        <v>1</v>
      </c>
      <c r="M117" s="2">
        <v>288</v>
      </c>
      <c r="N117" s="2">
        <v>288</v>
      </c>
      <c r="O117" s="12">
        <v>1</v>
      </c>
      <c r="P117" s="7"/>
      <c r="Q117" s="7"/>
      <c r="R117" s="14" t="s">
        <v>47</v>
      </c>
      <c r="S117" s="7"/>
      <c r="T117" s="7"/>
      <c r="U117" s="7"/>
      <c r="V117" s="7"/>
      <c r="W117" s="2" t="s">
        <v>389</v>
      </c>
      <c r="X117" s="6" t="s">
        <v>86</v>
      </c>
      <c r="Y117" s="6"/>
      <c r="Z117" s="7"/>
      <c r="AA117" s="7"/>
      <c r="AB117" s="7"/>
      <c r="AC117" s="7"/>
      <c r="AD117" s="7"/>
      <c r="AE117" s="7"/>
    </row>
    <row r="118" spans="1:31" x14ac:dyDescent="0.15">
      <c r="A118" s="4">
        <v>42356</v>
      </c>
      <c r="B118" s="5" t="s">
        <v>890</v>
      </c>
      <c r="C118" s="2">
        <v>4</v>
      </c>
      <c r="D118" s="6" t="s">
        <v>50</v>
      </c>
      <c r="E118" s="6" t="s">
        <v>112</v>
      </c>
      <c r="F118" s="7"/>
      <c r="G118" s="2" t="s">
        <v>166</v>
      </c>
      <c r="H118" s="2" t="s">
        <v>62</v>
      </c>
      <c r="I118" s="2" t="s">
        <v>53</v>
      </c>
      <c r="J118" s="6" t="s">
        <v>45</v>
      </c>
      <c r="K118" s="2" t="s">
        <v>46</v>
      </c>
      <c r="L118" s="2">
        <v>1</v>
      </c>
      <c r="M118" s="2">
        <v>50</v>
      </c>
      <c r="N118" s="2">
        <v>50</v>
      </c>
      <c r="O118" s="12">
        <v>1</v>
      </c>
      <c r="P118" s="7"/>
      <c r="Q118" s="7"/>
      <c r="R118" s="14" t="s">
        <v>47</v>
      </c>
      <c r="S118" s="7"/>
      <c r="T118" s="7"/>
      <c r="U118" s="7"/>
      <c r="V118" s="7"/>
      <c r="W118" s="2" t="s">
        <v>389</v>
      </c>
      <c r="X118" s="6" t="s">
        <v>49</v>
      </c>
      <c r="Y118" s="6"/>
      <c r="Z118" s="7"/>
      <c r="AA118" s="7"/>
      <c r="AB118" s="7"/>
      <c r="AC118" s="7"/>
      <c r="AD118" s="7"/>
      <c r="AE118" s="7"/>
    </row>
    <row r="119" spans="1:31" x14ac:dyDescent="0.15">
      <c r="A119" s="4">
        <v>42356</v>
      </c>
      <c r="B119" s="5" t="s">
        <v>891</v>
      </c>
      <c r="C119" s="2">
        <v>5</v>
      </c>
      <c r="D119" s="6" t="s">
        <v>50</v>
      </c>
      <c r="E119" s="6" t="s">
        <v>112</v>
      </c>
      <c r="F119" s="7"/>
      <c r="G119" s="2" t="s">
        <v>166</v>
      </c>
      <c r="H119" s="2" t="s">
        <v>62</v>
      </c>
      <c r="I119" s="2" t="s">
        <v>53</v>
      </c>
      <c r="J119" s="6" t="s">
        <v>55</v>
      </c>
      <c r="K119" s="2" t="s">
        <v>46</v>
      </c>
      <c r="L119" s="2">
        <v>1</v>
      </c>
      <c r="M119" s="2">
        <v>50</v>
      </c>
      <c r="N119" s="2">
        <v>0</v>
      </c>
      <c r="O119" s="12">
        <v>0</v>
      </c>
      <c r="P119" s="7"/>
      <c r="Q119" s="7"/>
      <c r="R119" s="14" t="s">
        <v>47</v>
      </c>
      <c r="S119" s="7"/>
      <c r="T119" s="7"/>
      <c r="U119" s="7"/>
      <c r="V119" s="7"/>
      <c r="W119" s="2" t="s">
        <v>237</v>
      </c>
      <c r="X119" s="6" t="s">
        <v>358</v>
      </c>
      <c r="Y119" s="6"/>
      <c r="Z119" s="7"/>
      <c r="AA119" s="7"/>
      <c r="AB119" s="7"/>
      <c r="AC119" s="2" t="s">
        <v>1069</v>
      </c>
      <c r="AD119" s="2">
        <v>100</v>
      </c>
      <c r="AE119" s="7"/>
    </row>
    <row r="120" spans="1:31" x14ac:dyDescent="0.15">
      <c r="A120" s="4">
        <v>42356</v>
      </c>
      <c r="B120" s="5" t="s">
        <v>892</v>
      </c>
      <c r="C120" s="2">
        <v>6</v>
      </c>
      <c r="D120" s="6" t="s">
        <v>241</v>
      </c>
      <c r="E120" s="6"/>
      <c r="F120" s="2" t="s">
        <v>893</v>
      </c>
      <c r="G120" s="2" t="s">
        <v>166</v>
      </c>
      <c r="H120" s="2" t="s">
        <v>44</v>
      </c>
      <c r="I120" s="2" t="s">
        <v>788</v>
      </c>
      <c r="J120" s="6" t="s">
        <v>63</v>
      </c>
      <c r="K120" s="2" t="s">
        <v>66</v>
      </c>
      <c r="L120" s="2">
        <v>1</v>
      </c>
      <c r="M120" s="2">
        <v>500</v>
      </c>
      <c r="N120" s="2">
        <v>500</v>
      </c>
      <c r="O120" s="12">
        <v>1</v>
      </c>
      <c r="P120" s="2">
        <v>1</v>
      </c>
      <c r="Q120" s="2">
        <v>500</v>
      </c>
      <c r="R120" s="14" t="s">
        <v>113</v>
      </c>
      <c r="S120" s="2" t="s">
        <v>1070</v>
      </c>
      <c r="T120" s="7"/>
      <c r="U120" s="7"/>
      <c r="V120" s="7"/>
      <c r="W120" s="2" t="s">
        <v>54</v>
      </c>
      <c r="X120" s="6" t="s">
        <v>86</v>
      </c>
      <c r="Y120" s="6"/>
      <c r="Z120" s="7"/>
      <c r="AA120" s="7"/>
      <c r="AB120" s="7"/>
      <c r="AC120" s="7"/>
      <c r="AD120" s="7"/>
      <c r="AE120" s="7"/>
    </row>
    <row r="121" spans="1:31" x14ac:dyDescent="0.15">
      <c r="A121" s="4">
        <v>42356</v>
      </c>
      <c r="B121" s="5" t="s">
        <v>894</v>
      </c>
      <c r="C121" s="2">
        <v>7</v>
      </c>
      <c r="D121" s="6" t="s">
        <v>241</v>
      </c>
      <c r="E121" s="6"/>
      <c r="F121" s="2" t="s">
        <v>762</v>
      </c>
      <c r="G121" s="2" t="s">
        <v>203</v>
      </c>
      <c r="H121" s="2" t="s">
        <v>44</v>
      </c>
      <c r="I121" s="2" t="s">
        <v>788</v>
      </c>
      <c r="J121" s="6" t="s">
        <v>63</v>
      </c>
      <c r="K121" s="2" t="s">
        <v>66</v>
      </c>
      <c r="L121" s="2">
        <v>1</v>
      </c>
      <c r="M121" s="2">
        <v>500</v>
      </c>
      <c r="N121" s="2">
        <v>500</v>
      </c>
      <c r="O121" s="12">
        <v>1</v>
      </c>
      <c r="P121" s="2">
        <v>1</v>
      </c>
      <c r="Q121" s="2">
        <v>500</v>
      </c>
      <c r="R121" s="14" t="s">
        <v>113</v>
      </c>
      <c r="S121" s="2" t="s">
        <v>1071</v>
      </c>
      <c r="T121" s="7"/>
      <c r="U121" s="7"/>
      <c r="V121" s="7"/>
      <c r="W121" s="2" t="s">
        <v>54</v>
      </c>
      <c r="X121" s="6" t="s">
        <v>78</v>
      </c>
      <c r="Y121" s="6"/>
      <c r="Z121" s="7"/>
      <c r="AA121" s="7"/>
      <c r="AB121" s="7"/>
      <c r="AC121" s="7"/>
      <c r="AD121" s="7"/>
      <c r="AE121" s="7"/>
    </row>
    <row r="122" spans="1:31" x14ac:dyDescent="0.15">
      <c r="A122" s="4">
        <v>42356</v>
      </c>
      <c r="B122" s="5" t="s">
        <v>895</v>
      </c>
      <c r="C122" s="2">
        <v>8</v>
      </c>
      <c r="D122" s="6" t="s">
        <v>66</v>
      </c>
      <c r="E122" s="6" t="s">
        <v>120</v>
      </c>
      <c r="F122" s="2" t="s">
        <v>896</v>
      </c>
      <c r="G122" s="2" t="s">
        <v>203</v>
      </c>
      <c r="H122" s="2" t="s">
        <v>44</v>
      </c>
      <c r="I122" s="2" t="s">
        <v>178</v>
      </c>
      <c r="J122" s="6" t="s">
        <v>45</v>
      </c>
      <c r="K122" s="2" t="s">
        <v>66</v>
      </c>
      <c r="L122" s="2">
        <v>1</v>
      </c>
      <c r="M122" s="2">
        <v>9460</v>
      </c>
      <c r="N122" s="2">
        <v>8000</v>
      </c>
      <c r="O122" s="12">
        <v>0.84566596194503196</v>
      </c>
      <c r="P122" s="2">
        <v>0.77500000000000002</v>
      </c>
      <c r="Q122" s="2">
        <v>6200</v>
      </c>
      <c r="R122" s="14" t="s">
        <v>113</v>
      </c>
      <c r="S122" s="2" t="s">
        <v>1072</v>
      </c>
      <c r="T122" s="7"/>
      <c r="U122" s="7"/>
      <c r="V122" s="7"/>
      <c r="W122" s="2" t="s">
        <v>54</v>
      </c>
      <c r="X122" s="6" t="s">
        <v>78</v>
      </c>
      <c r="Y122" s="6"/>
      <c r="Z122" s="7"/>
      <c r="AA122" s="7"/>
      <c r="AB122" s="7"/>
      <c r="AC122" s="7"/>
      <c r="AD122" s="7"/>
      <c r="AE122" s="7"/>
    </row>
    <row r="123" spans="1:31" x14ac:dyDescent="0.15">
      <c r="A123" s="4">
        <v>42356</v>
      </c>
      <c r="B123" s="5" t="s">
        <v>895</v>
      </c>
      <c r="C123" s="2">
        <v>8</v>
      </c>
      <c r="D123" s="6" t="s">
        <v>146</v>
      </c>
      <c r="E123" s="6" t="s">
        <v>120</v>
      </c>
      <c r="F123" s="2" t="s">
        <v>897</v>
      </c>
      <c r="G123" s="2" t="s">
        <v>286</v>
      </c>
      <c r="H123" s="2" t="s">
        <v>44</v>
      </c>
      <c r="I123" s="2">
        <v>27.5</v>
      </c>
      <c r="J123" s="6" t="s">
        <v>45</v>
      </c>
      <c r="K123" s="2" t="s">
        <v>66</v>
      </c>
      <c r="L123" s="2">
        <v>1</v>
      </c>
      <c r="M123" s="2">
        <v>4380</v>
      </c>
      <c r="N123" s="2">
        <v>3900</v>
      </c>
      <c r="O123" s="12">
        <v>0.89041095890411004</v>
      </c>
      <c r="P123" s="2">
        <v>0.85</v>
      </c>
      <c r="Q123" s="2">
        <v>3315</v>
      </c>
      <c r="R123" s="14" t="s">
        <v>113</v>
      </c>
      <c r="S123" s="2" t="s">
        <v>1072</v>
      </c>
      <c r="T123" s="7"/>
      <c r="U123" s="7"/>
      <c r="V123" s="7"/>
      <c r="W123" s="2" t="s">
        <v>54</v>
      </c>
      <c r="X123" s="6" t="s">
        <v>78</v>
      </c>
      <c r="Y123" s="6"/>
      <c r="Z123" s="7"/>
      <c r="AA123" s="7"/>
      <c r="AB123" s="7"/>
      <c r="AC123" s="7"/>
      <c r="AD123" s="7"/>
      <c r="AE123" s="7"/>
    </row>
    <row r="124" spans="1:31" x14ac:dyDescent="0.15">
      <c r="A124" s="4">
        <v>42356</v>
      </c>
      <c r="B124" s="5" t="s">
        <v>895</v>
      </c>
      <c r="C124" s="2">
        <v>8</v>
      </c>
      <c r="D124" s="6" t="s">
        <v>92</v>
      </c>
      <c r="E124" s="6" t="s">
        <v>91</v>
      </c>
      <c r="F124" s="2" t="s">
        <v>861</v>
      </c>
      <c r="G124" s="2" t="s">
        <v>300</v>
      </c>
      <c r="H124" s="2" t="s">
        <v>44</v>
      </c>
      <c r="I124" s="2" t="s">
        <v>72</v>
      </c>
      <c r="J124" s="6" t="s">
        <v>45</v>
      </c>
      <c r="K124" s="2" t="s">
        <v>66</v>
      </c>
      <c r="L124" s="2">
        <v>1</v>
      </c>
      <c r="M124" s="2">
        <v>1390</v>
      </c>
      <c r="N124" s="2">
        <v>1200</v>
      </c>
      <c r="O124" s="12">
        <v>0.86330935251798602</v>
      </c>
      <c r="P124" s="2">
        <v>0.77500000000000002</v>
      </c>
      <c r="Q124" s="2">
        <v>930</v>
      </c>
      <c r="R124" s="14" t="s">
        <v>113</v>
      </c>
      <c r="S124" s="2" t="s">
        <v>1072</v>
      </c>
      <c r="T124" s="2"/>
      <c r="U124" s="2"/>
      <c r="V124" s="2"/>
      <c r="W124" s="2" t="s">
        <v>54</v>
      </c>
      <c r="X124" s="6" t="s">
        <v>78</v>
      </c>
      <c r="Y124" s="6"/>
      <c r="Z124" s="2"/>
      <c r="AA124" s="2"/>
      <c r="AB124" s="15"/>
      <c r="AC124" s="2"/>
      <c r="AD124" s="2"/>
      <c r="AE124" s="2"/>
    </row>
    <row r="125" spans="1:31" x14ac:dyDescent="0.15">
      <c r="A125" s="4">
        <v>42356</v>
      </c>
      <c r="B125" s="5" t="s">
        <v>895</v>
      </c>
      <c r="C125" s="2">
        <v>8</v>
      </c>
      <c r="D125" s="6" t="s">
        <v>149</v>
      </c>
      <c r="E125" s="6" t="s">
        <v>120</v>
      </c>
      <c r="F125" s="2" t="s">
        <v>898</v>
      </c>
      <c r="G125" s="2" t="s">
        <v>300</v>
      </c>
      <c r="H125" s="2" t="s">
        <v>44</v>
      </c>
      <c r="I125" s="2" t="s">
        <v>899</v>
      </c>
      <c r="J125" s="6" t="s">
        <v>45</v>
      </c>
      <c r="K125" s="2" t="s">
        <v>66</v>
      </c>
      <c r="L125" s="2">
        <v>1</v>
      </c>
      <c r="M125" s="2">
        <v>1130</v>
      </c>
      <c r="N125" s="2">
        <v>1000</v>
      </c>
      <c r="O125" s="12">
        <v>0.88495575221238898</v>
      </c>
      <c r="P125" s="2">
        <v>0.77500000000000002</v>
      </c>
      <c r="Q125" s="2">
        <v>775</v>
      </c>
      <c r="R125" s="14" t="s">
        <v>113</v>
      </c>
      <c r="S125" s="2" t="s">
        <v>1072</v>
      </c>
      <c r="T125" s="7"/>
      <c r="U125" s="7"/>
      <c r="V125" s="7"/>
      <c r="W125" s="2" t="s">
        <v>54</v>
      </c>
      <c r="X125" s="6" t="s">
        <v>78</v>
      </c>
      <c r="Y125" s="6"/>
      <c r="Z125" s="7"/>
      <c r="AA125" s="7"/>
      <c r="AB125" s="7"/>
      <c r="AC125" s="7"/>
      <c r="AD125" s="7"/>
      <c r="AE125" s="7"/>
    </row>
    <row r="126" spans="1:31" x14ac:dyDescent="0.15">
      <c r="A126" s="4">
        <v>42356</v>
      </c>
      <c r="B126" s="5" t="s">
        <v>895</v>
      </c>
      <c r="C126" s="2">
        <v>8</v>
      </c>
      <c r="D126" s="6" t="s">
        <v>671</v>
      </c>
      <c r="E126" s="6" t="s">
        <v>112</v>
      </c>
      <c r="F126" s="7"/>
      <c r="G126" s="2" t="s">
        <v>184</v>
      </c>
      <c r="H126" s="2" t="s">
        <v>62</v>
      </c>
      <c r="I126" s="2" t="s">
        <v>53</v>
      </c>
      <c r="J126" s="6" t="s">
        <v>45</v>
      </c>
      <c r="K126" s="2" t="s">
        <v>66</v>
      </c>
      <c r="L126" s="2">
        <v>1</v>
      </c>
      <c r="M126" s="2">
        <v>320</v>
      </c>
      <c r="N126" s="2">
        <v>200</v>
      </c>
      <c r="O126" s="12">
        <v>0.625</v>
      </c>
      <c r="P126" s="2">
        <v>0.4</v>
      </c>
      <c r="Q126" s="2">
        <v>80</v>
      </c>
      <c r="R126" s="14" t="s">
        <v>113</v>
      </c>
      <c r="S126" s="2" t="s">
        <v>1072</v>
      </c>
      <c r="T126" s="7"/>
      <c r="U126" s="7"/>
      <c r="V126" s="7"/>
      <c r="W126" s="2" t="s">
        <v>54</v>
      </c>
      <c r="X126" s="6" t="s">
        <v>78</v>
      </c>
      <c r="Y126" s="6"/>
      <c r="Z126" s="7"/>
      <c r="AA126" s="7"/>
      <c r="AB126" s="7"/>
      <c r="AC126" s="7"/>
      <c r="AD126" s="7"/>
      <c r="AE126" s="7"/>
    </row>
    <row r="127" spans="1:31" x14ac:dyDescent="0.15">
      <c r="A127" s="4">
        <v>42356</v>
      </c>
      <c r="B127" s="5" t="s">
        <v>895</v>
      </c>
      <c r="C127" s="2">
        <v>8</v>
      </c>
      <c r="D127" s="6" t="s">
        <v>111</v>
      </c>
      <c r="E127" s="6" t="s">
        <v>112</v>
      </c>
      <c r="F127" s="7"/>
      <c r="G127" s="2" t="s">
        <v>184</v>
      </c>
      <c r="H127" s="2" t="s">
        <v>62</v>
      </c>
      <c r="I127" s="2" t="s">
        <v>882</v>
      </c>
      <c r="J127" s="6" t="s">
        <v>45</v>
      </c>
      <c r="K127" s="2" t="s">
        <v>66</v>
      </c>
      <c r="L127" s="2">
        <v>1</v>
      </c>
      <c r="M127" s="2">
        <v>280</v>
      </c>
      <c r="N127" s="2">
        <v>200</v>
      </c>
      <c r="O127" s="12">
        <v>0.71428571428571397</v>
      </c>
      <c r="P127" s="2">
        <v>0.55000000000000004</v>
      </c>
      <c r="Q127" s="2">
        <v>110</v>
      </c>
      <c r="R127" s="14" t="s">
        <v>113</v>
      </c>
      <c r="S127" s="2" t="s">
        <v>1072</v>
      </c>
      <c r="T127" s="7"/>
      <c r="U127" s="7"/>
      <c r="V127" s="7"/>
      <c r="W127" s="2" t="s">
        <v>54</v>
      </c>
      <c r="X127" s="6" t="s">
        <v>78</v>
      </c>
      <c r="Y127" s="6"/>
      <c r="Z127" s="7"/>
      <c r="AA127" s="7"/>
      <c r="AB127" s="7"/>
      <c r="AC127" s="7"/>
      <c r="AD127" s="7"/>
      <c r="AE127" s="7"/>
    </row>
    <row r="128" spans="1:31" x14ac:dyDescent="0.15">
      <c r="A128" s="4">
        <v>42356</v>
      </c>
      <c r="B128" s="5" t="s">
        <v>895</v>
      </c>
      <c r="C128" s="2">
        <v>8</v>
      </c>
      <c r="D128" s="6" t="s">
        <v>50</v>
      </c>
      <c r="E128" s="6" t="s">
        <v>112</v>
      </c>
      <c r="F128" s="2" t="s">
        <v>81</v>
      </c>
      <c r="G128" s="2" t="s">
        <v>138</v>
      </c>
      <c r="H128" s="2" t="s">
        <v>62</v>
      </c>
      <c r="I128" s="2" t="s">
        <v>43</v>
      </c>
      <c r="J128" s="6" t="s">
        <v>45</v>
      </c>
      <c r="K128" s="2" t="s">
        <v>66</v>
      </c>
      <c r="L128" s="2">
        <v>1</v>
      </c>
      <c r="M128" s="2">
        <v>158</v>
      </c>
      <c r="N128" s="2">
        <v>0</v>
      </c>
      <c r="O128" s="12">
        <v>0</v>
      </c>
      <c r="P128" s="7"/>
      <c r="Q128" s="7"/>
      <c r="R128" s="14" t="s">
        <v>113</v>
      </c>
      <c r="S128" s="2" t="s">
        <v>1072</v>
      </c>
      <c r="T128" s="7"/>
      <c r="U128" s="7"/>
      <c r="V128" s="7"/>
      <c r="W128" s="2" t="s">
        <v>54</v>
      </c>
      <c r="X128" s="6" t="s">
        <v>186</v>
      </c>
      <c r="Y128" s="6"/>
      <c r="Z128" s="7"/>
      <c r="AA128" s="7"/>
      <c r="AB128" s="7"/>
      <c r="AC128" s="7"/>
      <c r="AD128" s="7"/>
      <c r="AE128" s="7"/>
    </row>
    <row r="129" spans="1:31" x14ac:dyDescent="0.15">
      <c r="A129" s="4">
        <v>42356</v>
      </c>
      <c r="B129" s="5" t="s">
        <v>895</v>
      </c>
      <c r="C129" s="2">
        <v>8</v>
      </c>
      <c r="D129" s="6" t="s">
        <v>59</v>
      </c>
      <c r="E129" s="6" t="s">
        <v>165</v>
      </c>
      <c r="F129" s="7"/>
      <c r="G129" s="2" t="s">
        <v>137</v>
      </c>
      <c r="H129" s="2" t="s">
        <v>62</v>
      </c>
      <c r="I129" s="2" t="s">
        <v>43</v>
      </c>
      <c r="J129" s="6" t="s">
        <v>45</v>
      </c>
      <c r="K129" s="2" t="s">
        <v>66</v>
      </c>
      <c r="L129" s="2">
        <v>1</v>
      </c>
      <c r="M129" s="2">
        <v>138</v>
      </c>
      <c r="N129" s="2">
        <v>0</v>
      </c>
      <c r="O129" s="12">
        <v>0</v>
      </c>
      <c r="P129" s="7"/>
      <c r="Q129" s="7"/>
      <c r="R129" s="14" t="s">
        <v>113</v>
      </c>
      <c r="S129" s="2" t="s">
        <v>1072</v>
      </c>
      <c r="T129" s="7"/>
      <c r="U129" s="7"/>
      <c r="V129" s="7"/>
      <c r="W129" s="2" t="s">
        <v>54</v>
      </c>
      <c r="X129" s="6" t="s">
        <v>186</v>
      </c>
      <c r="Y129" s="6"/>
      <c r="Z129" s="7"/>
      <c r="AA129" s="7"/>
      <c r="AB129" s="7"/>
      <c r="AC129" s="7"/>
      <c r="AD129" s="7"/>
      <c r="AE129" s="7"/>
    </row>
    <row r="130" spans="1:31" x14ac:dyDescent="0.15">
      <c r="A130" s="4">
        <v>42357</v>
      </c>
      <c r="B130" s="5" t="s">
        <v>900</v>
      </c>
      <c r="C130" s="2">
        <v>1</v>
      </c>
      <c r="D130" s="6" t="s">
        <v>59</v>
      </c>
      <c r="E130" s="6" t="s">
        <v>263</v>
      </c>
      <c r="F130" s="7"/>
      <c r="G130" s="2" t="s">
        <v>203</v>
      </c>
      <c r="H130" s="2" t="s">
        <v>62</v>
      </c>
      <c r="I130" s="2" t="s">
        <v>89</v>
      </c>
      <c r="J130" s="6" t="s">
        <v>55</v>
      </c>
      <c r="K130" s="2" t="s">
        <v>46</v>
      </c>
      <c r="L130" s="2">
        <v>1</v>
      </c>
      <c r="M130" s="2">
        <v>138</v>
      </c>
      <c r="N130" s="2">
        <v>138</v>
      </c>
      <c r="O130" s="12">
        <v>1</v>
      </c>
      <c r="P130" s="7"/>
      <c r="Q130" s="7"/>
      <c r="R130" s="14" t="s">
        <v>47</v>
      </c>
      <c r="S130" s="7"/>
      <c r="T130" s="7"/>
      <c r="U130" s="7"/>
      <c r="V130" s="7"/>
      <c r="W130" s="2" t="s">
        <v>389</v>
      </c>
      <c r="X130" s="6" t="s">
        <v>86</v>
      </c>
      <c r="Y130" s="6"/>
      <c r="Z130" s="7"/>
      <c r="AA130" s="7"/>
      <c r="AB130" s="7"/>
      <c r="AC130" s="7"/>
      <c r="AD130" s="7"/>
      <c r="AE130" s="7"/>
    </row>
    <row r="131" spans="1:31" x14ac:dyDescent="0.15">
      <c r="A131" s="4">
        <v>42357</v>
      </c>
      <c r="B131" s="5" t="s">
        <v>900</v>
      </c>
      <c r="C131" s="2">
        <v>1</v>
      </c>
      <c r="D131" s="6" t="s">
        <v>50</v>
      </c>
      <c r="E131" s="6" t="s">
        <v>112</v>
      </c>
      <c r="F131" s="7"/>
      <c r="G131" s="2" t="s">
        <v>841</v>
      </c>
      <c r="H131" s="2" t="s">
        <v>62</v>
      </c>
      <c r="I131" s="2" t="s">
        <v>53</v>
      </c>
      <c r="J131" s="6" t="s">
        <v>55</v>
      </c>
      <c r="K131" s="2" t="s">
        <v>46</v>
      </c>
      <c r="L131" s="2">
        <v>2</v>
      </c>
      <c r="M131" s="2">
        <v>50</v>
      </c>
      <c r="N131" s="2">
        <v>100</v>
      </c>
      <c r="O131" s="12">
        <v>1</v>
      </c>
      <c r="P131" s="7"/>
      <c r="Q131" s="7"/>
      <c r="R131" s="14" t="s">
        <v>47</v>
      </c>
      <c r="S131" s="7"/>
      <c r="T131" s="7"/>
      <c r="U131" s="7"/>
      <c r="V131" s="7"/>
      <c r="W131" s="2" t="s">
        <v>389</v>
      </c>
      <c r="X131" s="6" t="s">
        <v>86</v>
      </c>
      <c r="Y131" s="6"/>
      <c r="Z131" s="7"/>
      <c r="AA131" s="7"/>
      <c r="AB131" s="7"/>
      <c r="AC131" s="7"/>
      <c r="AD131" s="7"/>
      <c r="AE131" s="7"/>
    </row>
    <row r="132" spans="1:31" x14ac:dyDescent="0.15">
      <c r="A132" s="4">
        <v>42357</v>
      </c>
      <c r="B132" s="5" t="s">
        <v>901</v>
      </c>
      <c r="C132" s="2">
        <v>2</v>
      </c>
      <c r="D132" s="6" t="s">
        <v>302</v>
      </c>
      <c r="E132" s="6"/>
      <c r="F132" s="7"/>
      <c r="G132" s="7"/>
      <c r="H132" s="2" t="s">
        <v>62</v>
      </c>
      <c r="I132" s="7"/>
      <c r="J132" s="6" t="s">
        <v>45</v>
      </c>
      <c r="K132" s="2" t="s">
        <v>66</v>
      </c>
      <c r="L132" s="2">
        <v>1</v>
      </c>
      <c r="M132" s="2">
        <v>500</v>
      </c>
      <c r="N132" s="2">
        <v>500</v>
      </c>
      <c r="O132" s="12">
        <v>1</v>
      </c>
      <c r="P132" s="2">
        <v>1</v>
      </c>
      <c r="Q132" s="2">
        <v>500</v>
      </c>
      <c r="R132" s="14" t="s">
        <v>113</v>
      </c>
      <c r="S132" s="2" t="s">
        <v>1073</v>
      </c>
      <c r="T132" s="7"/>
      <c r="U132" s="7"/>
      <c r="V132" s="7"/>
      <c r="W132" s="2" t="s">
        <v>54</v>
      </c>
      <c r="X132" s="6" t="s">
        <v>49</v>
      </c>
      <c r="Y132" s="6"/>
      <c r="Z132" s="7"/>
      <c r="AA132" s="7"/>
      <c r="AB132" s="7"/>
      <c r="AC132" s="7"/>
      <c r="AD132" s="7"/>
      <c r="AE132" s="7"/>
    </row>
    <row r="133" spans="1:31" x14ac:dyDescent="0.15">
      <c r="A133" s="4">
        <v>42357</v>
      </c>
      <c r="B133" s="5" t="s">
        <v>902</v>
      </c>
      <c r="C133" s="2">
        <v>3</v>
      </c>
      <c r="D133" s="6" t="s">
        <v>69</v>
      </c>
      <c r="E133" s="6" t="s">
        <v>199</v>
      </c>
      <c r="F133" s="2" t="s">
        <v>903</v>
      </c>
      <c r="G133" s="2" t="s">
        <v>328</v>
      </c>
      <c r="H133" s="2" t="s">
        <v>44</v>
      </c>
      <c r="I133" s="2" t="s">
        <v>43</v>
      </c>
      <c r="J133" s="6" t="s">
        <v>63</v>
      </c>
      <c r="K133" s="2" t="s">
        <v>66</v>
      </c>
      <c r="L133" s="2">
        <v>1</v>
      </c>
      <c r="M133" s="2">
        <v>980</v>
      </c>
      <c r="N133" s="2">
        <v>980</v>
      </c>
      <c r="O133" s="12">
        <v>1</v>
      </c>
      <c r="P133" s="2">
        <v>1</v>
      </c>
      <c r="Q133" s="2">
        <v>980</v>
      </c>
      <c r="R133" s="14" t="s">
        <v>1040</v>
      </c>
      <c r="S133" s="2" t="s">
        <v>1074</v>
      </c>
      <c r="T133" s="2">
        <v>13520877776</v>
      </c>
      <c r="U133" s="7"/>
      <c r="V133" s="7"/>
      <c r="W133" s="2" t="s">
        <v>389</v>
      </c>
      <c r="X133" s="6" t="s">
        <v>86</v>
      </c>
      <c r="Y133" s="6"/>
      <c r="Z133" s="7"/>
      <c r="AA133" s="7"/>
      <c r="AB133" s="7"/>
      <c r="AC133" s="7"/>
      <c r="AD133" s="7"/>
      <c r="AE133" s="7"/>
    </row>
    <row r="134" spans="1:31" x14ac:dyDescent="0.15">
      <c r="A134" s="4">
        <v>42357</v>
      </c>
      <c r="B134" s="5" t="s">
        <v>904</v>
      </c>
      <c r="C134" s="2">
        <v>4</v>
      </c>
      <c r="D134" s="6" t="s">
        <v>50</v>
      </c>
      <c r="E134" s="6" t="s">
        <v>61</v>
      </c>
      <c r="F134" s="2">
        <v>221490</v>
      </c>
      <c r="G134" s="2" t="s">
        <v>166</v>
      </c>
      <c r="H134" s="2" t="s">
        <v>44</v>
      </c>
      <c r="I134" s="2" t="s">
        <v>43</v>
      </c>
      <c r="J134" s="6" t="s">
        <v>45</v>
      </c>
      <c r="K134" s="2" t="s">
        <v>46</v>
      </c>
      <c r="L134" s="2">
        <v>1</v>
      </c>
      <c r="M134" s="2">
        <v>158</v>
      </c>
      <c r="N134" s="2">
        <v>158</v>
      </c>
      <c r="O134" s="12">
        <v>1</v>
      </c>
      <c r="P134" s="7"/>
      <c r="Q134" s="7"/>
      <c r="R134" s="14" t="s">
        <v>47</v>
      </c>
      <c r="S134" s="7"/>
      <c r="T134" s="7"/>
      <c r="U134" s="7"/>
      <c r="V134" s="7"/>
      <c r="W134" s="2" t="s">
        <v>389</v>
      </c>
      <c r="X134" s="6" t="s">
        <v>49</v>
      </c>
      <c r="Y134" s="6"/>
      <c r="Z134" s="7"/>
      <c r="AA134" s="7"/>
      <c r="AB134" s="7"/>
      <c r="AC134" s="7"/>
      <c r="AD134" s="7"/>
      <c r="AE134" s="7"/>
    </row>
    <row r="135" spans="1:31" x14ac:dyDescent="0.15">
      <c r="A135" s="4">
        <v>42357</v>
      </c>
      <c r="B135" s="5" t="s">
        <v>904</v>
      </c>
      <c r="C135" s="2">
        <v>4</v>
      </c>
      <c r="D135" s="6" t="s">
        <v>671</v>
      </c>
      <c r="E135" s="6" t="s">
        <v>51</v>
      </c>
      <c r="F135" s="7"/>
      <c r="G135" s="2" t="s">
        <v>184</v>
      </c>
      <c r="H135" s="2" t="s">
        <v>62</v>
      </c>
      <c r="I135" s="2" t="s">
        <v>53</v>
      </c>
      <c r="J135" s="6" t="s">
        <v>45</v>
      </c>
      <c r="K135" s="2" t="s">
        <v>46</v>
      </c>
      <c r="L135" s="2">
        <v>1</v>
      </c>
      <c r="M135" s="2">
        <v>320</v>
      </c>
      <c r="N135" s="2">
        <v>320</v>
      </c>
      <c r="O135" s="12">
        <v>1</v>
      </c>
      <c r="P135" s="7"/>
      <c r="Q135" s="7"/>
      <c r="R135" s="14" t="s">
        <v>47</v>
      </c>
      <c r="S135" s="7"/>
      <c r="T135" s="7"/>
      <c r="U135" s="7"/>
      <c r="V135" s="7"/>
      <c r="W135" s="2" t="s">
        <v>389</v>
      </c>
      <c r="X135" s="6" t="s">
        <v>49</v>
      </c>
      <c r="Y135" s="6"/>
      <c r="Z135" s="7"/>
      <c r="AA135" s="7"/>
      <c r="AB135" s="7"/>
      <c r="AC135" s="7"/>
      <c r="AD135" s="7"/>
      <c r="AE135" s="7"/>
    </row>
    <row r="136" spans="1:31" x14ac:dyDescent="0.15">
      <c r="A136" s="4">
        <v>42357</v>
      </c>
      <c r="B136" s="5" t="s">
        <v>905</v>
      </c>
      <c r="C136" s="2">
        <v>5</v>
      </c>
      <c r="D136" s="6" t="s">
        <v>69</v>
      </c>
      <c r="E136" s="6" t="s">
        <v>199</v>
      </c>
      <c r="F136" s="2" t="s">
        <v>119</v>
      </c>
      <c r="G136" s="2" t="s">
        <v>802</v>
      </c>
      <c r="H136" s="2" t="s">
        <v>44</v>
      </c>
      <c r="I136" s="2" t="s">
        <v>43</v>
      </c>
      <c r="J136" s="6" t="s">
        <v>55</v>
      </c>
      <c r="K136" s="2" t="s">
        <v>64</v>
      </c>
      <c r="L136" s="2">
        <v>1</v>
      </c>
      <c r="M136" s="2">
        <v>580</v>
      </c>
      <c r="N136" s="2">
        <v>580</v>
      </c>
      <c r="O136" s="12">
        <v>1</v>
      </c>
      <c r="P136" s="7"/>
      <c r="Q136" s="7"/>
      <c r="R136" s="14" t="s">
        <v>47</v>
      </c>
      <c r="S136" s="7"/>
      <c r="T136" s="7"/>
      <c r="U136" s="7"/>
      <c r="V136" s="7"/>
      <c r="W136" s="2" t="s">
        <v>54</v>
      </c>
      <c r="X136" s="6" t="s">
        <v>74</v>
      </c>
      <c r="Y136" s="6"/>
      <c r="Z136" s="7"/>
      <c r="AA136" s="7"/>
      <c r="AB136" s="7"/>
      <c r="AC136" s="7"/>
      <c r="AD136" s="7"/>
      <c r="AE136" s="7"/>
    </row>
    <row r="137" spans="1:31" x14ac:dyDescent="0.15">
      <c r="A137" s="4">
        <v>42357</v>
      </c>
      <c r="B137" s="5" t="s">
        <v>906</v>
      </c>
      <c r="C137" s="2">
        <v>6</v>
      </c>
      <c r="D137" s="6" t="s">
        <v>69</v>
      </c>
      <c r="E137" s="6" t="s">
        <v>199</v>
      </c>
      <c r="F137" s="2" t="s">
        <v>817</v>
      </c>
      <c r="G137" s="2" t="s">
        <v>827</v>
      </c>
      <c r="H137" s="2" t="s">
        <v>44</v>
      </c>
      <c r="I137" s="2" t="s">
        <v>72</v>
      </c>
      <c r="J137" s="6" t="s">
        <v>55</v>
      </c>
      <c r="K137" s="2" t="s">
        <v>66</v>
      </c>
      <c r="L137" s="2">
        <v>1</v>
      </c>
      <c r="M137" s="2">
        <v>1180</v>
      </c>
      <c r="N137" s="2">
        <v>1180</v>
      </c>
      <c r="O137" s="12">
        <v>1</v>
      </c>
      <c r="P137" s="2">
        <v>1</v>
      </c>
      <c r="Q137" s="2">
        <v>1180</v>
      </c>
      <c r="R137" s="14" t="s">
        <v>1040</v>
      </c>
      <c r="S137" s="2" t="s">
        <v>1075</v>
      </c>
      <c r="T137" s="2">
        <v>18611838001</v>
      </c>
      <c r="U137" s="7"/>
      <c r="V137" s="7"/>
      <c r="W137" s="2" t="s">
        <v>54</v>
      </c>
      <c r="X137" s="6" t="s">
        <v>406</v>
      </c>
      <c r="Y137" s="6"/>
      <c r="Z137" s="7"/>
      <c r="AA137" s="7"/>
      <c r="AB137" s="7"/>
      <c r="AC137" s="7"/>
      <c r="AD137" s="7"/>
      <c r="AE137" s="7"/>
    </row>
    <row r="138" spans="1:31" x14ac:dyDescent="0.15">
      <c r="A138" s="4">
        <v>42357</v>
      </c>
      <c r="B138" s="5" t="s">
        <v>907</v>
      </c>
      <c r="C138" s="2">
        <v>7</v>
      </c>
      <c r="D138" s="6" t="s">
        <v>92</v>
      </c>
      <c r="E138" s="6" t="s">
        <v>91</v>
      </c>
      <c r="F138" s="2" t="s">
        <v>908</v>
      </c>
      <c r="G138" s="2" t="s">
        <v>301</v>
      </c>
      <c r="H138" s="2" t="s">
        <v>44</v>
      </c>
      <c r="I138" s="2" t="s">
        <v>43</v>
      </c>
      <c r="J138" s="6" t="s">
        <v>45</v>
      </c>
      <c r="K138" s="2" t="s">
        <v>66</v>
      </c>
      <c r="L138" s="2">
        <v>1</v>
      </c>
      <c r="M138" s="2">
        <v>1460</v>
      </c>
      <c r="N138" s="2">
        <v>1200</v>
      </c>
      <c r="O138" s="12">
        <v>0.82191780821917804</v>
      </c>
      <c r="P138" s="2">
        <v>0.7</v>
      </c>
      <c r="Q138" s="2">
        <v>840</v>
      </c>
      <c r="R138" s="14" t="s">
        <v>113</v>
      </c>
      <c r="S138" s="2" t="s">
        <v>329</v>
      </c>
      <c r="T138" s="7"/>
      <c r="U138" s="7"/>
      <c r="V138" s="7"/>
      <c r="W138" s="2" t="s">
        <v>54</v>
      </c>
      <c r="X138" s="6" t="s">
        <v>49</v>
      </c>
      <c r="Y138" s="6"/>
      <c r="Z138" s="7"/>
      <c r="AA138" s="7"/>
      <c r="AB138" s="7"/>
      <c r="AC138" s="7"/>
      <c r="AD138" s="7"/>
      <c r="AE138" s="7"/>
    </row>
    <row r="139" spans="1:31" x14ac:dyDescent="0.15">
      <c r="A139" s="4">
        <v>42357</v>
      </c>
      <c r="B139" s="5" t="s">
        <v>909</v>
      </c>
      <c r="C139" s="2">
        <v>8</v>
      </c>
      <c r="D139" s="6" t="s">
        <v>69</v>
      </c>
      <c r="E139" s="6" t="s">
        <v>199</v>
      </c>
      <c r="F139" s="2" t="s">
        <v>903</v>
      </c>
      <c r="G139" s="2" t="s">
        <v>328</v>
      </c>
      <c r="H139" s="2" t="s">
        <v>44</v>
      </c>
      <c r="I139" s="2" t="s">
        <v>43</v>
      </c>
      <c r="J139" s="6" t="s">
        <v>63</v>
      </c>
      <c r="K139" s="2" t="s">
        <v>66</v>
      </c>
      <c r="L139" s="2">
        <v>1</v>
      </c>
      <c r="M139" s="2">
        <v>980</v>
      </c>
      <c r="N139" s="2">
        <v>980</v>
      </c>
      <c r="O139" s="12">
        <v>1</v>
      </c>
      <c r="P139" s="2">
        <v>1</v>
      </c>
      <c r="Q139" s="2">
        <v>980</v>
      </c>
      <c r="R139" s="14" t="s">
        <v>1040</v>
      </c>
      <c r="S139" s="2" t="s">
        <v>1076</v>
      </c>
      <c r="T139" s="2">
        <v>18911131005</v>
      </c>
      <c r="U139" s="7"/>
      <c r="V139" s="7"/>
      <c r="W139" s="2" t="s">
        <v>215</v>
      </c>
      <c r="X139" s="6" t="s">
        <v>86</v>
      </c>
      <c r="Y139" s="6"/>
      <c r="Z139" s="7"/>
      <c r="AA139" s="7"/>
      <c r="AB139" s="7"/>
      <c r="AC139" s="7"/>
      <c r="AD139" s="7"/>
      <c r="AE139" s="7"/>
    </row>
    <row r="140" spans="1:31" x14ac:dyDescent="0.15">
      <c r="A140" s="4">
        <v>42357</v>
      </c>
      <c r="B140" s="5" t="s">
        <v>909</v>
      </c>
      <c r="C140" s="2">
        <v>8</v>
      </c>
      <c r="D140" s="6" t="s">
        <v>75</v>
      </c>
      <c r="E140" s="6" t="s">
        <v>199</v>
      </c>
      <c r="F140" s="2" t="s">
        <v>910</v>
      </c>
      <c r="G140" s="2" t="s">
        <v>781</v>
      </c>
      <c r="H140" s="2" t="s">
        <v>44</v>
      </c>
      <c r="I140" s="2" t="s">
        <v>53</v>
      </c>
      <c r="J140" s="6" t="s">
        <v>63</v>
      </c>
      <c r="K140" s="2" t="s">
        <v>66</v>
      </c>
      <c r="L140" s="2">
        <v>1</v>
      </c>
      <c r="M140" s="2">
        <v>298</v>
      </c>
      <c r="N140" s="2">
        <v>298</v>
      </c>
      <c r="O140" s="12">
        <v>1</v>
      </c>
      <c r="P140" s="2">
        <v>1</v>
      </c>
      <c r="Q140" s="2">
        <v>298</v>
      </c>
      <c r="R140" s="14" t="s">
        <v>1040</v>
      </c>
      <c r="S140" s="2" t="s">
        <v>1076</v>
      </c>
      <c r="T140" s="2"/>
      <c r="U140" s="2"/>
      <c r="V140" s="2"/>
      <c r="W140" s="2" t="s">
        <v>215</v>
      </c>
      <c r="X140" s="6" t="s">
        <v>86</v>
      </c>
      <c r="Y140" s="6"/>
      <c r="Z140" s="2"/>
      <c r="AA140" s="2"/>
      <c r="AB140" s="15"/>
      <c r="AC140" s="2"/>
      <c r="AD140" s="2"/>
      <c r="AE140" s="2"/>
    </row>
    <row r="141" spans="1:31" x14ac:dyDescent="0.15">
      <c r="A141" s="4">
        <v>42357</v>
      </c>
      <c r="B141" s="5" t="s">
        <v>911</v>
      </c>
      <c r="C141" s="2">
        <v>9</v>
      </c>
      <c r="D141" s="6" t="s">
        <v>50</v>
      </c>
      <c r="E141" s="6" t="s">
        <v>112</v>
      </c>
      <c r="F141" s="2" t="s">
        <v>81</v>
      </c>
      <c r="G141" s="2" t="s">
        <v>138</v>
      </c>
      <c r="H141" s="2" t="s">
        <v>62</v>
      </c>
      <c r="I141" s="2" t="s">
        <v>43</v>
      </c>
      <c r="J141" s="6" t="s">
        <v>45</v>
      </c>
      <c r="K141" s="2" t="s">
        <v>66</v>
      </c>
      <c r="L141" s="2">
        <v>1</v>
      </c>
      <c r="M141" s="2">
        <v>158</v>
      </c>
      <c r="N141" s="2">
        <v>110</v>
      </c>
      <c r="O141" s="12">
        <v>0.69620253164557</v>
      </c>
      <c r="P141" s="2">
        <v>0.55000000000000004</v>
      </c>
      <c r="Q141" s="2">
        <v>60</v>
      </c>
      <c r="R141" s="14" t="s">
        <v>113</v>
      </c>
      <c r="S141" s="2" t="s">
        <v>315</v>
      </c>
      <c r="T141" s="7"/>
      <c r="U141" s="7"/>
      <c r="V141" s="7"/>
      <c r="W141" s="2" t="s">
        <v>54</v>
      </c>
      <c r="X141" s="6" t="s">
        <v>78</v>
      </c>
      <c r="Y141" s="6"/>
      <c r="Z141" s="7"/>
      <c r="AA141" s="7"/>
      <c r="AB141" s="7"/>
      <c r="AC141" s="7"/>
      <c r="AD141" s="7"/>
      <c r="AE141" s="7"/>
    </row>
    <row r="142" spans="1:31" x14ac:dyDescent="0.15">
      <c r="A142" s="4">
        <v>42358</v>
      </c>
      <c r="B142" s="5" t="s">
        <v>912</v>
      </c>
      <c r="C142" s="2">
        <v>1</v>
      </c>
      <c r="D142" s="6" t="s">
        <v>50</v>
      </c>
      <c r="E142" s="6" t="s">
        <v>112</v>
      </c>
      <c r="F142" s="7"/>
      <c r="G142" s="2" t="s">
        <v>913</v>
      </c>
      <c r="H142" s="2" t="s">
        <v>62</v>
      </c>
      <c r="I142" s="2" t="s">
        <v>53</v>
      </c>
      <c r="J142" s="6" t="s">
        <v>55</v>
      </c>
      <c r="K142" s="2" t="s">
        <v>46</v>
      </c>
      <c r="L142" s="2">
        <v>2</v>
      </c>
      <c r="M142" s="2">
        <v>50</v>
      </c>
      <c r="N142" s="2">
        <v>100</v>
      </c>
      <c r="O142" s="12">
        <v>1</v>
      </c>
      <c r="P142" s="7"/>
      <c r="Q142" s="7"/>
      <c r="R142" s="14" t="s">
        <v>47</v>
      </c>
      <c r="S142" s="7"/>
      <c r="T142" s="7"/>
      <c r="U142" s="7"/>
      <c r="V142" s="7"/>
      <c r="W142" s="2" t="s">
        <v>389</v>
      </c>
      <c r="X142" s="6" t="s">
        <v>49</v>
      </c>
      <c r="Y142" s="6"/>
      <c r="Z142" s="7"/>
      <c r="AA142" s="7"/>
      <c r="AB142" s="7"/>
      <c r="AC142" s="7"/>
      <c r="AD142" s="7"/>
      <c r="AE142" s="7"/>
    </row>
    <row r="143" spans="1:31" x14ac:dyDescent="0.15">
      <c r="A143" s="4">
        <v>42358</v>
      </c>
      <c r="B143" s="5" t="s">
        <v>914</v>
      </c>
      <c r="C143" s="2">
        <v>2</v>
      </c>
      <c r="D143" s="6" t="s">
        <v>50</v>
      </c>
      <c r="E143" s="6" t="s">
        <v>112</v>
      </c>
      <c r="F143" s="7"/>
      <c r="G143" s="2" t="s">
        <v>166</v>
      </c>
      <c r="H143" s="2" t="s">
        <v>62</v>
      </c>
      <c r="I143" s="2" t="s">
        <v>53</v>
      </c>
      <c r="J143" s="6" t="s">
        <v>45</v>
      </c>
      <c r="K143" s="2" t="s">
        <v>46</v>
      </c>
      <c r="L143" s="2">
        <v>1</v>
      </c>
      <c r="M143" s="2">
        <v>50</v>
      </c>
      <c r="N143" s="2">
        <v>50</v>
      </c>
      <c r="O143" s="12">
        <v>1</v>
      </c>
      <c r="P143" s="7"/>
      <c r="Q143" s="7"/>
      <c r="R143" s="14" t="s">
        <v>47</v>
      </c>
      <c r="S143" s="7"/>
      <c r="T143" s="7"/>
      <c r="U143" s="7"/>
      <c r="V143" s="7"/>
      <c r="W143" s="2" t="s">
        <v>54</v>
      </c>
      <c r="X143" s="6" t="s">
        <v>49</v>
      </c>
      <c r="Y143" s="6"/>
      <c r="Z143" s="7"/>
      <c r="AA143" s="7"/>
      <c r="AB143" s="7"/>
      <c r="AC143" s="7"/>
      <c r="AD143" s="7"/>
      <c r="AE143" s="7"/>
    </row>
    <row r="144" spans="1:31" x14ac:dyDescent="0.15">
      <c r="A144" s="4">
        <v>42358</v>
      </c>
      <c r="B144" s="5" t="s">
        <v>915</v>
      </c>
      <c r="C144" s="2">
        <v>3</v>
      </c>
      <c r="D144" s="6" t="s">
        <v>50</v>
      </c>
      <c r="E144" s="6" t="s">
        <v>112</v>
      </c>
      <c r="F144" s="7"/>
      <c r="G144" s="2" t="s">
        <v>166</v>
      </c>
      <c r="H144" s="2" t="s">
        <v>62</v>
      </c>
      <c r="I144" s="2" t="s">
        <v>53</v>
      </c>
      <c r="J144" s="6" t="s">
        <v>45</v>
      </c>
      <c r="K144" s="2" t="s">
        <v>46</v>
      </c>
      <c r="L144" s="2">
        <v>1</v>
      </c>
      <c r="M144" s="2">
        <v>50</v>
      </c>
      <c r="N144" s="2">
        <v>50</v>
      </c>
      <c r="O144" s="12">
        <v>1</v>
      </c>
      <c r="P144" s="7"/>
      <c r="Q144" s="7"/>
      <c r="R144" s="14" t="s">
        <v>47</v>
      </c>
      <c r="S144" s="7"/>
      <c r="T144" s="7"/>
      <c r="U144" s="7"/>
      <c r="V144" s="7"/>
      <c r="W144" s="2" t="s">
        <v>389</v>
      </c>
      <c r="X144" s="6" t="s">
        <v>49</v>
      </c>
      <c r="Y144" s="6"/>
      <c r="Z144" s="7"/>
      <c r="AA144" s="7"/>
      <c r="AB144" s="7"/>
      <c r="AC144" s="7"/>
      <c r="AD144" s="7"/>
      <c r="AE144" s="7"/>
    </row>
    <row r="145" spans="1:31" x14ac:dyDescent="0.15">
      <c r="A145" s="4">
        <v>42358</v>
      </c>
      <c r="B145" s="5" t="s">
        <v>916</v>
      </c>
      <c r="C145" s="2">
        <v>4</v>
      </c>
      <c r="D145" s="6" t="s">
        <v>157</v>
      </c>
      <c r="E145" s="6" t="s">
        <v>41</v>
      </c>
      <c r="F145" s="2" t="s">
        <v>176</v>
      </c>
      <c r="G145" s="2" t="s">
        <v>166</v>
      </c>
      <c r="H145" s="2" t="s">
        <v>44</v>
      </c>
      <c r="I145" s="2" t="s">
        <v>43</v>
      </c>
      <c r="J145" s="6" t="s">
        <v>63</v>
      </c>
      <c r="K145" s="2" t="s">
        <v>66</v>
      </c>
      <c r="L145" s="2">
        <v>1</v>
      </c>
      <c r="M145" s="2">
        <v>1055</v>
      </c>
      <c r="N145" s="2">
        <v>949</v>
      </c>
      <c r="O145" s="12">
        <v>0.89952606635071097</v>
      </c>
      <c r="P145" s="2">
        <v>0.85</v>
      </c>
      <c r="Q145" s="2">
        <v>806</v>
      </c>
      <c r="R145" s="14" t="s">
        <v>113</v>
      </c>
      <c r="S145" s="2" t="s">
        <v>1077</v>
      </c>
      <c r="T145" s="7"/>
      <c r="U145" s="7"/>
      <c r="V145" s="7"/>
      <c r="W145" s="2" t="s">
        <v>54</v>
      </c>
      <c r="X145" s="6" t="s">
        <v>78</v>
      </c>
      <c r="Y145" s="6"/>
      <c r="Z145" s="7"/>
      <c r="AA145" s="7"/>
      <c r="AB145" s="7"/>
      <c r="AC145" s="7"/>
      <c r="AD145" s="7"/>
      <c r="AE145" s="7"/>
    </row>
    <row r="146" spans="1:31" x14ac:dyDescent="0.15">
      <c r="A146" s="4">
        <v>42358</v>
      </c>
      <c r="B146" s="5" t="s">
        <v>917</v>
      </c>
      <c r="C146" s="2">
        <v>5</v>
      </c>
      <c r="D146" s="6" t="s">
        <v>75</v>
      </c>
      <c r="E146" s="6" t="s">
        <v>199</v>
      </c>
      <c r="F146" s="2" t="s">
        <v>910</v>
      </c>
      <c r="G146" s="2" t="s">
        <v>802</v>
      </c>
      <c r="H146" s="2" t="s">
        <v>44</v>
      </c>
      <c r="I146" s="2" t="s">
        <v>53</v>
      </c>
      <c r="J146" s="6" t="s">
        <v>63</v>
      </c>
      <c r="K146" s="2" t="s">
        <v>66</v>
      </c>
      <c r="L146" s="2">
        <v>1</v>
      </c>
      <c r="M146" s="2">
        <v>298</v>
      </c>
      <c r="N146" s="2">
        <v>298</v>
      </c>
      <c r="O146" s="12">
        <v>1</v>
      </c>
      <c r="P146" s="7"/>
      <c r="Q146" s="7"/>
      <c r="R146" s="14" t="s">
        <v>47</v>
      </c>
      <c r="S146" s="7"/>
      <c r="T146" s="7"/>
      <c r="U146" s="7"/>
      <c r="V146" s="7"/>
      <c r="W146" s="2" t="s">
        <v>389</v>
      </c>
      <c r="X146" s="6" t="s">
        <v>49</v>
      </c>
      <c r="Y146" s="6"/>
      <c r="Z146" s="7"/>
      <c r="AA146" s="7"/>
      <c r="AB146" s="7"/>
      <c r="AC146" s="7"/>
      <c r="AD146" s="7"/>
      <c r="AE146" s="7"/>
    </row>
    <row r="147" spans="1:31" x14ac:dyDescent="0.15">
      <c r="A147" s="4">
        <v>42358</v>
      </c>
      <c r="B147" s="5" t="s">
        <v>917</v>
      </c>
      <c r="C147" s="2">
        <v>5</v>
      </c>
      <c r="D147" s="6" t="s">
        <v>100</v>
      </c>
      <c r="E147" s="6" t="s">
        <v>227</v>
      </c>
      <c r="F147" s="7"/>
      <c r="G147" s="2" t="s">
        <v>223</v>
      </c>
      <c r="H147" s="2" t="s">
        <v>62</v>
      </c>
      <c r="I147" s="2" t="s">
        <v>53</v>
      </c>
      <c r="J147" s="6" t="s">
        <v>63</v>
      </c>
      <c r="K147" s="2" t="s">
        <v>66</v>
      </c>
      <c r="L147" s="2">
        <v>1</v>
      </c>
      <c r="M147" s="2">
        <v>30</v>
      </c>
      <c r="N147" s="2">
        <v>22</v>
      </c>
      <c r="O147" s="12">
        <v>0.73333333333333295</v>
      </c>
      <c r="P147" s="7"/>
      <c r="Q147" s="7"/>
      <c r="R147" s="14" t="s">
        <v>47</v>
      </c>
      <c r="S147" s="7"/>
      <c r="T147" s="7"/>
      <c r="U147" s="7"/>
      <c r="V147" s="7"/>
      <c r="W147" s="2" t="s">
        <v>389</v>
      </c>
      <c r="X147" s="6" t="s">
        <v>49</v>
      </c>
      <c r="Y147" s="6"/>
      <c r="Z147" s="7"/>
      <c r="AA147" s="7"/>
      <c r="AB147" s="7"/>
      <c r="AC147" s="7"/>
      <c r="AD147" s="7"/>
      <c r="AE147" s="7"/>
    </row>
    <row r="148" spans="1:31" x14ac:dyDescent="0.15">
      <c r="A148" s="4">
        <v>42358</v>
      </c>
      <c r="B148" s="5" t="s">
        <v>918</v>
      </c>
      <c r="C148" s="2">
        <v>6</v>
      </c>
      <c r="D148" s="6" t="s">
        <v>56</v>
      </c>
      <c r="E148" s="6" t="s">
        <v>52</v>
      </c>
      <c r="F148" s="7"/>
      <c r="G148" s="2" t="s">
        <v>166</v>
      </c>
      <c r="H148" s="2" t="s">
        <v>44</v>
      </c>
      <c r="I148" s="2" t="s">
        <v>53</v>
      </c>
      <c r="J148" s="6" t="s">
        <v>55</v>
      </c>
      <c r="K148" s="2" t="s">
        <v>46</v>
      </c>
      <c r="L148" s="2">
        <v>1</v>
      </c>
      <c r="M148" s="2">
        <v>30</v>
      </c>
      <c r="N148" s="2">
        <v>30</v>
      </c>
      <c r="O148" s="12">
        <v>1</v>
      </c>
      <c r="P148" s="7"/>
      <c r="Q148" s="7"/>
      <c r="R148" s="14" t="s">
        <v>47</v>
      </c>
      <c r="S148" s="7"/>
      <c r="T148" s="7"/>
      <c r="U148" s="7"/>
      <c r="V148" s="7"/>
      <c r="W148" s="2" t="s">
        <v>54</v>
      </c>
      <c r="X148" s="6" t="s">
        <v>49</v>
      </c>
      <c r="Y148" s="6"/>
      <c r="Z148" s="7"/>
      <c r="AA148" s="7"/>
      <c r="AB148" s="7"/>
      <c r="AC148" s="7"/>
      <c r="AD148" s="7"/>
      <c r="AE148" s="7"/>
    </row>
    <row r="149" spans="1:31" x14ac:dyDescent="0.15">
      <c r="A149" s="4">
        <v>42358</v>
      </c>
      <c r="B149" s="5" t="s">
        <v>918</v>
      </c>
      <c r="C149" s="2">
        <v>6</v>
      </c>
      <c r="D149" s="6" t="s">
        <v>50</v>
      </c>
      <c r="E149" s="6" t="s">
        <v>112</v>
      </c>
      <c r="F149" s="7"/>
      <c r="G149" s="2" t="s">
        <v>166</v>
      </c>
      <c r="H149" s="2" t="s">
        <v>62</v>
      </c>
      <c r="I149" s="2" t="s">
        <v>53</v>
      </c>
      <c r="J149" s="6" t="s">
        <v>55</v>
      </c>
      <c r="K149" s="2" t="s">
        <v>46</v>
      </c>
      <c r="L149" s="2">
        <v>1</v>
      </c>
      <c r="M149" s="2">
        <v>50</v>
      </c>
      <c r="N149" s="2">
        <v>50</v>
      </c>
      <c r="O149" s="12">
        <v>1</v>
      </c>
      <c r="P149" s="7"/>
      <c r="Q149" s="7"/>
      <c r="R149" s="14" t="s">
        <v>47</v>
      </c>
      <c r="S149" s="7"/>
      <c r="T149" s="7"/>
      <c r="U149" s="7"/>
      <c r="V149" s="7"/>
      <c r="W149" s="2" t="s">
        <v>54</v>
      </c>
      <c r="X149" s="6" t="s">
        <v>49</v>
      </c>
      <c r="Y149" s="6"/>
      <c r="Z149" s="7"/>
      <c r="AA149" s="7"/>
      <c r="AB149" s="7"/>
      <c r="AC149" s="7"/>
      <c r="AD149" s="7"/>
      <c r="AE149" s="7"/>
    </row>
    <row r="150" spans="1:31" x14ac:dyDescent="0.15">
      <c r="A150" s="4">
        <v>42358</v>
      </c>
      <c r="B150" s="5" t="s">
        <v>919</v>
      </c>
      <c r="C150" s="2">
        <v>7</v>
      </c>
      <c r="D150" s="6" t="s">
        <v>69</v>
      </c>
      <c r="E150" s="6" t="s">
        <v>199</v>
      </c>
      <c r="F150" s="2" t="s">
        <v>817</v>
      </c>
      <c r="G150" s="2" t="s">
        <v>300</v>
      </c>
      <c r="H150" s="2" t="s">
        <v>44</v>
      </c>
      <c r="I150" s="2" t="s">
        <v>72</v>
      </c>
      <c r="J150" s="6" t="s">
        <v>45</v>
      </c>
      <c r="K150" s="2" t="s">
        <v>66</v>
      </c>
      <c r="L150" s="2">
        <v>1</v>
      </c>
      <c r="M150" s="2">
        <v>1180</v>
      </c>
      <c r="N150" s="2">
        <v>1180</v>
      </c>
      <c r="O150" s="12">
        <v>1</v>
      </c>
      <c r="P150" s="7"/>
      <c r="Q150" s="7"/>
      <c r="R150" s="14" t="s">
        <v>47</v>
      </c>
      <c r="S150" s="7"/>
      <c r="T150" s="7"/>
      <c r="U150" s="7"/>
      <c r="V150" s="7"/>
      <c r="W150" s="2" t="s">
        <v>54</v>
      </c>
      <c r="X150" s="6" t="s">
        <v>49</v>
      </c>
      <c r="Y150" s="6"/>
      <c r="Z150" s="7"/>
      <c r="AA150" s="7"/>
      <c r="AB150" s="7"/>
      <c r="AC150" s="7"/>
      <c r="AD150" s="7"/>
      <c r="AE150" s="7"/>
    </row>
    <row r="151" spans="1:31" x14ac:dyDescent="0.15">
      <c r="A151" s="4">
        <v>42358</v>
      </c>
      <c r="B151" s="5" t="s">
        <v>920</v>
      </c>
      <c r="C151" s="2">
        <v>8</v>
      </c>
      <c r="D151" s="6" t="s">
        <v>100</v>
      </c>
      <c r="E151" s="6" t="s">
        <v>128</v>
      </c>
      <c r="F151" s="2" t="s">
        <v>742</v>
      </c>
      <c r="G151" s="2" t="s">
        <v>921</v>
      </c>
      <c r="H151" s="2" t="s">
        <v>44</v>
      </c>
      <c r="I151" s="2" t="s">
        <v>156</v>
      </c>
      <c r="J151" s="6" t="s">
        <v>45</v>
      </c>
      <c r="K151" s="2" t="s">
        <v>66</v>
      </c>
      <c r="L151" s="2">
        <v>1</v>
      </c>
      <c r="M151" s="2">
        <v>240</v>
      </c>
      <c r="N151" s="2">
        <v>216</v>
      </c>
      <c r="O151" s="12">
        <v>0.9</v>
      </c>
      <c r="P151" s="2">
        <v>0.85</v>
      </c>
      <c r="Q151" s="2">
        <v>183</v>
      </c>
      <c r="R151" s="14" t="s">
        <v>1040</v>
      </c>
      <c r="S151" s="2" t="s">
        <v>1078</v>
      </c>
      <c r="T151" s="2">
        <v>13901009682</v>
      </c>
      <c r="U151" s="7"/>
      <c r="V151" s="7"/>
      <c r="W151" s="2" t="s">
        <v>389</v>
      </c>
      <c r="X151" s="6" t="s">
        <v>86</v>
      </c>
      <c r="Y151" s="6"/>
      <c r="Z151" s="7"/>
      <c r="AA151" s="7"/>
      <c r="AB151" s="7"/>
      <c r="AC151" s="7"/>
      <c r="AD151" s="7"/>
      <c r="AE151" s="7"/>
    </row>
    <row r="152" spans="1:31" x14ac:dyDescent="0.15">
      <c r="A152" s="4">
        <v>42358</v>
      </c>
      <c r="B152" s="5" t="s">
        <v>920</v>
      </c>
      <c r="C152" s="2">
        <v>8</v>
      </c>
      <c r="D152" s="6" t="s">
        <v>75</v>
      </c>
      <c r="E152" s="6" t="s">
        <v>199</v>
      </c>
      <c r="F152" s="2" t="s">
        <v>922</v>
      </c>
      <c r="G152" s="2" t="s">
        <v>252</v>
      </c>
      <c r="H152" s="2" t="s">
        <v>44</v>
      </c>
      <c r="I152" s="2" t="s">
        <v>53</v>
      </c>
      <c r="J152" s="6" t="s">
        <v>45</v>
      </c>
      <c r="K152" s="2" t="s">
        <v>66</v>
      </c>
      <c r="L152" s="2">
        <v>1</v>
      </c>
      <c r="M152" s="2">
        <v>680</v>
      </c>
      <c r="N152" s="2">
        <v>680</v>
      </c>
      <c r="O152" s="12">
        <v>1</v>
      </c>
      <c r="P152" s="2">
        <v>1</v>
      </c>
      <c r="Q152" s="2">
        <v>680</v>
      </c>
      <c r="R152" s="14" t="s">
        <v>1040</v>
      </c>
      <c r="S152" s="2" t="s">
        <v>1078</v>
      </c>
      <c r="T152" s="7"/>
      <c r="U152" s="7"/>
      <c r="V152" s="7"/>
      <c r="W152" s="2" t="s">
        <v>389</v>
      </c>
      <c r="X152" s="6" t="s">
        <v>86</v>
      </c>
      <c r="Y152" s="6"/>
      <c r="Z152" s="7"/>
      <c r="AA152" s="7"/>
      <c r="AB152" s="7"/>
      <c r="AC152" s="7"/>
      <c r="AD152" s="7"/>
      <c r="AE152" s="7"/>
    </row>
    <row r="153" spans="1:31" x14ac:dyDescent="0.15">
      <c r="A153" s="4">
        <v>42358</v>
      </c>
      <c r="B153" s="5" t="s">
        <v>923</v>
      </c>
      <c r="C153" s="2">
        <v>9</v>
      </c>
      <c r="D153" s="6" t="s">
        <v>50</v>
      </c>
      <c r="E153" s="6" t="s">
        <v>61</v>
      </c>
      <c r="F153" s="2"/>
      <c r="G153" s="2" t="s">
        <v>166</v>
      </c>
      <c r="H153" s="2" t="s">
        <v>44</v>
      </c>
      <c r="I153" s="2" t="s">
        <v>43</v>
      </c>
      <c r="J153" s="6" t="s">
        <v>45</v>
      </c>
      <c r="K153" s="2" t="s">
        <v>46</v>
      </c>
      <c r="L153" s="2">
        <v>1</v>
      </c>
      <c r="M153" s="2">
        <v>158</v>
      </c>
      <c r="N153" s="2">
        <v>158</v>
      </c>
      <c r="O153" s="12">
        <v>1</v>
      </c>
      <c r="P153" s="2"/>
      <c r="Q153" s="2"/>
      <c r="R153" s="14" t="s">
        <v>47</v>
      </c>
      <c r="S153" s="2"/>
      <c r="T153" s="2"/>
      <c r="U153" s="2"/>
      <c r="V153" s="2"/>
      <c r="W153" s="2" t="s">
        <v>389</v>
      </c>
      <c r="X153" s="6" t="s">
        <v>86</v>
      </c>
      <c r="Y153" s="6"/>
      <c r="Z153" s="2"/>
      <c r="AA153" s="2"/>
      <c r="AB153" s="15"/>
      <c r="AC153" s="2"/>
      <c r="AD153" s="2"/>
      <c r="AE153" s="2"/>
    </row>
    <row r="154" spans="1:31" x14ac:dyDescent="0.15">
      <c r="A154" s="4">
        <v>42358</v>
      </c>
      <c r="B154" s="5" t="s">
        <v>924</v>
      </c>
      <c r="C154" s="2">
        <v>10</v>
      </c>
      <c r="D154" s="6" t="s">
        <v>50</v>
      </c>
      <c r="E154" s="6" t="s">
        <v>61</v>
      </c>
      <c r="F154" s="7"/>
      <c r="G154" s="2" t="s">
        <v>166</v>
      </c>
      <c r="H154" s="2" t="s">
        <v>44</v>
      </c>
      <c r="I154" s="2" t="s">
        <v>43</v>
      </c>
      <c r="J154" s="6" t="s">
        <v>45</v>
      </c>
      <c r="K154" s="2" t="s">
        <v>66</v>
      </c>
      <c r="L154" s="2">
        <v>1</v>
      </c>
      <c r="M154" s="2">
        <v>158</v>
      </c>
      <c r="N154" s="2">
        <v>158</v>
      </c>
      <c r="O154" s="12">
        <v>1</v>
      </c>
      <c r="P154" s="2">
        <v>1</v>
      </c>
      <c r="Q154" s="2">
        <v>158</v>
      </c>
      <c r="R154" s="14" t="s">
        <v>1040</v>
      </c>
      <c r="S154" s="2" t="s">
        <v>1079</v>
      </c>
      <c r="T154" s="2">
        <v>13701080433</v>
      </c>
      <c r="U154" s="7"/>
      <c r="V154" s="7"/>
      <c r="W154" s="2" t="s">
        <v>389</v>
      </c>
      <c r="X154" s="6" t="s">
        <v>86</v>
      </c>
      <c r="Y154" s="6"/>
      <c r="Z154" s="7"/>
      <c r="AA154" s="7"/>
      <c r="AB154" s="7"/>
      <c r="AC154" s="7"/>
      <c r="AD154" s="7"/>
      <c r="AE154" s="7"/>
    </row>
    <row r="155" spans="1:31" x14ac:dyDescent="0.15">
      <c r="A155" s="4">
        <v>42358</v>
      </c>
      <c r="B155" s="5" t="s">
        <v>924</v>
      </c>
      <c r="C155" s="2">
        <v>10</v>
      </c>
      <c r="D155" s="6" t="s">
        <v>671</v>
      </c>
      <c r="E155" s="6" t="s">
        <v>112</v>
      </c>
      <c r="F155" s="7"/>
      <c r="G155" s="2" t="s">
        <v>184</v>
      </c>
      <c r="H155" s="2" t="s">
        <v>62</v>
      </c>
      <c r="I155" s="2" t="s">
        <v>53</v>
      </c>
      <c r="J155" s="6" t="s">
        <v>45</v>
      </c>
      <c r="K155" s="2" t="s">
        <v>66</v>
      </c>
      <c r="L155" s="2">
        <v>1</v>
      </c>
      <c r="M155" s="2">
        <v>320</v>
      </c>
      <c r="N155" s="2">
        <v>320</v>
      </c>
      <c r="O155" s="12">
        <v>1</v>
      </c>
      <c r="P155" s="2">
        <v>1</v>
      </c>
      <c r="Q155" s="2">
        <v>320</v>
      </c>
      <c r="R155" s="14" t="s">
        <v>1040</v>
      </c>
      <c r="S155" s="2" t="s">
        <v>1079</v>
      </c>
      <c r="T155" s="7"/>
      <c r="U155" s="7"/>
      <c r="V155" s="7"/>
      <c r="W155" s="2" t="s">
        <v>389</v>
      </c>
      <c r="X155" s="6" t="s">
        <v>86</v>
      </c>
      <c r="Y155" s="6"/>
      <c r="Z155" s="7"/>
      <c r="AA155" s="7"/>
      <c r="AB155" s="7"/>
      <c r="AC155" s="7"/>
      <c r="AD155" s="7"/>
      <c r="AE155" s="7"/>
    </row>
    <row r="156" spans="1:31" x14ac:dyDescent="0.15">
      <c r="A156" s="4">
        <v>42358</v>
      </c>
      <c r="B156" s="5" t="s">
        <v>924</v>
      </c>
      <c r="C156" s="2">
        <v>10</v>
      </c>
      <c r="D156" s="6" t="s">
        <v>146</v>
      </c>
      <c r="E156" s="6" t="s">
        <v>147</v>
      </c>
      <c r="F156" s="2" t="s">
        <v>876</v>
      </c>
      <c r="G156" s="2" t="s">
        <v>166</v>
      </c>
      <c r="H156" s="2" t="s">
        <v>44</v>
      </c>
      <c r="I156" s="2">
        <v>27</v>
      </c>
      <c r="J156" s="6" t="s">
        <v>45</v>
      </c>
      <c r="K156" s="2" t="s">
        <v>66</v>
      </c>
      <c r="L156" s="2">
        <v>1</v>
      </c>
      <c r="M156" s="2">
        <v>1800</v>
      </c>
      <c r="N156" s="2">
        <v>1800</v>
      </c>
      <c r="O156" s="12">
        <v>1</v>
      </c>
      <c r="P156" s="2">
        <v>1</v>
      </c>
      <c r="Q156" s="2">
        <v>1800</v>
      </c>
      <c r="R156" s="14" t="s">
        <v>1040</v>
      </c>
      <c r="S156" s="2" t="s">
        <v>1079</v>
      </c>
      <c r="T156" s="7"/>
      <c r="U156" s="7"/>
      <c r="V156" s="7"/>
      <c r="W156" s="2" t="s">
        <v>389</v>
      </c>
      <c r="X156" s="6" t="s">
        <v>86</v>
      </c>
      <c r="Y156" s="6"/>
      <c r="Z156" s="7"/>
      <c r="AA156" s="7"/>
      <c r="AB156" s="7"/>
      <c r="AC156" s="7"/>
      <c r="AD156" s="7"/>
      <c r="AE156" s="7"/>
    </row>
    <row r="157" spans="1:31" x14ac:dyDescent="0.15">
      <c r="A157" s="4">
        <v>42358</v>
      </c>
      <c r="B157" s="5" t="s">
        <v>924</v>
      </c>
      <c r="C157" s="2">
        <v>10</v>
      </c>
      <c r="D157" s="6" t="s">
        <v>241</v>
      </c>
      <c r="E157" s="6"/>
      <c r="F157" s="2" t="s">
        <v>893</v>
      </c>
      <c r="G157" s="2" t="s">
        <v>166</v>
      </c>
      <c r="H157" s="2" t="s">
        <v>44</v>
      </c>
      <c r="I157" s="2" t="s">
        <v>212</v>
      </c>
      <c r="J157" s="6" t="s">
        <v>45</v>
      </c>
      <c r="K157" s="2" t="s">
        <v>66</v>
      </c>
      <c r="L157" s="2">
        <v>1</v>
      </c>
      <c r="M157" s="2">
        <v>500</v>
      </c>
      <c r="N157" s="2">
        <v>500</v>
      </c>
      <c r="O157" s="12">
        <v>1</v>
      </c>
      <c r="P157" s="2">
        <v>1</v>
      </c>
      <c r="Q157" s="2">
        <v>500</v>
      </c>
      <c r="R157" s="14" t="s">
        <v>1040</v>
      </c>
      <c r="S157" s="2" t="s">
        <v>1079</v>
      </c>
      <c r="T157" s="7"/>
      <c r="U157" s="7"/>
      <c r="V157" s="7"/>
      <c r="W157" s="2" t="s">
        <v>389</v>
      </c>
      <c r="X157" s="6" t="s">
        <v>86</v>
      </c>
      <c r="Y157" s="6"/>
      <c r="Z157" s="7"/>
      <c r="AA157" s="7"/>
      <c r="AB157" s="7"/>
      <c r="AC157" s="7"/>
      <c r="AD157" s="7"/>
      <c r="AE157" s="7"/>
    </row>
    <row r="158" spans="1:31" x14ac:dyDescent="0.15">
      <c r="A158" s="4">
        <v>42358</v>
      </c>
      <c r="B158" s="5" t="s">
        <v>925</v>
      </c>
      <c r="C158" s="2">
        <v>11</v>
      </c>
      <c r="D158" s="6" t="s">
        <v>671</v>
      </c>
      <c r="E158" s="6" t="s">
        <v>112</v>
      </c>
      <c r="F158" s="7"/>
      <c r="G158" s="2" t="s">
        <v>184</v>
      </c>
      <c r="H158" s="2" t="s">
        <v>62</v>
      </c>
      <c r="I158" s="2" t="s">
        <v>53</v>
      </c>
      <c r="J158" s="6" t="s">
        <v>45</v>
      </c>
      <c r="K158" s="2" t="s">
        <v>66</v>
      </c>
      <c r="L158" s="2">
        <v>1</v>
      </c>
      <c r="M158" s="2">
        <v>320</v>
      </c>
      <c r="N158" s="2">
        <v>200</v>
      </c>
      <c r="O158" s="12">
        <v>0.625</v>
      </c>
      <c r="P158" s="2">
        <v>0.4</v>
      </c>
      <c r="Q158" s="2">
        <v>80</v>
      </c>
      <c r="R158" s="14" t="s">
        <v>1040</v>
      </c>
      <c r="S158" s="2" t="s">
        <v>1080</v>
      </c>
      <c r="T158" s="2">
        <v>18601196861</v>
      </c>
      <c r="U158" s="7"/>
      <c r="V158" s="7"/>
      <c r="W158" s="2" t="s">
        <v>389</v>
      </c>
      <c r="X158" s="6" t="s">
        <v>86</v>
      </c>
      <c r="Y158" s="6"/>
      <c r="Z158" s="7"/>
      <c r="AA158" s="7"/>
      <c r="AB158" s="7"/>
      <c r="AC158" s="7"/>
      <c r="AD158" s="7"/>
      <c r="AE158" s="7"/>
    </row>
    <row r="159" spans="1:31" x14ac:dyDescent="0.15">
      <c r="A159" s="4">
        <v>42358</v>
      </c>
      <c r="B159" s="5" t="s">
        <v>925</v>
      </c>
      <c r="C159" s="2">
        <v>11</v>
      </c>
      <c r="D159" s="6" t="s">
        <v>111</v>
      </c>
      <c r="E159" s="6" t="s">
        <v>112</v>
      </c>
      <c r="F159" s="7"/>
      <c r="G159" s="2" t="s">
        <v>184</v>
      </c>
      <c r="H159" s="2" t="s">
        <v>62</v>
      </c>
      <c r="I159" s="2" t="s">
        <v>882</v>
      </c>
      <c r="J159" s="6" t="s">
        <v>45</v>
      </c>
      <c r="K159" s="2" t="s">
        <v>66</v>
      </c>
      <c r="L159" s="2">
        <v>1</v>
      </c>
      <c r="M159" s="2">
        <v>280</v>
      </c>
      <c r="N159" s="2">
        <v>200</v>
      </c>
      <c r="O159" s="12">
        <v>0.71428571428571397</v>
      </c>
      <c r="P159" s="2">
        <v>0.55000000000000004</v>
      </c>
      <c r="Q159" s="2">
        <v>110</v>
      </c>
      <c r="R159" s="14" t="s">
        <v>1040</v>
      </c>
      <c r="S159" s="2" t="s">
        <v>1080</v>
      </c>
      <c r="T159" s="7"/>
      <c r="U159" s="7"/>
      <c r="V159" s="7"/>
      <c r="W159" s="2" t="s">
        <v>389</v>
      </c>
      <c r="X159" s="6" t="s">
        <v>86</v>
      </c>
      <c r="Y159" s="6"/>
      <c r="Z159" s="7"/>
      <c r="AA159" s="7"/>
      <c r="AB159" s="7"/>
      <c r="AC159" s="7"/>
      <c r="AD159" s="7"/>
      <c r="AE159" s="7"/>
    </row>
    <row r="160" spans="1:31" x14ac:dyDescent="0.15">
      <c r="A160" s="4">
        <v>42358</v>
      </c>
      <c r="B160" s="5" t="s">
        <v>925</v>
      </c>
      <c r="C160" s="2">
        <v>11</v>
      </c>
      <c r="D160" s="6" t="s">
        <v>66</v>
      </c>
      <c r="E160" s="6" t="s">
        <v>120</v>
      </c>
      <c r="F160" s="2" t="s">
        <v>926</v>
      </c>
      <c r="G160" s="2" t="s">
        <v>138</v>
      </c>
      <c r="H160" s="2" t="s">
        <v>44</v>
      </c>
      <c r="I160" s="2" t="s">
        <v>144</v>
      </c>
      <c r="J160" s="6" t="s">
        <v>45</v>
      </c>
      <c r="K160" s="2" t="s">
        <v>66</v>
      </c>
      <c r="L160" s="2">
        <v>1</v>
      </c>
      <c r="M160" s="2">
        <v>3999</v>
      </c>
      <c r="N160" s="2">
        <v>3999</v>
      </c>
      <c r="O160" s="12">
        <v>1</v>
      </c>
      <c r="P160" s="2">
        <v>1</v>
      </c>
      <c r="Q160" s="2">
        <v>3999</v>
      </c>
      <c r="R160" s="14" t="s">
        <v>1040</v>
      </c>
      <c r="S160" s="2" t="s">
        <v>1080</v>
      </c>
      <c r="T160" s="7"/>
      <c r="U160" s="7"/>
      <c r="V160" s="7"/>
      <c r="W160" s="2" t="s">
        <v>389</v>
      </c>
      <c r="X160" s="6" t="s">
        <v>86</v>
      </c>
      <c r="Y160" s="6"/>
      <c r="Z160" s="7"/>
      <c r="AA160" s="7"/>
      <c r="AB160" s="7"/>
      <c r="AC160" s="7"/>
      <c r="AD160" s="7"/>
      <c r="AE160" s="7"/>
    </row>
    <row r="161" spans="1:29" x14ac:dyDescent="0.15">
      <c r="A161" s="4">
        <v>42358</v>
      </c>
      <c r="B161" s="5" t="s">
        <v>925</v>
      </c>
      <c r="C161" s="2">
        <v>11</v>
      </c>
      <c r="D161" s="6" t="s">
        <v>146</v>
      </c>
      <c r="E161" s="6" t="s">
        <v>120</v>
      </c>
      <c r="F161" s="2" t="s">
        <v>832</v>
      </c>
      <c r="G161" s="2" t="s">
        <v>166</v>
      </c>
      <c r="H161" s="2" t="s">
        <v>44</v>
      </c>
      <c r="I161" s="2">
        <v>26.5</v>
      </c>
      <c r="J161" s="6" t="s">
        <v>45</v>
      </c>
      <c r="K161" s="2" t="s">
        <v>66</v>
      </c>
      <c r="L161" s="2">
        <v>1</v>
      </c>
      <c r="M161" s="2">
        <v>3999</v>
      </c>
      <c r="N161" s="2">
        <v>0</v>
      </c>
      <c r="O161" s="12">
        <v>0</v>
      </c>
      <c r="P161" s="7"/>
      <c r="Q161" s="7"/>
      <c r="R161" s="14" t="s">
        <v>1040</v>
      </c>
      <c r="S161" s="2" t="s">
        <v>1080</v>
      </c>
      <c r="T161" s="7"/>
      <c r="U161" s="7"/>
      <c r="V161" s="7"/>
      <c r="W161" s="2" t="s">
        <v>389</v>
      </c>
      <c r="X161" s="6" t="s">
        <v>86</v>
      </c>
      <c r="Y161" s="6"/>
      <c r="Z161" s="7"/>
      <c r="AA161" s="7"/>
      <c r="AB161" s="7"/>
      <c r="AC161" s="7"/>
    </row>
    <row r="162" spans="1:29" x14ac:dyDescent="0.15">
      <c r="A162" s="4">
        <v>42358</v>
      </c>
      <c r="B162" s="5" t="s">
        <v>925</v>
      </c>
      <c r="C162" s="2">
        <v>11</v>
      </c>
      <c r="D162" s="6" t="s">
        <v>149</v>
      </c>
      <c r="E162" s="6" t="s">
        <v>927</v>
      </c>
      <c r="F162" s="7"/>
      <c r="G162" s="2" t="s">
        <v>184</v>
      </c>
      <c r="H162" s="2" t="s">
        <v>44</v>
      </c>
      <c r="I162" s="2" t="s">
        <v>765</v>
      </c>
      <c r="J162" s="6" t="s">
        <v>45</v>
      </c>
      <c r="K162" s="2" t="s">
        <v>66</v>
      </c>
      <c r="L162" s="2">
        <v>1</v>
      </c>
      <c r="M162" s="2">
        <v>258</v>
      </c>
      <c r="N162" s="2">
        <v>0</v>
      </c>
      <c r="O162" s="12">
        <v>0</v>
      </c>
      <c r="P162" s="7"/>
      <c r="Q162" s="7"/>
      <c r="R162" s="14" t="s">
        <v>1040</v>
      </c>
      <c r="S162" s="2" t="s">
        <v>1080</v>
      </c>
      <c r="T162" s="7"/>
      <c r="U162" s="7"/>
      <c r="V162" s="7"/>
      <c r="W162" s="2" t="s">
        <v>389</v>
      </c>
      <c r="X162" s="6" t="s">
        <v>86</v>
      </c>
      <c r="Y162" s="6"/>
      <c r="Z162" s="7"/>
      <c r="AA162" s="7"/>
      <c r="AB162" s="7"/>
      <c r="AC162" s="7"/>
    </row>
    <row r="163" spans="1:29" x14ac:dyDescent="0.15">
      <c r="A163" s="4">
        <v>42358</v>
      </c>
      <c r="B163" s="5" t="s">
        <v>925</v>
      </c>
      <c r="C163" s="2">
        <v>11</v>
      </c>
      <c r="D163" s="6" t="s">
        <v>59</v>
      </c>
      <c r="E163" s="6" t="s">
        <v>165</v>
      </c>
      <c r="F163" s="7"/>
      <c r="G163" s="2" t="s">
        <v>137</v>
      </c>
      <c r="H163" s="2" t="s">
        <v>62</v>
      </c>
      <c r="I163" s="2" t="s">
        <v>72</v>
      </c>
      <c r="J163" s="6" t="s">
        <v>45</v>
      </c>
      <c r="K163" s="2" t="s">
        <v>66</v>
      </c>
      <c r="L163" s="2">
        <v>1</v>
      </c>
      <c r="M163" s="2">
        <v>138</v>
      </c>
      <c r="N163" s="2">
        <v>0</v>
      </c>
      <c r="O163" s="12">
        <v>0</v>
      </c>
      <c r="P163" s="7"/>
      <c r="Q163" s="7"/>
      <c r="R163" s="14" t="s">
        <v>1040</v>
      </c>
      <c r="S163" s="2" t="s">
        <v>1080</v>
      </c>
      <c r="T163" s="7"/>
      <c r="U163" s="7"/>
      <c r="V163" s="7"/>
      <c r="W163" s="2" t="s">
        <v>389</v>
      </c>
      <c r="X163" s="6" t="s">
        <v>86</v>
      </c>
      <c r="Y163" s="6"/>
      <c r="Z163" s="7"/>
      <c r="AA163" s="7"/>
      <c r="AB163" s="7"/>
      <c r="AC163" s="7"/>
    </row>
    <row r="164" spans="1:29" x14ac:dyDescent="0.15">
      <c r="A164" s="4">
        <v>42358</v>
      </c>
      <c r="B164" s="5" t="s">
        <v>928</v>
      </c>
      <c r="C164" s="2">
        <v>12</v>
      </c>
      <c r="D164" s="6" t="s">
        <v>56</v>
      </c>
      <c r="E164" s="6" t="s">
        <v>52</v>
      </c>
      <c r="F164" s="7"/>
      <c r="G164" s="2" t="s">
        <v>164</v>
      </c>
      <c r="H164" s="2" t="s">
        <v>44</v>
      </c>
      <c r="I164" s="2" t="s">
        <v>53</v>
      </c>
      <c r="J164" s="6" t="s">
        <v>63</v>
      </c>
      <c r="K164" s="2" t="s">
        <v>46</v>
      </c>
      <c r="L164" s="2">
        <v>1</v>
      </c>
      <c r="M164" s="2">
        <v>30</v>
      </c>
      <c r="N164" s="2">
        <v>30</v>
      </c>
      <c r="O164" s="12">
        <v>1</v>
      </c>
      <c r="P164" s="7"/>
      <c r="Q164" s="7"/>
      <c r="R164" s="14" t="s">
        <v>47</v>
      </c>
      <c r="S164" s="7"/>
      <c r="T164" s="7"/>
      <c r="U164" s="7"/>
      <c r="V164" s="7"/>
      <c r="W164" s="2" t="s">
        <v>389</v>
      </c>
      <c r="X164" s="6" t="s">
        <v>49</v>
      </c>
      <c r="Y164" s="6"/>
      <c r="Z164" s="7"/>
      <c r="AA164" s="7"/>
      <c r="AB164" s="7"/>
      <c r="AC164" s="7"/>
    </row>
    <row r="165" spans="1:29" x14ac:dyDescent="0.15">
      <c r="A165" s="4">
        <v>42358</v>
      </c>
      <c r="B165" s="5" t="s">
        <v>928</v>
      </c>
      <c r="C165" s="2">
        <v>12</v>
      </c>
      <c r="D165" s="6" t="s">
        <v>50</v>
      </c>
      <c r="E165" s="6" t="s">
        <v>112</v>
      </c>
      <c r="F165" s="7"/>
      <c r="G165" s="2" t="s">
        <v>166</v>
      </c>
      <c r="H165" s="2" t="s">
        <v>62</v>
      </c>
      <c r="I165" s="2" t="s">
        <v>53</v>
      </c>
      <c r="J165" s="6" t="s">
        <v>45</v>
      </c>
      <c r="K165" s="2" t="s">
        <v>46</v>
      </c>
      <c r="L165" s="2">
        <v>1</v>
      </c>
      <c r="M165" s="2">
        <v>50</v>
      </c>
      <c r="N165" s="2">
        <v>50</v>
      </c>
      <c r="O165" s="12">
        <v>1</v>
      </c>
      <c r="P165" s="7"/>
      <c r="Q165" s="7"/>
      <c r="R165" s="14" t="s">
        <v>47</v>
      </c>
      <c r="S165" s="7"/>
      <c r="T165" s="7"/>
      <c r="U165" s="7"/>
      <c r="V165" s="7"/>
      <c r="W165" s="2" t="s">
        <v>389</v>
      </c>
      <c r="X165" s="6" t="s">
        <v>49</v>
      </c>
      <c r="Y165" s="6"/>
      <c r="Z165" s="7"/>
      <c r="AA165" s="7"/>
      <c r="AB165" s="7"/>
      <c r="AC165" s="7"/>
    </row>
    <row r="166" spans="1:29" x14ac:dyDescent="0.15">
      <c r="A166" s="4">
        <v>42358</v>
      </c>
      <c r="B166" s="5" t="s">
        <v>928</v>
      </c>
      <c r="C166" s="2">
        <v>12</v>
      </c>
      <c r="D166" s="6" t="s">
        <v>149</v>
      </c>
      <c r="E166" s="6" t="s">
        <v>927</v>
      </c>
      <c r="F166" s="7"/>
      <c r="G166" s="2" t="s">
        <v>184</v>
      </c>
      <c r="H166" s="2" t="s">
        <v>44</v>
      </c>
      <c r="I166" s="2" t="s">
        <v>765</v>
      </c>
      <c r="J166" s="6" t="s">
        <v>45</v>
      </c>
      <c r="K166" s="2" t="s">
        <v>46</v>
      </c>
      <c r="L166" s="2">
        <v>1</v>
      </c>
      <c r="M166" s="2">
        <v>258</v>
      </c>
      <c r="N166" s="2">
        <v>100</v>
      </c>
      <c r="O166" s="12">
        <v>0.387596899224806</v>
      </c>
      <c r="P166" s="7"/>
      <c r="Q166" s="7"/>
      <c r="R166" s="14" t="s">
        <v>47</v>
      </c>
      <c r="S166" s="7"/>
      <c r="T166" s="7"/>
      <c r="U166" s="7"/>
      <c r="V166" s="7"/>
      <c r="W166" s="2" t="s">
        <v>389</v>
      </c>
      <c r="X166" s="6" t="s">
        <v>49</v>
      </c>
      <c r="Y166" s="6"/>
      <c r="Z166" s="7"/>
      <c r="AA166" s="7"/>
      <c r="AB166" s="7"/>
      <c r="AC166" s="7"/>
    </row>
    <row r="167" spans="1:29" x14ac:dyDescent="0.15">
      <c r="A167" s="4">
        <v>42359</v>
      </c>
      <c r="B167" s="17" t="s">
        <v>929</v>
      </c>
      <c r="C167" s="2">
        <v>1</v>
      </c>
      <c r="D167" s="6" t="s">
        <v>50</v>
      </c>
      <c r="E167" s="6" t="s">
        <v>112</v>
      </c>
      <c r="F167" s="7"/>
      <c r="G167" s="2" t="s">
        <v>166</v>
      </c>
      <c r="H167" s="2" t="s">
        <v>62</v>
      </c>
      <c r="I167" s="2" t="s">
        <v>53</v>
      </c>
      <c r="J167" s="6" t="s">
        <v>45</v>
      </c>
      <c r="K167" s="2" t="s">
        <v>46</v>
      </c>
      <c r="L167" s="2">
        <v>3</v>
      </c>
      <c r="M167" s="2">
        <v>50</v>
      </c>
      <c r="N167" s="2">
        <v>150</v>
      </c>
      <c r="O167" s="12">
        <v>1</v>
      </c>
      <c r="P167" s="7"/>
      <c r="Q167" s="7"/>
      <c r="R167" s="14" t="s">
        <v>47</v>
      </c>
      <c r="S167" s="7"/>
      <c r="T167" s="7"/>
      <c r="U167" s="7"/>
      <c r="V167" s="7"/>
      <c r="W167" s="2" t="s">
        <v>389</v>
      </c>
      <c r="X167" s="6" t="s">
        <v>78</v>
      </c>
      <c r="Y167" s="6"/>
      <c r="Z167" s="7"/>
      <c r="AA167" s="7"/>
      <c r="AB167" s="7"/>
      <c r="AC167" s="7"/>
    </row>
    <row r="168" spans="1:29" x14ac:dyDescent="0.15">
      <c r="A168" s="4">
        <v>42359</v>
      </c>
      <c r="B168" s="5" t="s">
        <v>930</v>
      </c>
      <c r="C168" s="2">
        <v>2</v>
      </c>
      <c r="D168" s="6" t="s">
        <v>56</v>
      </c>
      <c r="E168" s="6" t="s">
        <v>52</v>
      </c>
      <c r="F168" s="7"/>
      <c r="G168" s="2" t="s">
        <v>166</v>
      </c>
      <c r="H168" s="2" t="s">
        <v>44</v>
      </c>
      <c r="I168" s="2" t="s">
        <v>53</v>
      </c>
      <c r="J168" s="6" t="s">
        <v>45</v>
      </c>
      <c r="K168" s="2" t="s">
        <v>46</v>
      </c>
      <c r="L168" s="2">
        <v>1</v>
      </c>
      <c r="M168" s="2">
        <v>30</v>
      </c>
      <c r="N168" s="2">
        <v>30</v>
      </c>
      <c r="O168" s="12">
        <v>1</v>
      </c>
      <c r="P168" s="7"/>
      <c r="Q168" s="7"/>
      <c r="R168" s="14" t="s">
        <v>47</v>
      </c>
      <c r="S168" s="7"/>
      <c r="T168" s="7"/>
      <c r="U168" s="7"/>
      <c r="V168" s="7"/>
      <c r="W168" s="2" t="s">
        <v>389</v>
      </c>
      <c r="X168" s="6" t="s">
        <v>49</v>
      </c>
      <c r="Y168" s="6"/>
      <c r="Z168" s="7"/>
      <c r="AA168" s="7"/>
      <c r="AB168" s="7"/>
      <c r="AC168" s="7"/>
    </row>
    <row r="169" spans="1:29" x14ac:dyDescent="0.15">
      <c r="A169" s="4">
        <v>42359</v>
      </c>
      <c r="B169" s="5" t="s">
        <v>931</v>
      </c>
      <c r="C169" s="2">
        <v>3</v>
      </c>
      <c r="D169" s="6" t="s">
        <v>50</v>
      </c>
      <c r="E169" s="6" t="s">
        <v>112</v>
      </c>
      <c r="F169" s="7"/>
      <c r="G169" s="2" t="s">
        <v>138</v>
      </c>
      <c r="H169" s="2" t="s">
        <v>62</v>
      </c>
      <c r="I169" s="2" t="s">
        <v>53</v>
      </c>
      <c r="J169" s="6" t="s">
        <v>55</v>
      </c>
      <c r="K169" s="2" t="s">
        <v>46</v>
      </c>
      <c r="L169" s="2">
        <v>1</v>
      </c>
      <c r="M169" s="2">
        <v>50</v>
      </c>
      <c r="N169" s="2">
        <v>50</v>
      </c>
      <c r="O169" s="12">
        <v>1</v>
      </c>
      <c r="P169" s="7"/>
      <c r="Q169" s="7"/>
      <c r="R169" s="14" t="s">
        <v>47</v>
      </c>
      <c r="S169" s="7"/>
      <c r="T169" s="7"/>
      <c r="U169" s="7"/>
      <c r="V169" s="7"/>
      <c r="W169" s="2" t="s">
        <v>54</v>
      </c>
      <c r="X169" s="6" t="s">
        <v>49</v>
      </c>
      <c r="Y169" s="6"/>
      <c r="Z169" s="7"/>
      <c r="AA169" s="7"/>
      <c r="AB169" s="7"/>
      <c r="AC169" s="7"/>
    </row>
    <row r="170" spans="1:29" x14ac:dyDescent="0.15">
      <c r="A170" s="4">
        <v>42360</v>
      </c>
      <c r="B170" s="5" t="s">
        <v>932</v>
      </c>
      <c r="C170" s="2">
        <v>1</v>
      </c>
      <c r="D170" s="6" t="s">
        <v>59</v>
      </c>
      <c r="E170" s="6" t="s">
        <v>263</v>
      </c>
      <c r="F170" s="7"/>
      <c r="G170" s="2" t="s">
        <v>166</v>
      </c>
      <c r="H170" s="2" t="s">
        <v>62</v>
      </c>
      <c r="I170" s="2" t="s">
        <v>89</v>
      </c>
      <c r="J170" s="6" t="s">
        <v>55</v>
      </c>
      <c r="K170" s="2" t="s">
        <v>46</v>
      </c>
      <c r="L170" s="2">
        <v>1</v>
      </c>
      <c r="M170" s="2">
        <v>138</v>
      </c>
      <c r="N170" s="2">
        <v>138</v>
      </c>
      <c r="O170" s="12">
        <v>1</v>
      </c>
      <c r="P170" s="7"/>
      <c r="Q170" s="7"/>
      <c r="R170" s="14" t="s">
        <v>47</v>
      </c>
      <c r="S170" s="7"/>
      <c r="T170" s="7"/>
      <c r="U170" s="7"/>
      <c r="V170" s="7"/>
      <c r="W170" s="2" t="s">
        <v>389</v>
      </c>
      <c r="X170" s="6" t="s">
        <v>86</v>
      </c>
      <c r="Y170" s="6"/>
      <c r="Z170" s="7"/>
      <c r="AA170" s="7"/>
      <c r="AB170" s="7"/>
      <c r="AC170" s="7"/>
    </row>
    <row r="171" spans="1:29" x14ac:dyDescent="0.15">
      <c r="A171" s="4">
        <v>42360</v>
      </c>
      <c r="B171" s="5" t="s">
        <v>933</v>
      </c>
      <c r="C171" s="2">
        <v>2</v>
      </c>
      <c r="D171" s="6" t="s">
        <v>56</v>
      </c>
      <c r="E171" s="6" t="s">
        <v>52</v>
      </c>
      <c r="F171" s="7"/>
      <c r="G171" s="2" t="s">
        <v>203</v>
      </c>
      <c r="H171" s="2" t="s">
        <v>44</v>
      </c>
      <c r="I171" s="2" t="s">
        <v>53</v>
      </c>
      <c r="J171" s="6" t="s">
        <v>55</v>
      </c>
      <c r="K171" s="2" t="s">
        <v>46</v>
      </c>
      <c r="L171" s="2">
        <v>1</v>
      </c>
      <c r="M171" s="2">
        <v>30</v>
      </c>
      <c r="N171" s="2">
        <v>30</v>
      </c>
      <c r="O171" s="12">
        <v>1</v>
      </c>
      <c r="P171" s="7"/>
      <c r="Q171" s="7"/>
      <c r="R171" s="14" t="s">
        <v>47</v>
      </c>
      <c r="S171" s="7"/>
      <c r="T171" s="7"/>
      <c r="U171" s="7"/>
      <c r="V171" s="7"/>
      <c r="W171" s="2" t="s">
        <v>389</v>
      </c>
      <c r="X171" s="6" t="s">
        <v>49</v>
      </c>
      <c r="Y171" s="6"/>
      <c r="Z171" s="7"/>
      <c r="AA171" s="7"/>
      <c r="AB171" s="7"/>
      <c r="AC171" s="7"/>
    </row>
    <row r="172" spans="1:29" x14ac:dyDescent="0.15">
      <c r="A172" s="4">
        <v>42360</v>
      </c>
      <c r="B172" s="5" t="s">
        <v>934</v>
      </c>
      <c r="C172" s="2">
        <v>3</v>
      </c>
      <c r="D172" s="6" t="s">
        <v>56</v>
      </c>
      <c r="E172" s="6" t="s">
        <v>52</v>
      </c>
      <c r="F172" s="7"/>
      <c r="G172" s="2" t="s">
        <v>935</v>
      </c>
      <c r="H172" s="2" t="s">
        <v>44</v>
      </c>
      <c r="I172" s="2" t="s">
        <v>53</v>
      </c>
      <c r="J172" s="6" t="s">
        <v>55</v>
      </c>
      <c r="K172" s="2" t="s">
        <v>66</v>
      </c>
      <c r="L172" s="2">
        <v>4</v>
      </c>
      <c r="M172" s="2">
        <v>30</v>
      </c>
      <c r="N172" s="2">
        <v>0</v>
      </c>
      <c r="O172" s="12">
        <v>0</v>
      </c>
      <c r="P172" s="7"/>
      <c r="Q172" s="7"/>
      <c r="R172" s="14" t="s">
        <v>113</v>
      </c>
      <c r="S172" s="2" t="s">
        <v>153</v>
      </c>
      <c r="T172" s="7"/>
      <c r="U172" s="7"/>
      <c r="V172" s="7"/>
      <c r="W172" s="2" t="s">
        <v>389</v>
      </c>
      <c r="X172" s="6" t="s">
        <v>358</v>
      </c>
      <c r="Y172" s="6"/>
      <c r="Z172" s="7"/>
      <c r="AA172" s="7"/>
      <c r="AB172" s="15" t="s">
        <v>1081</v>
      </c>
      <c r="AC172" s="2">
        <v>100</v>
      </c>
    </row>
    <row r="173" spans="1:29" x14ac:dyDescent="0.15">
      <c r="A173" s="4">
        <v>42360</v>
      </c>
      <c r="B173" s="5" t="s">
        <v>936</v>
      </c>
      <c r="C173" s="2">
        <v>4</v>
      </c>
      <c r="D173" s="6" t="s">
        <v>50</v>
      </c>
      <c r="E173" s="6" t="s">
        <v>112</v>
      </c>
      <c r="F173" s="7"/>
      <c r="G173" s="2" t="s">
        <v>166</v>
      </c>
      <c r="H173" s="2" t="s">
        <v>62</v>
      </c>
      <c r="I173" s="2" t="s">
        <v>53</v>
      </c>
      <c r="J173" s="6" t="s">
        <v>45</v>
      </c>
      <c r="K173" s="2" t="s">
        <v>46</v>
      </c>
      <c r="L173" s="2">
        <v>1</v>
      </c>
      <c r="M173" s="2">
        <v>50</v>
      </c>
      <c r="N173" s="2">
        <v>50</v>
      </c>
      <c r="O173" s="12">
        <v>1</v>
      </c>
      <c r="P173" s="7"/>
      <c r="Q173" s="7"/>
      <c r="R173" s="14" t="s">
        <v>47</v>
      </c>
      <c r="S173" s="7"/>
      <c r="T173" s="7"/>
      <c r="U173" s="7"/>
      <c r="V173" s="7"/>
      <c r="W173" s="2" t="s">
        <v>389</v>
      </c>
      <c r="X173" s="6" t="s">
        <v>49</v>
      </c>
      <c r="Y173" s="6"/>
      <c r="Z173" s="7"/>
      <c r="AA173" s="7"/>
      <c r="AB173" s="7"/>
      <c r="AC173" s="7"/>
    </row>
    <row r="174" spans="1:29" x14ac:dyDescent="0.15">
      <c r="A174" s="4">
        <v>42360</v>
      </c>
      <c r="B174" s="5" t="s">
        <v>937</v>
      </c>
      <c r="C174" s="2">
        <v>5</v>
      </c>
      <c r="D174" s="6" t="s">
        <v>241</v>
      </c>
      <c r="E174" s="6"/>
      <c r="F174" s="2" t="s">
        <v>938</v>
      </c>
      <c r="G174" s="2" t="s">
        <v>203</v>
      </c>
      <c r="H174" s="2" t="s">
        <v>62</v>
      </c>
      <c r="I174" s="2" t="s">
        <v>939</v>
      </c>
      <c r="J174" s="6" t="s">
        <v>63</v>
      </c>
      <c r="K174" s="2" t="s">
        <v>66</v>
      </c>
      <c r="L174" s="2">
        <v>1</v>
      </c>
      <c r="M174" s="2">
        <v>500</v>
      </c>
      <c r="N174" s="2">
        <v>500</v>
      </c>
      <c r="O174" s="12">
        <v>1</v>
      </c>
      <c r="P174" s="2">
        <v>1</v>
      </c>
      <c r="Q174" s="2">
        <v>500</v>
      </c>
      <c r="R174" s="14" t="s">
        <v>1040</v>
      </c>
      <c r="S174" s="2" t="s">
        <v>1082</v>
      </c>
      <c r="T174" s="2">
        <v>13501333561</v>
      </c>
      <c r="U174" s="7"/>
      <c r="V174" s="7"/>
      <c r="W174" s="2" t="s">
        <v>54</v>
      </c>
      <c r="X174" s="6" t="s">
        <v>49</v>
      </c>
      <c r="Y174" s="6"/>
      <c r="Z174" s="7"/>
      <c r="AA174" s="7"/>
      <c r="AB174" s="7"/>
      <c r="AC174" s="7"/>
    </row>
    <row r="175" spans="1:29" x14ac:dyDescent="0.15">
      <c r="A175" s="4">
        <v>42361</v>
      </c>
      <c r="B175" s="5" t="s">
        <v>940</v>
      </c>
      <c r="C175" s="2">
        <v>1</v>
      </c>
      <c r="D175" s="6" t="s">
        <v>941</v>
      </c>
      <c r="E175" s="6" t="s">
        <v>41</v>
      </c>
      <c r="F175" s="2" t="s">
        <v>42</v>
      </c>
      <c r="G175" s="2" t="s">
        <v>300</v>
      </c>
      <c r="H175" s="2" t="s">
        <v>44</v>
      </c>
      <c r="I175" s="2" t="s">
        <v>72</v>
      </c>
      <c r="J175" s="6" t="s">
        <v>45</v>
      </c>
      <c r="K175" s="2" t="s">
        <v>64</v>
      </c>
      <c r="L175" s="2">
        <v>1</v>
      </c>
      <c r="M175" s="2">
        <v>190</v>
      </c>
      <c r="N175" s="2">
        <v>150</v>
      </c>
      <c r="O175" s="12">
        <v>0.78947368421052599</v>
      </c>
      <c r="P175" s="2">
        <v>0.625</v>
      </c>
      <c r="Q175" s="2">
        <v>93</v>
      </c>
      <c r="R175" s="14" t="s">
        <v>113</v>
      </c>
      <c r="S175" s="2" t="s">
        <v>310</v>
      </c>
      <c r="T175" s="7"/>
      <c r="U175" s="7"/>
      <c r="V175" s="7"/>
      <c r="W175" s="2" t="s">
        <v>54</v>
      </c>
      <c r="X175" s="6" t="s">
        <v>49</v>
      </c>
      <c r="Y175" s="6"/>
      <c r="Z175" s="7"/>
      <c r="AA175" s="7"/>
      <c r="AB175" s="7"/>
      <c r="AC175" s="7"/>
    </row>
    <row r="176" spans="1:29" x14ac:dyDescent="0.15">
      <c r="A176" s="4">
        <v>42361</v>
      </c>
      <c r="B176" s="5" t="s">
        <v>942</v>
      </c>
      <c r="C176" s="2">
        <v>2</v>
      </c>
      <c r="D176" s="6" t="s">
        <v>69</v>
      </c>
      <c r="E176" s="6" t="s">
        <v>199</v>
      </c>
      <c r="F176" s="2" t="s">
        <v>817</v>
      </c>
      <c r="G176" s="2" t="s">
        <v>71</v>
      </c>
      <c r="H176" s="2" t="s">
        <v>44</v>
      </c>
      <c r="I176" s="2" t="s">
        <v>72</v>
      </c>
      <c r="J176" s="6" t="s">
        <v>45</v>
      </c>
      <c r="K176" s="2" t="s">
        <v>66</v>
      </c>
      <c r="L176" s="2">
        <v>1</v>
      </c>
      <c r="M176" s="2">
        <v>1180</v>
      </c>
      <c r="N176" s="2">
        <v>1180</v>
      </c>
      <c r="O176" s="12">
        <v>1</v>
      </c>
      <c r="P176" s="2">
        <v>1</v>
      </c>
      <c r="Q176" s="2">
        <v>826</v>
      </c>
      <c r="R176" s="14" t="s">
        <v>113</v>
      </c>
      <c r="S176" s="2" t="s">
        <v>1058</v>
      </c>
      <c r="T176" s="7"/>
      <c r="U176" s="7"/>
      <c r="V176" s="7"/>
      <c r="W176" s="2" t="s">
        <v>54</v>
      </c>
      <c r="X176" s="6" t="s">
        <v>275</v>
      </c>
      <c r="Y176" s="6"/>
      <c r="Z176" s="7"/>
      <c r="AA176" s="2">
        <v>826</v>
      </c>
      <c r="AB176" s="7"/>
      <c r="AC176" s="7"/>
    </row>
    <row r="177" spans="1:31" x14ac:dyDescent="0.15">
      <c r="A177" s="4">
        <v>42361</v>
      </c>
      <c r="B177" s="5" t="s">
        <v>943</v>
      </c>
      <c r="C177" s="2">
        <v>3</v>
      </c>
      <c r="D177" s="6" t="s">
        <v>241</v>
      </c>
      <c r="E177" s="6"/>
      <c r="F177" s="2" t="s">
        <v>893</v>
      </c>
      <c r="G177" s="2" t="s">
        <v>166</v>
      </c>
      <c r="H177" s="2" t="s">
        <v>44</v>
      </c>
      <c r="I177" s="2" t="s">
        <v>788</v>
      </c>
      <c r="J177" s="6" t="s">
        <v>45</v>
      </c>
      <c r="K177" s="2" t="s">
        <v>66</v>
      </c>
      <c r="L177" s="2">
        <v>1</v>
      </c>
      <c r="M177" s="2">
        <v>500</v>
      </c>
      <c r="N177" s="2">
        <v>500</v>
      </c>
      <c r="O177" s="12">
        <v>1</v>
      </c>
      <c r="P177" s="2">
        <v>1</v>
      </c>
      <c r="Q177" s="2">
        <v>500</v>
      </c>
      <c r="R177" s="14" t="s">
        <v>1040</v>
      </c>
      <c r="S177" s="2" t="s">
        <v>1083</v>
      </c>
      <c r="T177" s="2">
        <v>13911160113</v>
      </c>
      <c r="U177" s="7"/>
      <c r="V177" s="7"/>
      <c r="W177" s="2" t="s">
        <v>54</v>
      </c>
      <c r="X177" s="6" t="s">
        <v>86</v>
      </c>
      <c r="Y177" s="6"/>
      <c r="Z177" s="7"/>
      <c r="AA177" s="7"/>
      <c r="AB177" s="7"/>
      <c r="AC177" s="7"/>
      <c r="AD177" s="7"/>
      <c r="AE177" s="7"/>
    </row>
    <row r="178" spans="1:31" x14ac:dyDescent="0.15">
      <c r="A178" s="4">
        <v>42361</v>
      </c>
      <c r="B178" s="5" t="s">
        <v>943</v>
      </c>
      <c r="C178" s="2">
        <v>3</v>
      </c>
      <c r="D178" s="6" t="s">
        <v>146</v>
      </c>
      <c r="E178" s="6" t="s">
        <v>238</v>
      </c>
      <c r="F178" s="2" t="s">
        <v>187</v>
      </c>
      <c r="G178" s="2" t="s">
        <v>280</v>
      </c>
      <c r="H178" s="2" t="s">
        <v>44</v>
      </c>
      <c r="I178" s="2" t="s">
        <v>239</v>
      </c>
      <c r="J178" s="6" t="s">
        <v>45</v>
      </c>
      <c r="K178" s="2" t="s">
        <v>66</v>
      </c>
      <c r="L178" s="2">
        <v>1</v>
      </c>
      <c r="M178" s="2">
        <v>1520</v>
      </c>
      <c r="N178" s="2">
        <v>1292</v>
      </c>
      <c r="O178" s="12">
        <v>0.85</v>
      </c>
      <c r="P178" s="2">
        <v>0.77500000000000002</v>
      </c>
      <c r="Q178" s="2">
        <v>1001</v>
      </c>
      <c r="R178" s="14" t="s">
        <v>1040</v>
      </c>
      <c r="S178" s="2" t="s">
        <v>1083</v>
      </c>
      <c r="T178" s="7"/>
      <c r="U178" s="7"/>
      <c r="V178" s="7"/>
      <c r="W178" s="2" t="s">
        <v>54</v>
      </c>
      <c r="X178" s="6" t="s">
        <v>86</v>
      </c>
      <c r="Y178" s="6"/>
      <c r="Z178" s="7"/>
      <c r="AA178" s="7"/>
      <c r="AB178" s="7"/>
      <c r="AC178" s="7"/>
      <c r="AD178" s="7"/>
      <c r="AE178" s="7"/>
    </row>
    <row r="179" spans="1:31" x14ac:dyDescent="0.15">
      <c r="A179" s="4">
        <v>42361</v>
      </c>
      <c r="B179" s="5" t="s">
        <v>944</v>
      </c>
      <c r="C179" s="2">
        <v>4</v>
      </c>
      <c r="D179" s="6" t="s">
        <v>90</v>
      </c>
      <c r="E179" s="6" t="s">
        <v>107</v>
      </c>
      <c r="F179" s="2" t="s">
        <v>945</v>
      </c>
      <c r="G179" s="2" t="s">
        <v>946</v>
      </c>
      <c r="H179" s="2" t="s">
        <v>62</v>
      </c>
      <c r="I179" s="2" t="s">
        <v>43</v>
      </c>
      <c r="J179" s="6" t="s">
        <v>55</v>
      </c>
      <c r="K179" s="2" t="s">
        <v>66</v>
      </c>
      <c r="L179" s="2">
        <v>1</v>
      </c>
      <c r="M179" s="2">
        <v>1598</v>
      </c>
      <c r="N179" s="2">
        <v>1118</v>
      </c>
      <c r="O179" s="12">
        <v>0.69962453066332897</v>
      </c>
      <c r="P179" s="2">
        <v>0.55000000000000004</v>
      </c>
      <c r="Q179" s="2">
        <v>614</v>
      </c>
      <c r="R179" s="14" t="s">
        <v>113</v>
      </c>
      <c r="S179" s="2" t="s">
        <v>1084</v>
      </c>
      <c r="T179" s="2"/>
      <c r="U179" s="2"/>
      <c r="V179" s="2"/>
      <c r="W179" s="2" t="s">
        <v>54</v>
      </c>
      <c r="X179" s="6" t="s">
        <v>275</v>
      </c>
      <c r="Y179" s="6"/>
      <c r="Z179" s="2"/>
      <c r="AA179" s="2"/>
      <c r="AB179" s="15"/>
      <c r="AC179" s="2"/>
      <c r="AD179" s="2"/>
      <c r="AE179" s="2"/>
    </row>
    <row r="180" spans="1:31" x14ac:dyDescent="0.15">
      <c r="A180" s="4">
        <v>42361</v>
      </c>
      <c r="B180" s="5" t="s">
        <v>944</v>
      </c>
      <c r="C180" s="2">
        <v>4</v>
      </c>
      <c r="D180" s="6" t="s">
        <v>92</v>
      </c>
      <c r="E180" s="6" t="s">
        <v>91</v>
      </c>
      <c r="F180" s="2" t="s">
        <v>183</v>
      </c>
      <c r="G180" s="2" t="s">
        <v>781</v>
      </c>
      <c r="H180" s="2" t="s">
        <v>44</v>
      </c>
      <c r="I180" s="2" t="s">
        <v>43</v>
      </c>
      <c r="J180" s="6" t="s">
        <v>55</v>
      </c>
      <c r="K180" s="2" t="s">
        <v>66</v>
      </c>
      <c r="L180" s="2">
        <v>1</v>
      </c>
      <c r="M180" s="2">
        <v>1280</v>
      </c>
      <c r="N180" s="2">
        <v>1152</v>
      </c>
      <c r="O180" s="12">
        <v>0.9</v>
      </c>
      <c r="P180" s="2">
        <v>0.85</v>
      </c>
      <c r="Q180" s="2">
        <v>979</v>
      </c>
      <c r="R180" s="14" t="s">
        <v>113</v>
      </c>
      <c r="S180" s="2" t="s">
        <v>1084</v>
      </c>
      <c r="T180" s="7"/>
      <c r="U180" s="7"/>
      <c r="V180" s="7"/>
      <c r="W180" s="2" t="s">
        <v>54</v>
      </c>
      <c r="X180" s="6" t="s">
        <v>275</v>
      </c>
      <c r="Y180" s="6"/>
      <c r="Z180" s="7"/>
      <c r="AA180" s="7"/>
      <c r="AB180" s="7"/>
      <c r="AC180" s="7"/>
      <c r="AD180" s="7"/>
      <c r="AE180" s="7"/>
    </row>
    <row r="181" spans="1:31" x14ac:dyDescent="0.15">
      <c r="A181" s="4">
        <v>42361</v>
      </c>
      <c r="B181" s="5" t="s">
        <v>944</v>
      </c>
      <c r="C181" s="2">
        <v>4</v>
      </c>
      <c r="D181" s="6" t="s">
        <v>69</v>
      </c>
      <c r="E181" s="6" t="s">
        <v>199</v>
      </c>
      <c r="F181" s="2" t="s">
        <v>947</v>
      </c>
      <c r="G181" s="2" t="s">
        <v>802</v>
      </c>
      <c r="H181" s="2" t="s">
        <v>44</v>
      </c>
      <c r="I181" s="2" t="s">
        <v>43</v>
      </c>
      <c r="J181" s="6" t="s">
        <v>55</v>
      </c>
      <c r="K181" s="2" t="s">
        <v>66</v>
      </c>
      <c r="L181" s="2">
        <v>1</v>
      </c>
      <c r="M181" s="2">
        <v>1180</v>
      </c>
      <c r="N181" s="2">
        <v>1180</v>
      </c>
      <c r="O181" s="12">
        <v>1</v>
      </c>
      <c r="P181" s="2">
        <v>1</v>
      </c>
      <c r="Q181" s="2">
        <v>1180</v>
      </c>
      <c r="R181" s="14" t="s">
        <v>113</v>
      </c>
      <c r="S181" s="2" t="s">
        <v>1084</v>
      </c>
      <c r="T181" s="7"/>
      <c r="U181" s="7"/>
      <c r="V181" s="7"/>
      <c r="W181" s="2" t="s">
        <v>54</v>
      </c>
      <c r="X181" s="6" t="s">
        <v>275</v>
      </c>
      <c r="Y181" s="6"/>
      <c r="Z181" s="7"/>
      <c r="AA181" s="7"/>
      <c r="AB181" s="7"/>
      <c r="AC181" s="7"/>
      <c r="AD181" s="7"/>
      <c r="AE181" s="7"/>
    </row>
    <row r="182" spans="1:31" x14ac:dyDescent="0.15">
      <c r="A182" s="4">
        <v>42361</v>
      </c>
      <c r="B182" s="5" t="s">
        <v>944</v>
      </c>
      <c r="C182" s="2">
        <v>4</v>
      </c>
      <c r="D182" s="6" t="s">
        <v>122</v>
      </c>
      <c r="E182" s="6" t="s">
        <v>123</v>
      </c>
      <c r="F182" s="2" t="s">
        <v>124</v>
      </c>
      <c r="G182" s="2" t="s">
        <v>166</v>
      </c>
      <c r="H182" s="2" t="s">
        <v>44</v>
      </c>
      <c r="I182" s="2" t="s">
        <v>89</v>
      </c>
      <c r="J182" s="6" t="s">
        <v>55</v>
      </c>
      <c r="K182" s="2" t="s">
        <v>66</v>
      </c>
      <c r="L182" s="2">
        <v>1</v>
      </c>
      <c r="M182" s="2">
        <v>800</v>
      </c>
      <c r="N182" s="2">
        <v>680</v>
      </c>
      <c r="O182" s="12">
        <v>0.85</v>
      </c>
      <c r="P182" s="2">
        <v>0.77500000000000002</v>
      </c>
      <c r="Q182" s="2">
        <v>527</v>
      </c>
      <c r="R182" s="14" t="s">
        <v>113</v>
      </c>
      <c r="S182" s="2" t="s">
        <v>1084</v>
      </c>
      <c r="T182" s="7"/>
      <c r="U182" s="7"/>
      <c r="V182" s="7"/>
      <c r="W182" s="2" t="s">
        <v>54</v>
      </c>
      <c r="X182" s="6" t="s">
        <v>275</v>
      </c>
      <c r="Y182" s="6"/>
      <c r="Z182" s="7"/>
      <c r="AA182" s="7"/>
      <c r="AB182" s="7"/>
      <c r="AC182" s="7"/>
      <c r="AD182" s="7"/>
      <c r="AE182" s="7"/>
    </row>
    <row r="183" spans="1:31" x14ac:dyDescent="0.15">
      <c r="A183" s="4">
        <v>42361</v>
      </c>
      <c r="B183" s="5" t="s">
        <v>944</v>
      </c>
      <c r="C183" s="2">
        <v>4</v>
      </c>
      <c r="D183" s="6" t="s">
        <v>122</v>
      </c>
      <c r="E183" s="6" t="s">
        <v>123</v>
      </c>
      <c r="F183" s="2" t="s">
        <v>226</v>
      </c>
      <c r="G183" s="2" t="s">
        <v>166</v>
      </c>
      <c r="H183" s="2" t="s">
        <v>62</v>
      </c>
      <c r="I183" s="2" t="s">
        <v>43</v>
      </c>
      <c r="J183" s="6" t="s">
        <v>55</v>
      </c>
      <c r="K183" s="2" t="s">
        <v>66</v>
      </c>
      <c r="L183" s="2">
        <v>1</v>
      </c>
      <c r="M183" s="2">
        <v>980</v>
      </c>
      <c r="N183" s="2">
        <v>833</v>
      </c>
      <c r="O183" s="12">
        <v>0.85</v>
      </c>
      <c r="P183" s="2">
        <v>0.77500000000000002</v>
      </c>
      <c r="Q183" s="2">
        <v>645</v>
      </c>
      <c r="R183" s="14" t="s">
        <v>113</v>
      </c>
      <c r="S183" s="2" t="s">
        <v>1084</v>
      </c>
      <c r="T183" s="2"/>
      <c r="U183" s="2"/>
      <c r="V183" s="2"/>
      <c r="W183" s="2" t="s">
        <v>54</v>
      </c>
      <c r="X183" s="6" t="s">
        <v>275</v>
      </c>
      <c r="Y183" s="6"/>
      <c r="Z183" s="2"/>
      <c r="AA183" s="2"/>
      <c r="AB183" s="15"/>
      <c r="AC183" s="2"/>
      <c r="AD183" s="2"/>
      <c r="AE183" s="2"/>
    </row>
    <row r="184" spans="1:31" x14ac:dyDescent="0.15">
      <c r="A184" s="4">
        <v>42361</v>
      </c>
      <c r="B184" s="5" t="s">
        <v>944</v>
      </c>
      <c r="C184" s="2">
        <v>4</v>
      </c>
      <c r="D184" s="6" t="s">
        <v>75</v>
      </c>
      <c r="E184" s="6" t="s">
        <v>221</v>
      </c>
      <c r="F184" s="2" t="s">
        <v>948</v>
      </c>
      <c r="G184" s="2" t="s">
        <v>222</v>
      </c>
      <c r="H184" s="2" t="s">
        <v>62</v>
      </c>
      <c r="I184" s="2" t="s">
        <v>53</v>
      </c>
      <c r="J184" s="6" t="s">
        <v>55</v>
      </c>
      <c r="K184" s="2" t="s">
        <v>66</v>
      </c>
      <c r="L184" s="2">
        <v>1</v>
      </c>
      <c r="M184" s="2">
        <v>1130</v>
      </c>
      <c r="N184" s="2">
        <v>791</v>
      </c>
      <c r="O184" s="12">
        <v>0.7</v>
      </c>
      <c r="P184" s="2">
        <v>0.55000000000000004</v>
      </c>
      <c r="Q184" s="2">
        <v>435</v>
      </c>
      <c r="R184" s="14" t="s">
        <v>113</v>
      </c>
      <c r="S184" s="2" t="s">
        <v>1084</v>
      </c>
      <c r="T184" s="7"/>
      <c r="U184" s="7"/>
      <c r="V184" s="7"/>
      <c r="W184" s="2" t="s">
        <v>54</v>
      </c>
      <c r="X184" s="6" t="s">
        <v>275</v>
      </c>
      <c r="Y184" s="6"/>
      <c r="Z184" s="7"/>
      <c r="AA184" s="7"/>
      <c r="AB184" s="7"/>
      <c r="AC184" s="7"/>
      <c r="AD184" s="7"/>
      <c r="AE184" s="7"/>
    </row>
    <row r="185" spans="1:31" x14ac:dyDescent="0.15">
      <c r="A185" s="4">
        <v>42361</v>
      </c>
      <c r="B185" s="5" t="s">
        <v>944</v>
      </c>
      <c r="C185" s="2">
        <v>4</v>
      </c>
      <c r="D185" s="6" t="s">
        <v>87</v>
      </c>
      <c r="E185" s="6" t="s">
        <v>41</v>
      </c>
      <c r="F185" s="2" t="s">
        <v>88</v>
      </c>
      <c r="G185" s="2" t="s">
        <v>166</v>
      </c>
      <c r="H185" s="2" t="s">
        <v>44</v>
      </c>
      <c r="I185" s="2" t="s">
        <v>43</v>
      </c>
      <c r="J185" s="6" t="s">
        <v>55</v>
      </c>
      <c r="K185" s="2" t="s">
        <v>66</v>
      </c>
      <c r="L185" s="2">
        <v>1</v>
      </c>
      <c r="M185" s="2">
        <v>775</v>
      </c>
      <c r="N185" s="2">
        <v>697</v>
      </c>
      <c r="O185" s="12">
        <v>0.89935483870967703</v>
      </c>
      <c r="P185" s="2">
        <v>0.85</v>
      </c>
      <c r="Q185" s="2">
        <v>592</v>
      </c>
      <c r="R185" s="14" t="s">
        <v>113</v>
      </c>
      <c r="S185" s="2" t="s">
        <v>1084</v>
      </c>
      <c r="T185" s="7"/>
      <c r="U185" s="7"/>
      <c r="V185" s="7"/>
      <c r="W185" s="2" t="s">
        <v>54</v>
      </c>
      <c r="X185" s="6" t="s">
        <v>275</v>
      </c>
      <c r="Y185" s="6"/>
      <c r="Z185" s="7"/>
      <c r="AA185" s="7"/>
      <c r="AB185" s="7"/>
      <c r="AC185" s="7"/>
      <c r="AD185" s="7"/>
      <c r="AE185" s="7"/>
    </row>
    <row r="186" spans="1:31" x14ac:dyDescent="0.15">
      <c r="A186" s="4">
        <v>42361</v>
      </c>
      <c r="B186" s="5" t="s">
        <v>949</v>
      </c>
      <c r="C186" s="2">
        <v>5</v>
      </c>
      <c r="D186" s="6" t="s">
        <v>50</v>
      </c>
      <c r="E186" s="6" t="s">
        <v>112</v>
      </c>
      <c r="F186" s="7"/>
      <c r="G186" s="2" t="s">
        <v>138</v>
      </c>
      <c r="H186" s="2" t="s">
        <v>62</v>
      </c>
      <c r="I186" s="2" t="s">
        <v>53</v>
      </c>
      <c r="J186" s="6" t="s">
        <v>55</v>
      </c>
      <c r="K186" s="2" t="s">
        <v>46</v>
      </c>
      <c r="L186" s="2">
        <v>1</v>
      </c>
      <c r="M186" s="2">
        <v>50</v>
      </c>
      <c r="N186" s="2">
        <v>50</v>
      </c>
      <c r="O186" s="12">
        <v>1</v>
      </c>
      <c r="P186" s="7"/>
      <c r="Q186" s="7"/>
      <c r="R186" s="14" t="s">
        <v>47</v>
      </c>
      <c r="S186" s="7"/>
      <c r="T186" s="7"/>
      <c r="U186" s="7"/>
      <c r="V186" s="7"/>
      <c r="W186" s="2" t="s">
        <v>54</v>
      </c>
      <c r="X186" s="6" t="s">
        <v>86</v>
      </c>
      <c r="Y186" s="6"/>
      <c r="Z186" s="7"/>
      <c r="AA186" s="7"/>
      <c r="AB186" s="7"/>
      <c r="AC186" s="7"/>
      <c r="AD186" s="7"/>
      <c r="AE186" s="7"/>
    </row>
    <row r="187" spans="1:31" x14ac:dyDescent="0.15">
      <c r="A187" s="4">
        <v>42361</v>
      </c>
      <c r="B187" s="5" t="s">
        <v>949</v>
      </c>
      <c r="C187" s="2">
        <v>5</v>
      </c>
      <c r="D187" s="6" t="s">
        <v>56</v>
      </c>
      <c r="E187" s="6" t="s">
        <v>52</v>
      </c>
      <c r="F187" s="7"/>
      <c r="G187" s="2" t="s">
        <v>138</v>
      </c>
      <c r="H187" s="2" t="s">
        <v>44</v>
      </c>
      <c r="I187" s="2" t="s">
        <v>53</v>
      </c>
      <c r="J187" s="6" t="s">
        <v>55</v>
      </c>
      <c r="K187" s="2" t="s">
        <v>46</v>
      </c>
      <c r="L187" s="2">
        <v>1</v>
      </c>
      <c r="M187" s="2">
        <v>30</v>
      </c>
      <c r="N187" s="2">
        <v>30</v>
      </c>
      <c r="O187" s="12">
        <v>1</v>
      </c>
      <c r="P187" s="7"/>
      <c r="Q187" s="7"/>
      <c r="R187" s="14" t="s">
        <v>47</v>
      </c>
      <c r="S187" s="7"/>
      <c r="T187" s="7"/>
      <c r="U187" s="7"/>
      <c r="V187" s="7"/>
      <c r="W187" s="2" t="s">
        <v>54</v>
      </c>
      <c r="X187" s="6" t="s">
        <v>86</v>
      </c>
      <c r="Y187" s="6"/>
      <c r="Z187" s="7"/>
      <c r="AA187" s="7"/>
      <c r="AB187" s="7"/>
      <c r="AC187" s="7"/>
      <c r="AD187" s="7"/>
      <c r="AE187" s="7"/>
    </row>
    <row r="188" spans="1:31" x14ac:dyDescent="0.15">
      <c r="A188" s="4">
        <v>42362</v>
      </c>
      <c r="B188" s="5" t="s">
        <v>950</v>
      </c>
      <c r="C188" s="2">
        <v>1</v>
      </c>
      <c r="D188" s="6" t="s">
        <v>100</v>
      </c>
      <c r="E188" s="6" t="s">
        <v>128</v>
      </c>
      <c r="F188" s="2" t="s">
        <v>129</v>
      </c>
      <c r="G188" s="2" t="s">
        <v>951</v>
      </c>
      <c r="H188" s="2" t="s">
        <v>44</v>
      </c>
      <c r="I188" s="2" t="s">
        <v>104</v>
      </c>
      <c r="J188" s="6" t="s">
        <v>55</v>
      </c>
      <c r="K188" s="2" t="s">
        <v>46</v>
      </c>
      <c r="L188" s="2">
        <v>1</v>
      </c>
      <c r="M188" s="2">
        <v>160</v>
      </c>
      <c r="N188" s="2">
        <v>160</v>
      </c>
      <c r="O188" s="12">
        <v>1</v>
      </c>
      <c r="P188" s="7"/>
      <c r="Q188" s="7"/>
      <c r="R188" s="14" t="s">
        <v>47</v>
      </c>
      <c r="S188" s="7"/>
      <c r="T188" s="7"/>
      <c r="U188" s="7"/>
      <c r="V188" s="7"/>
      <c r="W188" s="2" t="s">
        <v>389</v>
      </c>
      <c r="X188" s="6" t="s">
        <v>49</v>
      </c>
      <c r="Y188" s="6"/>
      <c r="Z188" s="7"/>
      <c r="AA188" s="7"/>
      <c r="AB188" s="7"/>
      <c r="AC188" s="7"/>
      <c r="AD188" s="7"/>
      <c r="AE188" s="7"/>
    </row>
    <row r="189" spans="1:31" x14ac:dyDescent="0.15">
      <c r="A189" s="4">
        <v>42362</v>
      </c>
      <c r="B189" s="5" t="s">
        <v>952</v>
      </c>
      <c r="C189" s="2">
        <v>2</v>
      </c>
      <c r="D189" s="6" t="s">
        <v>64</v>
      </c>
      <c r="E189" s="6" t="s">
        <v>101</v>
      </c>
      <c r="F189" s="2" t="s">
        <v>953</v>
      </c>
      <c r="G189" s="2"/>
      <c r="H189" s="2" t="s">
        <v>44</v>
      </c>
      <c r="I189" s="2" t="s">
        <v>954</v>
      </c>
      <c r="J189" s="6" t="s">
        <v>45</v>
      </c>
      <c r="K189" s="2" t="s">
        <v>64</v>
      </c>
      <c r="L189" s="2">
        <v>1</v>
      </c>
      <c r="M189" s="2">
        <v>3380</v>
      </c>
      <c r="N189" s="2">
        <v>3042</v>
      </c>
      <c r="O189" s="12">
        <v>0.9</v>
      </c>
      <c r="P189" s="2">
        <v>0.85</v>
      </c>
      <c r="Q189" s="2">
        <v>2585</v>
      </c>
      <c r="R189" s="14" t="s">
        <v>1040</v>
      </c>
      <c r="S189" s="2" t="s">
        <v>1085</v>
      </c>
      <c r="T189" s="2">
        <v>13621385848</v>
      </c>
      <c r="U189" s="2" t="s">
        <v>1062</v>
      </c>
      <c r="V189" s="2"/>
      <c r="W189" s="2" t="s">
        <v>54</v>
      </c>
      <c r="X189" s="6" t="s">
        <v>86</v>
      </c>
      <c r="Y189" s="6"/>
      <c r="Z189" s="2"/>
      <c r="AA189" s="2"/>
      <c r="AB189" s="15"/>
      <c r="AC189" s="2"/>
      <c r="AD189" s="2"/>
      <c r="AE189" s="2"/>
    </row>
    <row r="190" spans="1:31" x14ac:dyDescent="0.15">
      <c r="A190" s="4">
        <v>42362</v>
      </c>
      <c r="B190" s="5" t="s">
        <v>952</v>
      </c>
      <c r="C190" s="2">
        <v>2</v>
      </c>
      <c r="D190" s="6" t="s">
        <v>102</v>
      </c>
      <c r="E190" s="6" t="s">
        <v>133</v>
      </c>
      <c r="F190" s="2" t="s">
        <v>155</v>
      </c>
      <c r="G190" s="2" t="s">
        <v>955</v>
      </c>
      <c r="H190" s="2" t="s">
        <v>44</v>
      </c>
      <c r="I190" s="2" t="s">
        <v>104</v>
      </c>
      <c r="J190" s="6" t="s">
        <v>45</v>
      </c>
      <c r="K190" s="2" t="s">
        <v>64</v>
      </c>
      <c r="L190" s="2">
        <v>1</v>
      </c>
      <c r="M190" s="2">
        <v>2560</v>
      </c>
      <c r="N190" s="2">
        <v>2304</v>
      </c>
      <c r="O190" s="12">
        <v>0.9</v>
      </c>
      <c r="P190" s="2">
        <v>0.85</v>
      </c>
      <c r="Q190" s="2">
        <v>1958</v>
      </c>
      <c r="R190" s="14" t="s">
        <v>1040</v>
      </c>
      <c r="S190" s="2" t="s">
        <v>1085</v>
      </c>
      <c r="T190" s="7"/>
      <c r="U190" s="2" t="s">
        <v>1062</v>
      </c>
      <c r="V190" s="7"/>
      <c r="W190" s="2" t="s">
        <v>54</v>
      </c>
      <c r="X190" s="6" t="s">
        <v>86</v>
      </c>
      <c r="Y190" s="6"/>
      <c r="Z190" s="7"/>
      <c r="AA190" s="7"/>
      <c r="AB190" s="7"/>
      <c r="AC190" s="7"/>
      <c r="AD190" s="7"/>
      <c r="AE190" s="7"/>
    </row>
    <row r="191" spans="1:31" x14ac:dyDescent="0.15">
      <c r="A191" s="4">
        <v>42362</v>
      </c>
      <c r="B191" s="5" t="s">
        <v>952</v>
      </c>
      <c r="C191" s="2">
        <v>2</v>
      </c>
      <c r="D191" s="6" t="s">
        <v>90</v>
      </c>
      <c r="E191" s="6" t="s">
        <v>91</v>
      </c>
      <c r="F191" s="2" t="s">
        <v>956</v>
      </c>
      <c r="G191" s="2" t="s">
        <v>957</v>
      </c>
      <c r="H191" s="2" t="s">
        <v>44</v>
      </c>
      <c r="I191" s="2" t="s">
        <v>192</v>
      </c>
      <c r="J191" s="6" t="s">
        <v>45</v>
      </c>
      <c r="K191" s="2" t="s">
        <v>64</v>
      </c>
      <c r="L191" s="2">
        <v>1</v>
      </c>
      <c r="M191" s="2">
        <v>1780</v>
      </c>
      <c r="N191" s="2">
        <v>1602</v>
      </c>
      <c r="O191" s="12">
        <v>0.9</v>
      </c>
      <c r="P191" s="2">
        <v>0.85</v>
      </c>
      <c r="Q191" s="2">
        <v>1361</v>
      </c>
      <c r="R191" s="14" t="s">
        <v>1040</v>
      </c>
      <c r="S191" s="2" t="s">
        <v>1085</v>
      </c>
      <c r="T191" s="7"/>
      <c r="U191" s="2" t="s">
        <v>1062</v>
      </c>
      <c r="V191" s="7"/>
      <c r="W191" s="2" t="s">
        <v>54</v>
      </c>
      <c r="X191" s="6" t="s">
        <v>86</v>
      </c>
      <c r="Y191" s="6"/>
      <c r="Z191" s="7"/>
      <c r="AA191" s="7"/>
      <c r="AB191" s="7"/>
      <c r="AC191" s="7"/>
      <c r="AD191" s="7"/>
      <c r="AE191" s="7"/>
    </row>
    <row r="192" spans="1:31" x14ac:dyDescent="0.15">
      <c r="A192" s="4">
        <v>42362</v>
      </c>
      <c r="B192" s="5" t="s">
        <v>952</v>
      </c>
      <c r="C192" s="2">
        <v>2</v>
      </c>
      <c r="D192" s="6" t="s">
        <v>92</v>
      </c>
      <c r="E192" s="6" t="s">
        <v>91</v>
      </c>
      <c r="F192" s="2" t="s">
        <v>958</v>
      </c>
      <c r="G192" s="2" t="s">
        <v>957</v>
      </c>
      <c r="H192" s="2" t="s">
        <v>44</v>
      </c>
      <c r="I192" s="2" t="s">
        <v>192</v>
      </c>
      <c r="J192" s="6" t="s">
        <v>45</v>
      </c>
      <c r="K192" s="2" t="s">
        <v>64</v>
      </c>
      <c r="L192" s="2">
        <v>1</v>
      </c>
      <c r="M192" s="2">
        <v>1290</v>
      </c>
      <c r="N192" s="2">
        <v>1161</v>
      </c>
      <c r="O192" s="12">
        <v>0.9</v>
      </c>
      <c r="P192" s="2">
        <v>0.85</v>
      </c>
      <c r="Q192" s="2">
        <v>986</v>
      </c>
      <c r="R192" s="14" t="s">
        <v>1040</v>
      </c>
      <c r="S192" s="2" t="s">
        <v>1085</v>
      </c>
      <c r="T192" s="7"/>
      <c r="U192" s="2" t="s">
        <v>1062</v>
      </c>
      <c r="V192" s="7"/>
      <c r="W192" s="2" t="s">
        <v>54</v>
      </c>
      <c r="X192" s="6" t="s">
        <v>86</v>
      </c>
      <c r="Y192" s="6"/>
      <c r="Z192" s="7"/>
      <c r="AA192" s="7"/>
      <c r="AB192" s="7"/>
      <c r="AC192" s="7"/>
      <c r="AD192" s="7"/>
      <c r="AE192" s="7"/>
    </row>
    <row r="193" spans="1:31" x14ac:dyDescent="0.15">
      <c r="A193" s="4">
        <v>42362</v>
      </c>
      <c r="B193" s="5" t="s">
        <v>952</v>
      </c>
      <c r="C193" s="2">
        <v>2</v>
      </c>
      <c r="D193" s="6" t="s">
        <v>83</v>
      </c>
      <c r="E193" s="6" t="s">
        <v>79</v>
      </c>
      <c r="F193" s="2" t="s">
        <v>244</v>
      </c>
      <c r="G193" s="2" t="s">
        <v>304</v>
      </c>
      <c r="H193" s="2" t="s">
        <v>44</v>
      </c>
      <c r="I193" s="2">
        <v>42</v>
      </c>
      <c r="J193" s="6" t="s">
        <v>45</v>
      </c>
      <c r="K193" s="2" t="s">
        <v>64</v>
      </c>
      <c r="L193" s="2">
        <v>1</v>
      </c>
      <c r="M193" s="2">
        <v>1628</v>
      </c>
      <c r="N193" s="2">
        <v>1465</v>
      </c>
      <c r="O193" s="12">
        <v>0.89987714987714995</v>
      </c>
      <c r="P193" s="2">
        <v>0.85</v>
      </c>
      <c r="Q193" s="2">
        <v>1245</v>
      </c>
      <c r="R193" s="14" t="s">
        <v>1040</v>
      </c>
      <c r="S193" s="2" t="s">
        <v>1085</v>
      </c>
      <c r="T193" s="7"/>
      <c r="U193" s="2" t="s">
        <v>1062</v>
      </c>
      <c r="V193" s="7"/>
      <c r="W193" s="2" t="s">
        <v>54</v>
      </c>
      <c r="X193" s="6" t="s">
        <v>86</v>
      </c>
      <c r="Y193" s="6"/>
      <c r="Z193" s="7"/>
      <c r="AA193" s="7"/>
      <c r="AB193" s="7"/>
      <c r="AC193" s="7"/>
      <c r="AD193" s="7"/>
      <c r="AE193" s="7"/>
    </row>
    <row r="194" spans="1:31" x14ac:dyDescent="0.15">
      <c r="A194" s="4">
        <v>42362</v>
      </c>
      <c r="B194" s="5" t="s">
        <v>952</v>
      </c>
      <c r="C194" s="2">
        <v>2</v>
      </c>
      <c r="D194" s="6" t="s">
        <v>87</v>
      </c>
      <c r="E194" s="6" t="s">
        <v>194</v>
      </c>
      <c r="F194" s="2" t="s">
        <v>99</v>
      </c>
      <c r="G194" s="2" t="s">
        <v>195</v>
      </c>
      <c r="H194" s="2" t="s">
        <v>44</v>
      </c>
      <c r="I194" s="2" t="s">
        <v>192</v>
      </c>
      <c r="J194" s="6" t="s">
        <v>45</v>
      </c>
      <c r="K194" s="2" t="s">
        <v>64</v>
      </c>
      <c r="L194" s="2">
        <v>1</v>
      </c>
      <c r="M194" s="2">
        <v>350</v>
      </c>
      <c r="N194" s="2">
        <v>350</v>
      </c>
      <c r="O194" s="12">
        <v>1</v>
      </c>
      <c r="P194" s="2">
        <v>1</v>
      </c>
      <c r="Q194" s="2">
        <v>350</v>
      </c>
      <c r="R194" s="14" t="s">
        <v>1040</v>
      </c>
      <c r="S194" s="2" t="s">
        <v>1085</v>
      </c>
      <c r="T194" s="7"/>
      <c r="U194" s="2" t="s">
        <v>1062</v>
      </c>
      <c r="V194" s="7"/>
      <c r="W194" s="2" t="s">
        <v>54</v>
      </c>
      <c r="X194" s="6" t="s">
        <v>86</v>
      </c>
      <c r="Y194" s="6"/>
      <c r="Z194" s="7"/>
      <c r="AA194" s="7"/>
      <c r="AB194" s="7"/>
      <c r="AC194" s="7"/>
      <c r="AD194" s="7"/>
      <c r="AE194" s="7"/>
    </row>
    <row r="195" spans="1:31" x14ac:dyDescent="0.15">
      <c r="A195" s="4">
        <v>42362</v>
      </c>
      <c r="B195" s="5" t="s">
        <v>952</v>
      </c>
      <c r="C195" s="2">
        <v>2</v>
      </c>
      <c r="D195" s="6" t="s">
        <v>50</v>
      </c>
      <c r="E195" s="6" t="s">
        <v>601</v>
      </c>
      <c r="F195" s="7"/>
      <c r="G195" s="2" t="s">
        <v>166</v>
      </c>
      <c r="H195" s="2" t="s">
        <v>44</v>
      </c>
      <c r="I195" s="2" t="s">
        <v>43</v>
      </c>
      <c r="J195" s="6" t="s">
        <v>45</v>
      </c>
      <c r="K195" s="2" t="s">
        <v>64</v>
      </c>
      <c r="L195" s="2">
        <v>1</v>
      </c>
      <c r="M195" s="2">
        <v>258</v>
      </c>
      <c r="N195" s="2">
        <v>180</v>
      </c>
      <c r="O195" s="12">
        <v>0.69767441860465096</v>
      </c>
      <c r="P195" s="2">
        <v>0.55000000000000004</v>
      </c>
      <c r="Q195" s="2">
        <v>99</v>
      </c>
      <c r="R195" s="14" t="s">
        <v>1040</v>
      </c>
      <c r="S195" s="2" t="s">
        <v>1085</v>
      </c>
      <c r="T195" s="7"/>
      <c r="U195" s="2" t="s">
        <v>1062</v>
      </c>
      <c r="V195" s="7"/>
      <c r="W195" s="2" t="s">
        <v>54</v>
      </c>
      <c r="X195" s="6" t="s">
        <v>86</v>
      </c>
      <c r="Y195" s="6"/>
      <c r="Z195" s="7"/>
      <c r="AA195" s="7"/>
      <c r="AB195" s="7"/>
      <c r="AC195" s="7"/>
      <c r="AD195" s="7"/>
      <c r="AE195" s="7"/>
    </row>
    <row r="196" spans="1:31" x14ac:dyDescent="0.15">
      <c r="A196" s="4">
        <v>42362</v>
      </c>
      <c r="B196" s="5" t="s">
        <v>959</v>
      </c>
      <c r="C196" s="2">
        <v>3</v>
      </c>
      <c r="D196" s="6" t="s">
        <v>157</v>
      </c>
      <c r="E196" s="6" t="s">
        <v>41</v>
      </c>
      <c r="F196" s="2" t="s">
        <v>158</v>
      </c>
      <c r="G196" s="2" t="s">
        <v>166</v>
      </c>
      <c r="H196" s="2" t="s">
        <v>44</v>
      </c>
      <c r="I196" s="2" t="s">
        <v>89</v>
      </c>
      <c r="J196" s="6" t="s">
        <v>45</v>
      </c>
      <c r="K196" s="2" t="s">
        <v>66</v>
      </c>
      <c r="L196" s="2">
        <v>1</v>
      </c>
      <c r="M196" s="2">
        <v>2700</v>
      </c>
      <c r="N196" s="2">
        <v>2430</v>
      </c>
      <c r="O196" s="12">
        <v>0.9</v>
      </c>
      <c r="P196" s="2">
        <v>0.85</v>
      </c>
      <c r="Q196" s="2">
        <v>2065</v>
      </c>
      <c r="R196" s="14" t="s">
        <v>113</v>
      </c>
      <c r="S196" s="2" t="s">
        <v>1086</v>
      </c>
      <c r="T196" s="7"/>
      <c r="U196" s="7"/>
      <c r="V196" s="7"/>
      <c r="W196" s="2" t="s">
        <v>215</v>
      </c>
      <c r="X196" s="6" t="s">
        <v>78</v>
      </c>
      <c r="Y196" s="6"/>
      <c r="Z196" s="7"/>
      <c r="AA196" s="7"/>
      <c r="AB196" s="7"/>
      <c r="AC196" s="7"/>
      <c r="AD196" s="7"/>
      <c r="AE196" s="2" t="s">
        <v>1087</v>
      </c>
    </row>
    <row r="197" spans="1:31" x14ac:dyDescent="0.15">
      <c r="A197" s="4">
        <v>42362</v>
      </c>
      <c r="B197" s="5" t="s">
        <v>960</v>
      </c>
      <c r="C197" s="2">
        <v>4</v>
      </c>
      <c r="D197" s="6" t="s">
        <v>241</v>
      </c>
      <c r="E197" s="6"/>
      <c r="F197" s="2" t="s">
        <v>893</v>
      </c>
      <c r="G197" s="2" t="s">
        <v>166</v>
      </c>
      <c r="H197" s="2" t="s">
        <v>44</v>
      </c>
      <c r="I197" s="2" t="s">
        <v>212</v>
      </c>
      <c r="J197" s="6" t="s">
        <v>45</v>
      </c>
      <c r="K197" s="2" t="s">
        <v>66</v>
      </c>
      <c r="L197" s="2">
        <v>1</v>
      </c>
      <c r="M197" s="2">
        <v>500</v>
      </c>
      <c r="N197" s="2">
        <v>0</v>
      </c>
      <c r="O197" s="12">
        <v>0</v>
      </c>
      <c r="P197" s="7"/>
      <c r="Q197" s="7"/>
      <c r="R197" s="14" t="s">
        <v>113</v>
      </c>
      <c r="S197" s="2" t="s">
        <v>1088</v>
      </c>
      <c r="T197" s="7"/>
      <c r="U197" s="7"/>
      <c r="V197" s="7"/>
      <c r="W197" s="2" t="s">
        <v>54</v>
      </c>
      <c r="X197" s="6" t="s">
        <v>409</v>
      </c>
      <c r="Y197" s="6"/>
      <c r="Z197" s="7"/>
      <c r="AA197" s="7"/>
      <c r="AB197" s="7"/>
      <c r="AC197" s="7"/>
      <c r="AD197" s="7"/>
      <c r="AE197" s="7"/>
    </row>
    <row r="198" spans="1:31" x14ac:dyDescent="0.15">
      <c r="A198" s="4">
        <v>42362</v>
      </c>
      <c r="B198" s="5" t="s">
        <v>960</v>
      </c>
      <c r="C198" s="2">
        <v>4</v>
      </c>
      <c r="D198" s="6" t="s">
        <v>146</v>
      </c>
      <c r="E198" s="6" t="s">
        <v>120</v>
      </c>
      <c r="F198" s="2" t="s">
        <v>832</v>
      </c>
      <c r="G198" s="2" t="s">
        <v>166</v>
      </c>
      <c r="H198" s="2" t="s">
        <v>44</v>
      </c>
      <c r="I198" s="2">
        <v>26.5</v>
      </c>
      <c r="J198" s="6" t="s">
        <v>45</v>
      </c>
      <c r="K198" s="2" t="s">
        <v>66</v>
      </c>
      <c r="L198" s="2">
        <v>1</v>
      </c>
      <c r="M198" s="2">
        <v>1960</v>
      </c>
      <c r="N198" s="2">
        <v>1235</v>
      </c>
      <c r="O198" s="12">
        <v>0.63010204081632604</v>
      </c>
      <c r="P198" s="2">
        <v>0.4</v>
      </c>
      <c r="Q198" s="2">
        <v>494</v>
      </c>
      <c r="R198" s="14" t="s">
        <v>113</v>
      </c>
      <c r="S198" s="2" t="s">
        <v>1088</v>
      </c>
      <c r="T198" s="7"/>
      <c r="U198" s="7"/>
      <c r="V198" s="7"/>
      <c r="W198" s="2" t="s">
        <v>54</v>
      </c>
      <c r="X198" s="6" t="s">
        <v>412</v>
      </c>
      <c r="Y198" s="6"/>
      <c r="Z198" s="7"/>
      <c r="AA198" s="7"/>
      <c r="AB198" s="7"/>
      <c r="AC198" s="7"/>
      <c r="AD198" s="7"/>
      <c r="AE198" s="7"/>
    </row>
    <row r="199" spans="1:31" x14ac:dyDescent="0.15">
      <c r="A199" s="4">
        <v>42363</v>
      </c>
      <c r="B199" s="5" t="s">
        <v>961</v>
      </c>
      <c r="C199" s="2">
        <v>1</v>
      </c>
      <c r="D199" s="6" t="s">
        <v>50</v>
      </c>
      <c r="E199" s="6" t="s">
        <v>112</v>
      </c>
      <c r="F199" s="7"/>
      <c r="G199" s="2" t="s">
        <v>166</v>
      </c>
      <c r="H199" s="2" t="s">
        <v>62</v>
      </c>
      <c r="I199" s="2" t="s">
        <v>53</v>
      </c>
      <c r="J199" s="6" t="s">
        <v>45</v>
      </c>
      <c r="K199" s="2" t="s">
        <v>46</v>
      </c>
      <c r="L199" s="2">
        <v>1</v>
      </c>
      <c r="M199" s="2">
        <v>50</v>
      </c>
      <c r="N199" s="2">
        <v>50</v>
      </c>
      <c r="O199" s="12">
        <v>1</v>
      </c>
      <c r="P199" s="7"/>
      <c r="Q199" s="7"/>
      <c r="R199" s="14" t="s">
        <v>47</v>
      </c>
      <c r="S199" s="7"/>
      <c r="T199" s="7"/>
      <c r="U199" s="7"/>
      <c r="V199" s="7"/>
      <c r="W199" s="2" t="s">
        <v>389</v>
      </c>
      <c r="X199" s="6" t="s">
        <v>49</v>
      </c>
      <c r="Y199" s="6"/>
      <c r="Z199" s="7"/>
      <c r="AA199" s="7"/>
      <c r="AB199" s="7"/>
      <c r="AC199" s="7"/>
      <c r="AD199" s="7"/>
      <c r="AE199" s="7"/>
    </row>
    <row r="200" spans="1:31" x14ac:dyDescent="0.15">
      <c r="A200" s="4">
        <v>42363</v>
      </c>
      <c r="B200" s="5" t="s">
        <v>962</v>
      </c>
      <c r="C200" s="2">
        <v>2</v>
      </c>
      <c r="D200" s="6" t="s">
        <v>241</v>
      </c>
      <c r="E200" s="6"/>
      <c r="F200" s="2" t="s">
        <v>963</v>
      </c>
      <c r="G200" s="2" t="s">
        <v>138</v>
      </c>
      <c r="H200" s="2" t="s">
        <v>62</v>
      </c>
      <c r="I200" s="2" t="s">
        <v>151</v>
      </c>
      <c r="J200" s="6" t="s">
        <v>63</v>
      </c>
      <c r="K200" s="2" t="s">
        <v>66</v>
      </c>
      <c r="L200" s="2">
        <v>1</v>
      </c>
      <c r="M200" s="2">
        <v>500</v>
      </c>
      <c r="N200" s="2">
        <v>500</v>
      </c>
      <c r="O200" s="12">
        <v>1</v>
      </c>
      <c r="P200" s="2">
        <v>1</v>
      </c>
      <c r="Q200" s="2">
        <v>500</v>
      </c>
      <c r="R200" s="14" t="s">
        <v>113</v>
      </c>
      <c r="S200" s="2" t="s">
        <v>1089</v>
      </c>
      <c r="T200" s="7"/>
      <c r="U200" s="7"/>
      <c r="V200" s="7"/>
      <c r="W200" s="2" t="s">
        <v>215</v>
      </c>
      <c r="X200" s="6" t="s">
        <v>78</v>
      </c>
      <c r="Y200" s="6"/>
      <c r="Z200" s="7"/>
      <c r="AA200" s="7"/>
      <c r="AB200" s="7"/>
      <c r="AC200" s="7"/>
      <c r="AD200" s="7"/>
      <c r="AE200" s="7"/>
    </row>
    <row r="201" spans="1:31" x14ac:dyDescent="0.15">
      <c r="A201" s="4">
        <v>42364</v>
      </c>
      <c r="B201" s="5" t="s">
        <v>964</v>
      </c>
      <c r="C201" s="2">
        <v>1</v>
      </c>
      <c r="D201" s="6" t="s">
        <v>69</v>
      </c>
      <c r="E201" s="6" t="s">
        <v>199</v>
      </c>
      <c r="F201" s="2" t="s">
        <v>205</v>
      </c>
      <c r="G201" s="2" t="s">
        <v>781</v>
      </c>
      <c r="H201" s="2" t="s">
        <v>44</v>
      </c>
      <c r="I201" s="2" t="s">
        <v>104</v>
      </c>
      <c r="J201" s="6" t="s">
        <v>63</v>
      </c>
      <c r="K201" s="2" t="s">
        <v>66</v>
      </c>
      <c r="L201" s="2">
        <v>1</v>
      </c>
      <c r="M201" s="2">
        <v>680</v>
      </c>
      <c r="N201" s="2">
        <v>680</v>
      </c>
      <c r="O201" s="12">
        <v>1</v>
      </c>
      <c r="P201" s="7"/>
      <c r="Q201" s="7"/>
      <c r="R201" s="14" t="s">
        <v>1090</v>
      </c>
      <c r="S201" s="7"/>
      <c r="T201" s="2">
        <v>13581626510</v>
      </c>
      <c r="U201" s="7"/>
      <c r="V201" s="7"/>
      <c r="W201" s="2" t="s">
        <v>389</v>
      </c>
      <c r="X201" s="6" t="s">
        <v>86</v>
      </c>
      <c r="Y201" s="6"/>
      <c r="Z201" s="7"/>
      <c r="AA201" s="7"/>
      <c r="AB201" s="7"/>
      <c r="AC201" s="7"/>
      <c r="AD201" s="7"/>
      <c r="AE201" s="7"/>
    </row>
    <row r="202" spans="1:31" x14ac:dyDescent="0.15">
      <c r="A202" s="4">
        <v>42364</v>
      </c>
      <c r="B202" s="5" t="s">
        <v>964</v>
      </c>
      <c r="C202" s="2">
        <v>1</v>
      </c>
      <c r="D202" s="6" t="s">
        <v>75</v>
      </c>
      <c r="E202" s="6" t="s">
        <v>441</v>
      </c>
      <c r="F202" s="2" t="s">
        <v>965</v>
      </c>
      <c r="G202" s="2" t="s">
        <v>966</v>
      </c>
      <c r="H202" s="2" t="s">
        <v>44</v>
      </c>
      <c r="I202" s="2" t="s">
        <v>53</v>
      </c>
      <c r="J202" s="6" t="s">
        <v>63</v>
      </c>
      <c r="K202" s="2" t="s">
        <v>66</v>
      </c>
      <c r="L202" s="2">
        <v>1</v>
      </c>
      <c r="M202" s="2">
        <v>450</v>
      </c>
      <c r="N202" s="2">
        <v>405</v>
      </c>
      <c r="O202" s="12">
        <v>0.9</v>
      </c>
      <c r="P202" s="7"/>
      <c r="Q202" s="7"/>
      <c r="R202" s="14" t="s">
        <v>1090</v>
      </c>
      <c r="S202" s="7"/>
      <c r="T202" s="7"/>
      <c r="U202" s="7"/>
      <c r="V202" s="7"/>
      <c r="W202" s="2" t="s">
        <v>389</v>
      </c>
      <c r="X202" s="6" t="s">
        <v>86</v>
      </c>
      <c r="Y202" s="6"/>
      <c r="Z202" s="7"/>
      <c r="AA202" s="7"/>
      <c r="AB202" s="7"/>
      <c r="AC202" s="7"/>
      <c r="AD202" s="7"/>
      <c r="AE202" s="7"/>
    </row>
    <row r="203" spans="1:31" x14ac:dyDescent="0.15">
      <c r="A203" s="4">
        <v>42364</v>
      </c>
      <c r="B203" s="5" t="s">
        <v>967</v>
      </c>
      <c r="C203" s="2">
        <v>2</v>
      </c>
      <c r="D203" s="6" t="s">
        <v>56</v>
      </c>
      <c r="E203" s="6" t="s">
        <v>52</v>
      </c>
      <c r="F203" s="2"/>
      <c r="G203" s="2" t="s">
        <v>137</v>
      </c>
      <c r="H203" s="2" t="s">
        <v>44</v>
      </c>
      <c r="I203" s="2" t="s">
        <v>53</v>
      </c>
      <c r="J203" s="6" t="s">
        <v>45</v>
      </c>
      <c r="K203" s="2" t="s">
        <v>46</v>
      </c>
      <c r="L203" s="2">
        <v>1</v>
      </c>
      <c r="M203" s="2">
        <v>20</v>
      </c>
      <c r="N203" s="2">
        <v>20</v>
      </c>
      <c r="O203" s="12">
        <v>1</v>
      </c>
      <c r="P203" s="2"/>
      <c r="Q203" s="2"/>
      <c r="R203" s="14" t="s">
        <v>47</v>
      </c>
      <c r="S203" s="2"/>
      <c r="T203" s="2"/>
      <c r="U203" s="2"/>
      <c r="V203" s="2"/>
      <c r="W203" s="2" t="s">
        <v>389</v>
      </c>
      <c r="X203" s="6" t="s">
        <v>78</v>
      </c>
      <c r="Y203" s="6"/>
      <c r="Z203" s="2"/>
      <c r="AA203" s="2"/>
      <c r="AB203" s="15"/>
      <c r="AC203" s="2"/>
      <c r="AD203" s="2"/>
      <c r="AE203" s="2"/>
    </row>
    <row r="204" spans="1:31" x14ac:dyDescent="0.15">
      <c r="A204" s="4">
        <v>42364</v>
      </c>
      <c r="B204" s="5" t="s">
        <v>967</v>
      </c>
      <c r="C204" s="2">
        <v>2</v>
      </c>
      <c r="D204" s="6" t="s">
        <v>50</v>
      </c>
      <c r="E204" s="6" t="s">
        <v>112</v>
      </c>
      <c r="F204" s="7"/>
      <c r="G204" s="2" t="s">
        <v>166</v>
      </c>
      <c r="H204" s="2" t="s">
        <v>62</v>
      </c>
      <c r="I204" s="2" t="s">
        <v>53</v>
      </c>
      <c r="J204" s="6" t="s">
        <v>45</v>
      </c>
      <c r="K204" s="2" t="s">
        <v>46</v>
      </c>
      <c r="L204" s="2">
        <v>1</v>
      </c>
      <c r="M204" s="2">
        <v>50</v>
      </c>
      <c r="N204" s="2">
        <v>50</v>
      </c>
      <c r="O204" s="12">
        <v>1</v>
      </c>
      <c r="P204" s="7"/>
      <c r="Q204" s="7"/>
      <c r="R204" s="14" t="s">
        <v>47</v>
      </c>
      <c r="S204" s="7"/>
      <c r="T204" s="7"/>
      <c r="U204" s="7"/>
      <c r="V204" s="7"/>
      <c r="W204" s="2" t="s">
        <v>389</v>
      </c>
      <c r="X204" s="6" t="s">
        <v>78</v>
      </c>
      <c r="Y204" s="6"/>
      <c r="Z204" s="7"/>
      <c r="AA204" s="7"/>
      <c r="AB204" s="7"/>
      <c r="AC204" s="7"/>
      <c r="AD204" s="7"/>
      <c r="AE204" s="7"/>
    </row>
    <row r="205" spans="1:31" x14ac:dyDescent="0.15">
      <c r="A205" s="4">
        <v>42364</v>
      </c>
      <c r="B205" s="5" t="s">
        <v>968</v>
      </c>
      <c r="C205" s="2">
        <v>3</v>
      </c>
      <c r="D205" s="6" t="s">
        <v>50</v>
      </c>
      <c r="E205" s="6" t="s">
        <v>112</v>
      </c>
      <c r="F205" s="7"/>
      <c r="G205" s="2" t="s">
        <v>166</v>
      </c>
      <c r="H205" s="2" t="s">
        <v>62</v>
      </c>
      <c r="I205" s="2" t="s">
        <v>53</v>
      </c>
      <c r="J205" s="6" t="s">
        <v>45</v>
      </c>
      <c r="K205" s="2" t="s">
        <v>46</v>
      </c>
      <c r="L205" s="2">
        <v>1</v>
      </c>
      <c r="M205" s="2">
        <v>50</v>
      </c>
      <c r="N205" s="2">
        <v>50</v>
      </c>
      <c r="O205" s="12">
        <v>1</v>
      </c>
      <c r="P205" s="7"/>
      <c r="Q205" s="7"/>
      <c r="R205" s="14" t="s">
        <v>47</v>
      </c>
      <c r="S205" s="7"/>
      <c r="T205" s="7"/>
      <c r="U205" s="7"/>
      <c r="V205" s="7"/>
      <c r="W205" s="2" t="s">
        <v>389</v>
      </c>
      <c r="X205" s="6" t="s">
        <v>49</v>
      </c>
      <c r="Y205" s="6"/>
      <c r="Z205" s="7"/>
      <c r="AA205" s="7"/>
      <c r="AB205" s="7"/>
      <c r="AC205" s="7"/>
      <c r="AD205" s="7"/>
      <c r="AE205" s="7"/>
    </row>
    <row r="206" spans="1:31" x14ac:dyDescent="0.15">
      <c r="A206" s="4">
        <v>42365</v>
      </c>
      <c r="B206" s="5" t="s">
        <v>969</v>
      </c>
      <c r="C206" s="2">
        <v>1</v>
      </c>
      <c r="D206" s="6" t="s">
        <v>56</v>
      </c>
      <c r="E206" s="6" t="s">
        <v>52</v>
      </c>
      <c r="F206" s="7"/>
      <c r="G206" s="2" t="s">
        <v>970</v>
      </c>
      <c r="H206" s="2" t="s">
        <v>44</v>
      </c>
      <c r="I206" s="2" t="s">
        <v>53</v>
      </c>
      <c r="J206" s="6" t="s">
        <v>55</v>
      </c>
      <c r="K206" s="2" t="s">
        <v>46</v>
      </c>
      <c r="L206" s="2">
        <v>2</v>
      </c>
      <c r="M206" s="2">
        <v>20</v>
      </c>
      <c r="N206" s="2">
        <v>40</v>
      </c>
      <c r="O206" s="12">
        <v>1</v>
      </c>
      <c r="P206" s="7"/>
      <c r="Q206" s="7"/>
      <c r="R206" s="14" t="s">
        <v>47</v>
      </c>
      <c r="S206" s="7"/>
      <c r="T206" s="7"/>
      <c r="U206" s="7"/>
      <c r="V206" s="7"/>
      <c r="W206" s="2" t="s">
        <v>389</v>
      </c>
      <c r="X206" s="6" t="s">
        <v>49</v>
      </c>
      <c r="Y206" s="6"/>
      <c r="Z206" s="7"/>
      <c r="AA206" s="7"/>
      <c r="AB206" s="7"/>
      <c r="AC206" s="7"/>
      <c r="AD206" s="7"/>
      <c r="AE206" s="7"/>
    </row>
    <row r="207" spans="1:31" x14ac:dyDescent="0.15">
      <c r="A207" s="4">
        <v>42365</v>
      </c>
      <c r="B207" s="5" t="s">
        <v>971</v>
      </c>
      <c r="C207" s="2">
        <v>2</v>
      </c>
      <c r="D207" s="6" t="s">
        <v>50</v>
      </c>
      <c r="E207" s="6" t="s">
        <v>112</v>
      </c>
      <c r="F207" s="7"/>
      <c r="G207" s="2" t="s">
        <v>166</v>
      </c>
      <c r="H207" s="2" t="s">
        <v>62</v>
      </c>
      <c r="I207" s="2" t="s">
        <v>53</v>
      </c>
      <c r="J207" s="6" t="s">
        <v>45</v>
      </c>
      <c r="K207" s="2" t="s">
        <v>46</v>
      </c>
      <c r="L207" s="2">
        <v>2</v>
      </c>
      <c r="M207" s="2">
        <v>50</v>
      </c>
      <c r="N207" s="2">
        <v>100</v>
      </c>
      <c r="O207" s="12">
        <v>1</v>
      </c>
      <c r="P207" s="7"/>
      <c r="Q207" s="7"/>
      <c r="R207" s="14" t="s">
        <v>47</v>
      </c>
      <c r="S207" s="7"/>
      <c r="T207" s="7"/>
      <c r="U207" s="7"/>
      <c r="V207" s="7"/>
      <c r="W207" s="2" t="s">
        <v>389</v>
      </c>
      <c r="X207" s="6" t="s">
        <v>49</v>
      </c>
      <c r="Y207" s="6"/>
      <c r="Z207" s="7"/>
      <c r="AA207" s="7"/>
      <c r="AB207" s="7"/>
      <c r="AC207" s="7"/>
      <c r="AD207" s="7"/>
      <c r="AE207" s="7"/>
    </row>
    <row r="208" spans="1:31" x14ac:dyDescent="0.15">
      <c r="A208" s="4">
        <v>42365</v>
      </c>
      <c r="B208" s="5" t="s">
        <v>972</v>
      </c>
      <c r="C208" s="2">
        <v>3</v>
      </c>
      <c r="D208" s="6" t="s">
        <v>69</v>
      </c>
      <c r="E208" s="6" t="s">
        <v>199</v>
      </c>
      <c r="F208" s="2" t="s">
        <v>205</v>
      </c>
      <c r="G208" s="2" t="s">
        <v>301</v>
      </c>
      <c r="H208" s="2" t="s">
        <v>44</v>
      </c>
      <c r="I208" s="2" t="s">
        <v>104</v>
      </c>
      <c r="J208" s="6" t="s">
        <v>63</v>
      </c>
      <c r="K208" s="2" t="s">
        <v>66</v>
      </c>
      <c r="L208" s="2">
        <v>1</v>
      </c>
      <c r="M208" s="2">
        <v>680</v>
      </c>
      <c r="N208" s="2">
        <v>680</v>
      </c>
      <c r="O208" s="12">
        <v>1</v>
      </c>
      <c r="P208" s="2">
        <v>1</v>
      </c>
      <c r="Q208" s="2">
        <v>680</v>
      </c>
      <c r="R208" s="14" t="s">
        <v>113</v>
      </c>
      <c r="S208" s="2" t="s">
        <v>1091</v>
      </c>
      <c r="T208" s="7"/>
      <c r="U208" s="7"/>
      <c r="V208" s="7"/>
      <c r="W208" s="2" t="s">
        <v>54</v>
      </c>
      <c r="X208" s="6" t="s">
        <v>86</v>
      </c>
      <c r="Y208" s="6"/>
      <c r="Z208" s="7"/>
      <c r="AA208" s="7"/>
      <c r="AB208" s="7"/>
      <c r="AC208" s="7"/>
      <c r="AD208" s="7"/>
      <c r="AE208" s="7"/>
    </row>
    <row r="209" spans="1:31" x14ac:dyDescent="0.15">
      <c r="A209" s="4">
        <v>42365</v>
      </c>
      <c r="B209" s="5" t="s">
        <v>972</v>
      </c>
      <c r="C209" s="2">
        <v>3</v>
      </c>
      <c r="D209" s="6" t="s">
        <v>75</v>
      </c>
      <c r="E209" s="6" t="s">
        <v>199</v>
      </c>
      <c r="F209" s="2" t="s">
        <v>973</v>
      </c>
      <c r="G209" s="2" t="s">
        <v>301</v>
      </c>
      <c r="H209" s="2" t="s">
        <v>44</v>
      </c>
      <c r="I209" s="2" t="s">
        <v>53</v>
      </c>
      <c r="J209" s="6" t="s">
        <v>63</v>
      </c>
      <c r="K209" s="2" t="s">
        <v>66</v>
      </c>
      <c r="L209" s="2">
        <v>1</v>
      </c>
      <c r="M209" s="2">
        <v>298</v>
      </c>
      <c r="N209" s="2">
        <v>298</v>
      </c>
      <c r="O209" s="12">
        <v>1</v>
      </c>
      <c r="P209" s="2">
        <v>1</v>
      </c>
      <c r="Q209" s="2">
        <v>298</v>
      </c>
      <c r="R209" s="14" t="s">
        <v>113</v>
      </c>
      <c r="S209" s="2" t="s">
        <v>1091</v>
      </c>
      <c r="T209" s="7"/>
      <c r="U209" s="7"/>
      <c r="V209" s="7"/>
      <c r="W209" s="2" t="s">
        <v>54</v>
      </c>
      <c r="X209" s="6" t="s">
        <v>86</v>
      </c>
      <c r="Y209" s="6"/>
      <c r="Z209" s="7"/>
      <c r="AA209" s="7"/>
      <c r="AB209" s="7"/>
      <c r="AC209" s="7"/>
      <c r="AD209" s="7"/>
      <c r="AE209" s="7"/>
    </row>
    <row r="210" spans="1:31" x14ac:dyDescent="0.15">
      <c r="A210" s="4">
        <v>42365</v>
      </c>
      <c r="B210" s="5" t="s">
        <v>974</v>
      </c>
      <c r="C210" s="2">
        <v>4</v>
      </c>
      <c r="D210" s="6" t="s">
        <v>241</v>
      </c>
      <c r="E210" s="6"/>
      <c r="F210" s="2" t="s">
        <v>975</v>
      </c>
      <c r="G210" s="2" t="s">
        <v>203</v>
      </c>
      <c r="H210" s="2" t="s">
        <v>62</v>
      </c>
      <c r="I210" s="2" t="s">
        <v>872</v>
      </c>
      <c r="J210" s="6" t="s">
        <v>63</v>
      </c>
      <c r="K210" s="2" t="s">
        <v>66</v>
      </c>
      <c r="L210" s="2">
        <v>1</v>
      </c>
      <c r="M210" s="2">
        <v>500</v>
      </c>
      <c r="N210" s="2">
        <v>500</v>
      </c>
      <c r="O210" s="12">
        <v>1</v>
      </c>
      <c r="P210" s="2">
        <v>1</v>
      </c>
      <c r="Q210" s="2">
        <v>500</v>
      </c>
      <c r="R210" s="14" t="s">
        <v>113</v>
      </c>
      <c r="S210" s="2" t="s">
        <v>1052</v>
      </c>
      <c r="T210" s="7"/>
      <c r="U210" s="7"/>
      <c r="V210" s="7"/>
      <c r="W210" s="2" t="s">
        <v>54</v>
      </c>
      <c r="X210" s="6" t="s">
        <v>49</v>
      </c>
      <c r="Y210" s="6"/>
      <c r="Z210" s="7"/>
      <c r="AA210" s="7"/>
      <c r="AB210" s="7"/>
      <c r="AC210" s="7"/>
      <c r="AD210" s="7"/>
      <c r="AE210" s="7"/>
    </row>
    <row r="211" spans="1:31" x14ac:dyDescent="0.15">
      <c r="A211" s="4">
        <v>42365</v>
      </c>
      <c r="B211" s="5" t="s">
        <v>976</v>
      </c>
      <c r="C211" s="2">
        <v>5</v>
      </c>
      <c r="D211" s="6" t="s">
        <v>241</v>
      </c>
      <c r="E211" s="6"/>
      <c r="F211" s="2" t="s">
        <v>893</v>
      </c>
      <c r="G211" s="2" t="s">
        <v>166</v>
      </c>
      <c r="H211" s="2" t="s">
        <v>44</v>
      </c>
      <c r="I211" s="2" t="s">
        <v>763</v>
      </c>
      <c r="J211" s="6" t="s">
        <v>63</v>
      </c>
      <c r="K211" s="2" t="s">
        <v>66</v>
      </c>
      <c r="L211" s="2">
        <v>1</v>
      </c>
      <c r="M211" s="2">
        <v>500</v>
      </c>
      <c r="N211" s="2">
        <v>500</v>
      </c>
      <c r="O211" s="12">
        <v>1</v>
      </c>
      <c r="P211" s="2">
        <v>1</v>
      </c>
      <c r="Q211" s="2">
        <v>500</v>
      </c>
      <c r="R211" s="14" t="s">
        <v>1040</v>
      </c>
      <c r="S211" s="2" t="s">
        <v>1092</v>
      </c>
      <c r="T211" s="7"/>
      <c r="U211" s="7"/>
      <c r="V211" s="7"/>
      <c r="W211" s="2" t="s">
        <v>54</v>
      </c>
      <c r="X211" s="6" t="s">
        <v>86</v>
      </c>
      <c r="Y211" s="6"/>
      <c r="Z211" s="7"/>
      <c r="AA211" s="7"/>
      <c r="AB211" s="7"/>
      <c r="AC211" s="7"/>
      <c r="AD211" s="7"/>
      <c r="AE211" s="7"/>
    </row>
    <row r="212" spans="1:31" x14ac:dyDescent="0.15">
      <c r="A212" s="4">
        <v>42365</v>
      </c>
      <c r="B212" s="5" t="s">
        <v>976</v>
      </c>
      <c r="C212" s="2">
        <v>5</v>
      </c>
      <c r="D212" s="6" t="s">
        <v>241</v>
      </c>
      <c r="E212" s="6"/>
      <c r="F212" s="2" t="s">
        <v>762</v>
      </c>
      <c r="G212" s="2" t="s">
        <v>203</v>
      </c>
      <c r="H212" s="2" t="s">
        <v>44</v>
      </c>
      <c r="I212" s="2" t="s">
        <v>788</v>
      </c>
      <c r="J212" s="6" t="s">
        <v>63</v>
      </c>
      <c r="K212" s="2" t="s">
        <v>66</v>
      </c>
      <c r="L212" s="2">
        <v>1</v>
      </c>
      <c r="M212" s="2">
        <v>500</v>
      </c>
      <c r="N212" s="2">
        <v>500</v>
      </c>
      <c r="O212" s="12">
        <v>1</v>
      </c>
      <c r="P212" s="2">
        <v>1</v>
      </c>
      <c r="Q212" s="2">
        <v>500</v>
      </c>
      <c r="R212" s="14" t="s">
        <v>1040</v>
      </c>
      <c r="S212" s="2" t="s">
        <v>1092</v>
      </c>
      <c r="T212" s="7"/>
      <c r="U212" s="7"/>
      <c r="V212" s="7"/>
      <c r="W212" s="2" t="s">
        <v>54</v>
      </c>
      <c r="X212" s="6" t="s">
        <v>86</v>
      </c>
      <c r="Y212" s="6"/>
      <c r="Z212" s="7"/>
      <c r="AA212" s="7"/>
      <c r="AB212" s="7"/>
      <c r="AC212" s="7"/>
      <c r="AD212" s="7"/>
      <c r="AE212" s="7"/>
    </row>
    <row r="213" spans="1:31" x14ac:dyDescent="0.15">
      <c r="A213" s="4">
        <v>42365</v>
      </c>
      <c r="B213" s="5" t="s">
        <v>976</v>
      </c>
      <c r="C213" s="2">
        <v>5</v>
      </c>
      <c r="D213" s="6" t="s">
        <v>146</v>
      </c>
      <c r="E213" s="6" t="s">
        <v>238</v>
      </c>
      <c r="F213" s="2" t="s">
        <v>187</v>
      </c>
      <c r="G213" s="2" t="s">
        <v>164</v>
      </c>
      <c r="H213" s="2" t="s">
        <v>44</v>
      </c>
      <c r="I213" s="2" t="s">
        <v>239</v>
      </c>
      <c r="J213" s="6" t="s">
        <v>63</v>
      </c>
      <c r="K213" s="2" t="s">
        <v>66</v>
      </c>
      <c r="L213" s="2">
        <v>1</v>
      </c>
      <c r="M213" s="2">
        <v>1520</v>
      </c>
      <c r="N213" s="2">
        <v>1200</v>
      </c>
      <c r="O213" s="12">
        <v>0.78947368421052599</v>
      </c>
      <c r="P213" s="2">
        <v>0.625</v>
      </c>
      <c r="Q213" s="2">
        <v>750</v>
      </c>
      <c r="R213" s="14" t="s">
        <v>1040</v>
      </c>
      <c r="S213" s="2" t="s">
        <v>1092</v>
      </c>
      <c r="T213" s="7"/>
      <c r="U213" s="7"/>
      <c r="V213" s="7"/>
      <c r="W213" s="2" t="s">
        <v>54</v>
      </c>
      <c r="X213" s="6" t="s">
        <v>86</v>
      </c>
      <c r="Y213" s="6"/>
      <c r="Z213" s="7"/>
      <c r="AA213" s="7"/>
      <c r="AB213" s="7"/>
      <c r="AC213" s="7"/>
      <c r="AD213" s="7"/>
      <c r="AE213" s="7"/>
    </row>
    <row r="214" spans="1:31" x14ac:dyDescent="0.15">
      <c r="A214" s="4">
        <v>42365</v>
      </c>
      <c r="B214" s="5" t="s">
        <v>976</v>
      </c>
      <c r="C214" s="2">
        <v>5</v>
      </c>
      <c r="D214" s="6" t="s">
        <v>146</v>
      </c>
      <c r="E214" s="6" t="s">
        <v>238</v>
      </c>
      <c r="F214" s="2" t="s">
        <v>187</v>
      </c>
      <c r="G214" s="2" t="s">
        <v>150</v>
      </c>
      <c r="H214" s="2" t="s">
        <v>44</v>
      </c>
      <c r="I214" s="2" t="s">
        <v>239</v>
      </c>
      <c r="J214" s="6" t="s">
        <v>63</v>
      </c>
      <c r="K214" s="2" t="s">
        <v>66</v>
      </c>
      <c r="L214" s="2">
        <v>1</v>
      </c>
      <c r="M214" s="2">
        <v>1520</v>
      </c>
      <c r="N214" s="2">
        <v>1200</v>
      </c>
      <c r="O214" s="12">
        <v>0.78947368421052599</v>
      </c>
      <c r="P214" s="2">
        <v>0.625</v>
      </c>
      <c r="Q214" s="2">
        <v>750</v>
      </c>
      <c r="R214" s="14" t="s">
        <v>1040</v>
      </c>
      <c r="S214" s="2" t="s">
        <v>1092</v>
      </c>
      <c r="T214" s="7"/>
      <c r="U214" s="7"/>
      <c r="V214" s="7"/>
      <c r="W214" s="2" t="s">
        <v>54</v>
      </c>
      <c r="X214" s="6" t="s">
        <v>86</v>
      </c>
      <c r="Y214" s="6"/>
      <c r="Z214" s="7"/>
      <c r="AA214" s="7"/>
      <c r="AB214" s="7"/>
      <c r="AC214" s="7"/>
      <c r="AD214" s="7"/>
      <c r="AE214" s="7"/>
    </row>
    <row r="215" spans="1:31" x14ac:dyDescent="0.15">
      <c r="A215" s="4">
        <v>42365</v>
      </c>
      <c r="B215" s="5" t="s">
        <v>977</v>
      </c>
      <c r="C215" s="2">
        <v>6</v>
      </c>
      <c r="D215" s="6" t="s">
        <v>69</v>
      </c>
      <c r="E215" s="6" t="s">
        <v>199</v>
      </c>
      <c r="F215" s="2" t="s">
        <v>978</v>
      </c>
      <c r="G215" s="2" t="s">
        <v>300</v>
      </c>
      <c r="H215" s="2" t="s">
        <v>44</v>
      </c>
      <c r="I215" s="2" t="s">
        <v>192</v>
      </c>
      <c r="J215" s="6" t="s">
        <v>45</v>
      </c>
      <c r="K215" s="2" t="s">
        <v>46</v>
      </c>
      <c r="L215" s="2">
        <v>1</v>
      </c>
      <c r="M215" s="2">
        <v>1580</v>
      </c>
      <c r="N215" s="2">
        <v>1580</v>
      </c>
      <c r="O215" s="12">
        <v>1</v>
      </c>
      <c r="P215" s="2"/>
      <c r="Q215" s="2"/>
      <c r="R215" s="14" t="s">
        <v>47</v>
      </c>
      <c r="S215" s="2"/>
      <c r="T215" s="2"/>
      <c r="U215" s="2"/>
      <c r="V215" s="2"/>
      <c r="W215" s="2" t="s">
        <v>389</v>
      </c>
      <c r="X215" s="6" t="s">
        <v>86</v>
      </c>
      <c r="Y215" s="6"/>
      <c r="Z215" s="2"/>
      <c r="AA215" s="2"/>
      <c r="AB215" s="15"/>
      <c r="AC215" s="2"/>
      <c r="AD215" s="2"/>
      <c r="AE215" s="2"/>
    </row>
    <row r="216" spans="1:31" x14ac:dyDescent="0.15">
      <c r="A216" s="4">
        <v>42365</v>
      </c>
      <c r="B216" s="5" t="s">
        <v>979</v>
      </c>
      <c r="C216" s="2">
        <v>7</v>
      </c>
      <c r="D216" s="6" t="s">
        <v>56</v>
      </c>
      <c r="E216" s="6" t="s">
        <v>106</v>
      </c>
      <c r="F216" s="2" t="s">
        <v>105</v>
      </c>
      <c r="G216" s="2" t="s">
        <v>137</v>
      </c>
      <c r="H216" s="2" t="s">
        <v>62</v>
      </c>
      <c r="I216" s="2" t="s">
        <v>53</v>
      </c>
      <c r="J216" s="6" t="s">
        <v>45</v>
      </c>
      <c r="K216" s="2" t="s">
        <v>46</v>
      </c>
      <c r="L216" s="2">
        <v>1</v>
      </c>
      <c r="M216" s="2">
        <v>158</v>
      </c>
      <c r="N216" s="2">
        <v>126</v>
      </c>
      <c r="O216" s="12">
        <v>0.79746835443038</v>
      </c>
      <c r="P216" s="7"/>
      <c r="Q216" s="7"/>
      <c r="R216" s="14" t="s">
        <v>47</v>
      </c>
      <c r="S216" s="7"/>
      <c r="T216" s="7"/>
      <c r="U216" s="7"/>
      <c r="V216" s="7"/>
      <c r="W216" s="2" t="s">
        <v>389</v>
      </c>
      <c r="X216" s="6" t="s">
        <v>49</v>
      </c>
      <c r="Y216" s="6"/>
      <c r="Z216" s="7"/>
      <c r="AA216" s="7"/>
      <c r="AB216" s="7"/>
      <c r="AC216" s="7"/>
      <c r="AD216" s="7"/>
      <c r="AE216" s="7"/>
    </row>
    <row r="217" spans="1:31" x14ac:dyDescent="0.15">
      <c r="A217" s="4">
        <v>42365</v>
      </c>
      <c r="B217" s="5" t="s">
        <v>980</v>
      </c>
      <c r="C217" s="2">
        <v>8</v>
      </c>
      <c r="D217" s="6" t="s">
        <v>90</v>
      </c>
      <c r="E217" s="6" t="s">
        <v>107</v>
      </c>
      <c r="F217" s="2" t="s">
        <v>981</v>
      </c>
      <c r="G217" s="2" t="s">
        <v>982</v>
      </c>
      <c r="H217" s="2" t="s">
        <v>44</v>
      </c>
      <c r="I217" s="2" t="s">
        <v>43</v>
      </c>
      <c r="J217" s="6" t="s">
        <v>55</v>
      </c>
      <c r="K217" s="2" t="s">
        <v>66</v>
      </c>
      <c r="L217" s="2">
        <v>1</v>
      </c>
      <c r="M217" s="2">
        <v>1098</v>
      </c>
      <c r="N217" s="2">
        <v>987</v>
      </c>
      <c r="O217" s="12">
        <v>0.89890710382513705</v>
      </c>
      <c r="P217" s="2">
        <v>0.85</v>
      </c>
      <c r="Q217" s="2">
        <v>838</v>
      </c>
      <c r="R217" s="14" t="s">
        <v>1040</v>
      </c>
      <c r="S217" s="2" t="s">
        <v>1093</v>
      </c>
      <c r="T217" s="2">
        <v>13911196905</v>
      </c>
      <c r="U217" s="7"/>
      <c r="V217" s="7"/>
      <c r="W217" s="2" t="s">
        <v>389</v>
      </c>
      <c r="X217" s="6" t="s">
        <v>86</v>
      </c>
      <c r="Y217" s="6"/>
      <c r="Z217" s="7"/>
      <c r="AA217" s="7"/>
      <c r="AB217" s="7"/>
      <c r="AC217" s="7"/>
      <c r="AD217" s="7"/>
      <c r="AE217" s="7"/>
    </row>
    <row r="218" spans="1:31" x14ac:dyDescent="0.15">
      <c r="A218" s="4">
        <v>42365</v>
      </c>
      <c r="B218" s="5" t="s">
        <v>980</v>
      </c>
      <c r="C218" s="2">
        <v>8</v>
      </c>
      <c r="D218" s="6" t="s">
        <v>92</v>
      </c>
      <c r="E218" s="6" t="s">
        <v>91</v>
      </c>
      <c r="F218" s="2" t="s">
        <v>983</v>
      </c>
      <c r="G218" s="2" t="s">
        <v>984</v>
      </c>
      <c r="H218" s="2" t="s">
        <v>44</v>
      </c>
      <c r="I218" s="2" t="s">
        <v>43</v>
      </c>
      <c r="J218" s="6" t="s">
        <v>55</v>
      </c>
      <c r="K218" s="2" t="s">
        <v>66</v>
      </c>
      <c r="L218" s="2">
        <v>1</v>
      </c>
      <c r="M218" s="2">
        <v>1280</v>
      </c>
      <c r="N218" s="2">
        <v>1152</v>
      </c>
      <c r="O218" s="12">
        <v>0.9</v>
      </c>
      <c r="P218" s="2">
        <v>0.85</v>
      </c>
      <c r="Q218" s="2">
        <v>979</v>
      </c>
      <c r="R218" s="14" t="s">
        <v>1040</v>
      </c>
      <c r="S218" s="2" t="s">
        <v>1093</v>
      </c>
      <c r="T218" s="2"/>
      <c r="U218" s="2"/>
      <c r="V218" s="2"/>
      <c r="W218" s="2" t="s">
        <v>389</v>
      </c>
      <c r="X218" s="6" t="s">
        <v>86</v>
      </c>
      <c r="Y218" s="6"/>
      <c r="Z218" s="2"/>
      <c r="AA218" s="2"/>
      <c r="AB218" s="15"/>
      <c r="AC218" s="2"/>
      <c r="AD218" s="2"/>
      <c r="AE218" s="2"/>
    </row>
    <row r="219" spans="1:31" x14ac:dyDescent="0.15">
      <c r="A219" s="4">
        <v>42365</v>
      </c>
      <c r="B219" s="5" t="s">
        <v>980</v>
      </c>
      <c r="C219" s="2">
        <v>8</v>
      </c>
      <c r="D219" s="6" t="s">
        <v>50</v>
      </c>
      <c r="E219" s="6" t="s">
        <v>601</v>
      </c>
      <c r="F219" s="7"/>
      <c r="G219" s="2" t="s">
        <v>138</v>
      </c>
      <c r="H219" s="2" t="s">
        <v>44</v>
      </c>
      <c r="I219" s="2" t="s">
        <v>43</v>
      </c>
      <c r="J219" s="6" t="s">
        <v>55</v>
      </c>
      <c r="K219" s="2" t="s">
        <v>66</v>
      </c>
      <c r="L219" s="2">
        <v>1</v>
      </c>
      <c r="M219" s="2">
        <v>158</v>
      </c>
      <c r="N219" s="2">
        <v>126</v>
      </c>
      <c r="O219" s="12">
        <v>0.79746835443038</v>
      </c>
      <c r="P219" s="2">
        <v>0.7</v>
      </c>
      <c r="Q219" s="2">
        <v>88</v>
      </c>
      <c r="R219" s="14" t="s">
        <v>1040</v>
      </c>
      <c r="S219" s="2" t="s">
        <v>1093</v>
      </c>
      <c r="T219" s="7"/>
      <c r="U219" s="7"/>
      <c r="V219" s="7"/>
      <c r="W219" s="2" t="s">
        <v>389</v>
      </c>
      <c r="X219" s="6" t="s">
        <v>86</v>
      </c>
      <c r="Y219" s="6"/>
      <c r="Z219" s="7"/>
      <c r="AA219" s="7"/>
      <c r="AB219" s="7"/>
      <c r="AC219" s="7"/>
      <c r="AD219" s="7"/>
      <c r="AE219" s="7"/>
    </row>
    <row r="220" spans="1:31" x14ac:dyDescent="0.15">
      <c r="A220" s="4">
        <v>42365</v>
      </c>
      <c r="B220" s="5" t="s">
        <v>980</v>
      </c>
      <c r="C220" s="2">
        <v>8</v>
      </c>
      <c r="D220" s="6" t="s">
        <v>56</v>
      </c>
      <c r="E220" s="6" t="s">
        <v>79</v>
      </c>
      <c r="F220" s="2" t="s">
        <v>105</v>
      </c>
      <c r="G220" s="2" t="s">
        <v>280</v>
      </c>
      <c r="H220" s="2" t="s">
        <v>62</v>
      </c>
      <c r="I220" s="2" t="s">
        <v>53</v>
      </c>
      <c r="J220" s="6" t="s">
        <v>55</v>
      </c>
      <c r="K220" s="2" t="s">
        <v>66</v>
      </c>
      <c r="L220" s="2">
        <v>1</v>
      </c>
      <c r="M220" s="2">
        <v>158</v>
      </c>
      <c r="N220" s="2">
        <v>126</v>
      </c>
      <c r="O220" s="12">
        <v>0.79746835443038</v>
      </c>
      <c r="P220" s="2">
        <v>0.7</v>
      </c>
      <c r="Q220" s="2">
        <v>88</v>
      </c>
      <c r="R220" s="14" t="s">
        <v>1040</v>
      </c>
      <c r="S220" s="2" t="s">
        <v>1093</v>
      </c>
      <c r="T220" s="7"/>
      <c r="U220" s="7"/>
      <c r="V220" s="7"/>
      <c r="W220" s="2" t="s">
        <v>389</v>
      </c>
      <c r="X220" s="6" t="s">
        <v>86</v>
      </c>
      <c r="Y220" s="6"/>
      <c r="Z220" s="7"/>
      <c r="AA220" s="7"/>
      <c r="AB220" s="7"/>
      <c r="AC220" s="7"/>
      <c r="AD220" s="7"/>
      <c r="AE220" s="7"/>
    </row>
    <row r="221" spans="1:31" x14ac:dyDescent="0.15">
      <c r="A221" s="4">
        <v>42365</v>
      </c>
      <c r="B221" s="5" t="s">
        <v>980</v>
      </c>
      <c r="C221" s="2">
        <v>8</v>
      </c>
      <c r="D221" s="6" t="s">
        <v>100</v>
      </c>
      <c r="E221" s="6" t="s">
        <v>128</v>
      </c>
      <c r="F221" s="2" t="s">
        <v>985</v>
      </c>
      <c r="G221" s="2" t="s">
        <v>986</v>
      </c>
      <c r="H221" s="2" t="s">
        <v>44</v>
      </c>
      <c r="I221" s="2" t="s">
        <v>104</v>
      </c>
      <c r="J221" s="6" t="s">
        <v>55</v>
      </c>
      <c r="K221" s="2" t="s">
        <v>66</v>
      </c>
      <c r="L221" s="2">
        <v>1</v>
      </c>
      <c r="M221" s="2">
        <v>285</v>
      </c>
      <c r="N221" s="2">
        <v>285</v>
      </c>
      <c r="O221" s="12">
        <v>1</v>
      </c>
      <c r="P221" s="2">
        <v>1</v>
      </c>
      <c r="Q221" s="2">
        <v>285</v>
      </c>
      <c r="R221" s="14" t="s">
        <v>1040</v>
      </c>
      <c r="S221" s="2" t="s">
        <v>1093</v>
      </c>
      <c r="T221" s="7"/>
      <c r="U221" s="7"/>
      <c r="V221" s="7"/>
      <c r="W221" s="2" t="s">
        <v>389</v>
      </c>
      <c r="X221" s="6" t="s">
        <v>86</v>
      </c>
      <c r="Y221" s="6"/>
      <c r="Z221" s="7"/>
      <c r="AA221" s="7"/>
      <c r="AB221" s="7"/>
      <c r="AC221" s="7"/>
      <c r="AD221" s="7"/>
      <c r="AE221" s="7"/>
    </row>
    <row r="222" spans="1:31" x14ac:dyDescent="0.15">
      <c r="A222" s="4">
        <v>42365</v>
      </c>
      <c r="B222" s="5" t="s">
        <v>987</v>
      </c>
      <c r="C222" s="2">
        <v>9</v>
      </c>
      <c r="D222" s="6" t="s">
        <v>141</v>
      </c>
      <c r="E222" s="6" t="s">
        <v>988</v>
      </c>
      <c r="F222" s="2">
        <v>425</v>
      </c>
      <c r="G222" s="2" t="s">
        <v>166</v>
      </c>
      <c r="H222" s="2" t="s">
        <v>44</v>
      </c>
      <c r="I222" s="2" t="s">
        <v>72</v>
      </c>
      <c r="J222" s="6" t="s">
        <v>55</v>
      </c>
      <c r="K222" s="2" t="s">
        <v>66</v>
      </c>
      <c r="L222" s="2">
        <v>2</v>
      </c>
      <c r="M222" s="2">
        <v>445</v>
      </c>
      <c r="N222" s="2">
        <v>700</v>
      </c>
      <c r="O222" s="12">
        <v>0.78651685393258397</v>
      </c>
      <c r="P222" s="2">
        <v>0.625</v>
      </c>
      <c r="Q222" s="2">
        <v>437</v>
      </c>
      <c r="R222" s="14" t="s">
        <v>113</v>
      </c>
      <c r="S222" s="2" t="s">
        <v>1094</v>
      </c>
      <c r="T222" s="7"/>
      <c r="U222" s="7"/>
      <c r="V222" s="7"/>
      <c r="W222" s="2" t="s">
        <v>54</v>
      </c>
      <c r="X222" s="6" t="s">
        <v>86</v>
      </c>
      <c r="Y222" s="6"/>
      <c r="Z222" s="7"/>
      <c r="AA222" s="7"/>
      <c r="AB222" s="7"/>
      <c r="AC222" s="7"/>
      <c r="AD222" s="7"/>
      <c r="AE222" s="7"/>
    </row>
    <row r="223" spans="1:31" x14ac:dyDescent="0.15">
      <c r="A223" s="4">
        <v>42365</v>
      </c>
      <c r="B223" s="5" t="s">
        <v>987</v>
      </c>
      <c r="C223" s="2">
        <v>9</v>
      </c>
      <c r="D223" s="6" t="s">
        <v>273</v>
      </c>
      <c r="E223" s="6"/>
      <c r="F223" s="2">
        <v>493</v>
      </c>
      <c r="G223" s="2" t="s">
        <v>166</v>
      </c>
      <c r="H223" s="2" t="s">
        <v>44</v>
      </c>
      <c r="I223" s="2" t="s">
        <v>43</v>
      </c>
      <c r="J223" s="6" t="s">
        <v>55</v>
      </c>
      <c r="K223" s="2" t="s">
        <v>66</v>
      </c>
      <c r="L223" s="2">
        <v>1</v>
      </c>
      <c r="M223" s="2">
        <v>468</v>
      </c>
      <c r="N223" s="2">
        <v>350</v>
      </c>
      <c r="O223" s="12">
        <v>0.74786324786324798</v>
      </c>
      <c r="P223" s="2">
        <v>0.625</v>
      </c>
      <c r="Q223" s="2">
        <v>218</v>
      </c>
      <c r="R223" s="14" t="s">
        <v>113</v>
      </c>
      <c r="S223" s="2" t="s">
        <v>1094</v>
      </c>
      <c r="T223" s="7"/>
      <c r="U223" s="7"/>
      <c r="V223" s="7"/>
      <c r="W223" s="2" t="s">
        <v>54</v>
      </c>
      <c r="X223" s="6" t="s">
        <v>86</v>
      </c>
      <c r="Y223" s="6"/>
      <c r="Z223" s="7"/>
      <c r="AA223" s="7"/>
      <c r="AB223" s="7"/>
      <c r="AC223" s="7"/>
      <c r="AD223" s="7"/>
      <c r="AE223" s="7"/>
    </row>
    <row r="224" spans="1:31" x14ac:dyDescent="0.15">
      <c r="A224" s="4">
        <v>42365</v>
      </c>
      <c r="B224" s="5" t="s">
        <v>989</v>
      </c>
      <c r="C224" s="2">
        <v>10</v>
      </c>
      <c r="D224" s="6" t="s">
        <v>50</v>
      </c>
      <c r="E224" s="6" t="s">
        <v>601</v>
      </c>
      <c r="F224" s="2"/>
      <c r="G224" s="2" t="s">
        <v>94</v>
      </c>
      <c r="H224" s="2" t="s">
        <v>44</v>
      </c>
      <c r="I224" s="2" t="s">
        <v>89</v>
      </c>
      <c r="J224" s="6" t="s">
        <v>55</v>
      </c>
      <c r="K224" s="2" t="s">
        <v>64</v>
      </c>
      <c r="L224" s="2">
        <v>1</v>
      </c>
      <c r="M224" s="2">
        <v>258</v>
      </c>
      <c r="N224" s="2">
        <v>180</v>
      </c>
      <c r="O224" s="12">
        <v>0.69767441860465096</v>
      </c>
      <c r="P224" s="2"/>
      <c r="Q224" s="2"/>
      <c r="R224" s="14" t="s">
        <v>47</v>
      </c>
      <c r="S224" s="2"/>
      <c r="T224" s="2"/>
      <c r="U224" s="2"/>
      <c r="V224" s="2"/>
      <c r="W224" s="2" t="s">
        <v>54</v>
      </c>
      <c r="X224" s="6" t="s">
        <v>86</v>
      </c>
      <c r="Y224" s="6"/>
      <c r="Z224" s="2"/>
      <c r="AA224" s="2"/>
      <c r="AB224" s="15"/>
      <c r="AC224" s="2"/>
      <c r="AD224" s="2"/>
      <c r="AE224" s="2"/>
    </row>
    <row r="225" spans="1:25" x14ac:dyDescent="0.15">
      <c r="A225" s="4">
        <v>42365</v>
      </c>
      <c r="B225" s="5" t="s">
        <v>990</v>
      </c>
      <c r="C225" s="2">
        <v>11</v>
      </c>
      <c r="D225" s="6" t="s">
        <v>50</v>
      </c>
      <c r="E225" s="6" t="s">
        <v>95</v>
      </c>
      <c r="F225" s="2" t="s">
        <v>234</v>
      </c>
      <c r="G225" s="7"/>
      <c r="H225" s="2" t="s">
        <v>44</v>
      </c>
      <c r="I225" s="2" t="s">
        <v>43</v>
      </c>
      <c r="J225" s="6" t="s">
        <v>55</v>
      </c>
      <c r="K225" s="2" t="s">
        <v>64</v>
      </c>
      <c r="L225" s="2">
        <v>1</v>
      </c>
      <c r="M225" s="2">
        <v>438</v>
      </c>
      <c r="N225" s="2">
        <v>400</v>
      </c>
      <c r="O225" s="12">
        <v>0.91324200913242004</v>
      </c>
      <c r="P225" s="2">
        <v>0.85</v>
      </c>
      <c r="Q225" s="2">
        <v>340</v>
      </c>
      <c r="R225" s="14" t="s">
        <v>1040</v>
      </c>
      <c r="S225" s="2" t="s">
        <v>1095</v>
      </c>
      <c r="T225" s="2">
        <v>13801153295</v>
      </c>
      <c r="U225" s="7"/>
      <c r="V225" s="7"/>
      <c r="W225" s="2" t="s">
        <v>54</v>
      </c>
      <c r="X225" s="6" t="s">
        <v>86</v>
      </c>
      <c r="Y225" s="6"/>
    </row>
    <row r="226" spans="1:25" x14ac:dyDescent="0.15">
      <c r="A226" s="4">
        <v>42365</v>
      </c>
      <c r="B226" s="5" t="s">
        <v>990</v>
      </c>
      <c r="C226" s="2">
        <v>11</v>
      </c>
      <c r="D226" s="6" t="s">
        <v>83</v>
      </c>
      <c r="E226" s="6" t="s">
        <v>79</v>
      </c>
      <c r="F226" s="2" t="s">
        <v>991</v>
      </c>
      <c r="G226" s="2" t="s">
        <v>195</v>
      </c>
      <c r="H226" s="2" t="s">
        <v>44</v>
      </c>
      <c r="I226" s="2">
        <v>38</v>
      </c>
      <c r="J226" s="6" t="s">
        <v>55</v>
      </c>
      <c r="K226" s="2" t="s">
        <v>64</v>
      </c>
      <c r="L226" s="2">
        <v>1</v>
      </c>
      <c r="M226" s="2">
        <v>1800</v>
      </c>
      <c r="N226" s="2">
        <v>1600</v>
      </c>
      <c r="O226" s="12">
        <v>0.88888888888888895</v>
      </c>
      <c r="P226" s="2">
        <v>0.77500000000000002</v>
      </c>
      <c r="Q226" s="2">
        <v>1240</v>
      </c>
      <c r="R226" s="14" t="s">
        <v>1040</v>
      </c>
      <c r="S226" s="2" t="s">
        <v>1095</v>
      </c>
      <c r="T226" s="7"/>
      <c r="U226" s="7"/>
      <c r="V226" s="7"/>
      <c r="W226" s="2" t="s">
        <v>54</v>
      </c>
      <c r="X226" s="6" t="s">
        <v>86</v>
      </c>
      <c r="Y226" s="6"/>
    </row>
    <row r="227" spans="1:25" x14ac:dyDescent="0.15">
      <c r="A227" s="4">
        <v>42365</v>
      </c>
      <c r="B227" s="5" t="s">
        <v>992</v>
      </c>
      <c r="C227" s="2">
        <v>12</v>
      </c>
      <c r="D227" s="6" t="s">
        <v>56</v>
      </c>
      <c r="E227" s="6" t="s">
        <v>79</v>
      </c>
      <c r="F227" s="2" t="s">
        <v>105</v>
      </c>
      <c r="G227" s="2" t="s">
        <v>203</v>
      </c>
      <c r="H227" s="2" t="s">
        <v>62</v>
      </c>
      <c r="I227" s="2" t="s">
        <v>53</v>
      </c>
      <c r="J227" s="6" t="s">
        <v>55</v>
      </c>
      <c r="K227" s="2" t="s">
        <v>46</v>
      </c>
      <c r="L227" s="2">
        <v>1</v>
      </c>
      <c r="M227" s="2">
        <v>158</v>
      </c>
      <c r="N227" s="2">
        <v>158</v>
      </c>
      <c r="O227" s="12">
        <v>1</v>
      </c>
      <c r="P227" s="7"/>
      <c r="Q227" s="7"/>
      <c r="R227" s="14" t="s">
        <v>47</v>
      </c>
      <c r="S227" s="7"/>
      <c r="T227" s="7"/>
      <c r="U227" s="7"/>
      <c r="V227" s="7"/>
      <c r="W227" s="2" t="s">
        <v>54</v>
      </c>
      <c r="X227" s="6" t="s">
        <v>49</v>
      </c>
      <c r="Y227" s="6"/>
    </row>
    <row r="228" spans="1:25" x14ac:dyDescent="0.15">
      <c r="A228" s="4">
        <v>42365</v>
      </c>
      <c r="B228" s="5" t="s">
        <v>993</v>
      </c>
      <c r="C228" s="2">
        <v>13</v>
      </c>
      <c r="D228" s="6" t="s">
        <v>100</v>
      </c>
      <c r="E228" s="6" t="s">
        <v>128</v>
      </c>
      <c r="F228" s="2" t="s">
        <v>835</v>
      </c>
      <c r="G228" s="2" t="s">
        <v>752</v>
      </c>
      <c r="H228" s="2" t="s">
        <v>44</v>
      </c>
      <c r="I228" s="2" t="s">
        <v>156</v>
      </c>
      <c r="J228" s="6" t="s">
        <v>45</v>
      </c>
      <c r="K228" s="2" t="s">
        <v>66</v>
      </c>
      <c r="L228" s="2">
        <v>1</v>
      </c>
      <c r="M228" s="2">
        <v>288</v>
      </c>
      <c r="N228" s="2">
        <v>259</v>
      </c>
      <c r="O228" s="12">
        <v>0.89930555555555602</v>
      </c>
      <c r="P228" s="2">
        <v>0.85</v>
      </c>
      <c r="Q228" s="2">
        <v>220</v>
      </c>
      <c r="R228" s="14" t="s">
        <v>113</v>
      </c>
      <c r="S228" s="2" t="s">
        <v>1096</v>
      </c>
      <c r="T228" s="7"/>
      <c r="U228" s="7"/>
      <c r="V228" s="7"/>
      <c r="W228" s="2" t="s">
        <v>54</v>
      </c>
      <c r="X228" s="6" t="s">
        <v>86</v>
      </c>
      <c r="Y228" s="6"/>
    </row>
    <row r="229" spans="1:25" x14ac:dyDescent="0.15">
      <c r="A229" s="4">
        <v>42365</v>
      </c>
      <c r="B229" s="5" t="s">
        <v>994</v>
      </c>
      <c r="C229" s="2">
        <v>14</v>
      </c>
      <c r="D229" s="6" t="s">
        <v>90</v>
      </c>
      <c r="E229" s="6" t="s">
        <v>995</v>
      </c>
      <c r="F229" s="2" t="s">
        <v>261</v>
      </c>
      <c r="G229" s="2" t="s">
        <v>996</v>
      </c>
      <c r="H229" s="2" t="s">
        <v>62</v>
      </c>
      <c r="I229" s="2" t="s">
        <v>327</v>
      </c>
      <c r="J229" s="6" t="s">
        <v>63</v>
      </c>
      <c r="K229" s="2" t="s">
        <v>66</v>
      </c>
      <c r="L229" s="2">
        <v>1</v>
      </c>
      <c r="M229" s="2">
        <v>598</v>
      </c>
      <c r="N229" s="2">
        <v>478</v>
      </c>
      <c r="O229" s="12">
        <v>0.79933110367893001</v>
      </c>
      <c r="P229" s="2">
        <v>0.7</v>
      </c>
      <c r="Q229" s="2">
        <v>334</v>
      </c>
      <c r="R229" s="14" t="s">
        <v>113</v>
      </c>
      <c r="S229" s="2" t="s">
        <v>232</v>
      </c>
      <c r="T229" s="7"/>
      <c r="U229" s="7"/>
      <c r="V229" s="7"/>
      <c r="W229" s="2" t="s">
        <v>54</v>
      </c>
      <c r="X229" s="6" t="s">
        <v>86</v>
      </c>
      <c r="Y229" s="6"/>
    </row>
    <row r="230" spans="1:25" x14ac:dyDescent="0.15">
      <c r="A230" s="4">
        <v>42366</v>
      </c>
      <c r="B230" s="17" t="s">
        <v>997</v>
      </c>
      <c r="C230" s="2">
        <v>1</v>
      </c>
      <c r="D230" s="6" t="s">
        <v>56</v>
      </c>
      <c r="E230" s="6" t="s">
        <v>52</v>
      </c>
      <c r="F230" s="7"/>
      <c r="G230" s="2" t="s">
        <v>166</v>
      </c>
      <c r="H230" s="2" t="s">
        <v>44</v>
      </c>
      <c r="I230" s="2" t="s">
        <v>53</v>
      </c>
      <c r="J230" s="6" t="s">
        <v>55</v>
      </c>
      <c r="K230" s="2" t="s">
        <v>46</v>
      </c>
      <c r="L230" s="2">
        <v>1</v>
      </c>
      <c r="M230" s="2">
        <v>20</v>
      </c>
      <c r="N230" s="2">
        <v>20</v>
      </c>
      <c r="O230" s="12">
        <v>1</v>
      </c>
      <c r="P230" s="7"/>
      <c r="Q230" s="7"/>
      <c r="R230" s="14" t="s">
        <v>47</v>
      </c>
      <c r="S230" s="7"/>
      <c r="T230" s="7"/>
      <c r="U230" s="7"/>
      <c r="V230" s="7"/>
      <c r="W230" s="2" t="s">
        <v>389</v>
      </c>
      <c r="X230" s="6" t="s">
        <v>49</v>
      </c>
      <c r="Y230" s="6"/>
    </row>
    <row r="231" spans="1:25" x14ac:dyDescent="0.15">
      <c r="A231" s="4">
        <v>42366</v>
      </c>
      <c r="B231" s="5" t="s">
        <v>998</v>
      </c>
      <c r="C231" s="2">
        <v>2</v>
      </c>
      <c r="D231" s="6" t="s">
        <v>941</v>
      </c>
      <c r="E231" s="6" t="s">
        <v>41</v>
      </c>
      <c r="F231" s="2" t="s">
        <v>42</v>
      </c>
      <c r="G231" s="2" t="s">
        <v>166</v>
      </c>
      <c r="H231" s="2" t="s">
        <v>44</v>
      </c>
      <c r="I231" s="2" t="s">
        <v>192</v>
      </c>
      <c r="J231" s="6" t="s">
        <v>45</v>
      </c>
      <c r="K231" s="2" t="s">
        <v>64</v>
      </c>
      <c r="L231" s="2">
        <v>1</v>
      </c>
      <c r="M231" s="2">
        <v>190</v>
      </c>
      <c r="N231" s="2">
        <v>171</v>
      </c>
      <c r="O231" s="12">
        <v>0.9</v>
      </c>
      <c r="P231" s="7"/>
      <c r="Q231" s="7"/>
      <c r="R231" s="14" t="s">
        <v>47</v>
      </c>
      <c r="S231" s="7"/>
      <c r="T231" s="7"/>
      <c r="U231" s="7"/>
      <c r="V231" s="7"/>
      <c r="W231" s="2" t="s">
        <v>389</v>
      </c>
      <c r="X231" s="6" t="s">
        <v>49</v>
      </c>
      <c r="Y231" s="6"/>
    </row>
    <row r="232" spans="1:25" x14ac:dyDescent="0.15">
      <c r="A232" s="4">
        <v>42366</v>
      </c>
      <c r="B232" s="5" t="s">
        <v>998</v>
      </c>
      <c r="C232" s="2">
        <v>2</v>
      </c>
      <c r="D232" s="6" t="s">
        <v>941</v>
      </c>
      <c r="E232" s="6" t="s">
        <v>41</v>
      </c>
      <c r="F232" s="2" t="s">
        <v>42</v>
      </c>
      <c r="G232" s="2" t="s">
        <v>166</v>
      </c>
      <c r="H232" s="2" t="s">
        <v>44</v>
      </c>
      <c r="I232" s="2" t="s">
        <v>281</v>
      </c>
      <c r="J232" s="6" t="s">
        <v>55</v>
      </c>
      <c r="K232" s="2" t="s">
        <v>64</v>
      </c>
      <c r="L232" s="2">
        <v>1</v>
      </c>
      <c r="M232" s="2">
        <v>190</v>
      </c>
      <c r="N232" s="2">
        <v>171</v>
      </c>
      <c r="O232" s="12">
        <v>0.9</v>
      </c>
      <c r="P232" s="7"/>
      <c r="Q232" s="7"/>
      <c r="R232" s="14" t="s">
        <v>47</v>
      </c>
      <c r="S232" s="7"/>
      <c r="T232" s="7"/>
      <c r="U232" s="7"/>
      <c r="V232" s="7"/>
      <c r="W232" s="2" t="s">
        <v>389</v>
      </c>
      <c r="X232" s="6" t="s">
        <v>49</v>
      </c>
      <c r="Y232" s="6"/>
    </row>
    <row r="233" spans="1:25" x14ac:dyDescent="0.15">
      <c r="A233" s="4">
        <v>42366</v>
      </c>
      <c r="B233" s="5" t="s">
        <v>999</v>
      </c>
      <c r="C233" s="2">
        <v>3</v>
      </c>
      <c r="D233" s="6" t="s">
        <v>59</v>
      </c>
      <c r="E233" s="6" t="s">
        <v>263</v>
      </c>
      <c r="F233" s="7"/>
      <c r="G233" s="2" t="s">
        <v>203</v>
      </c>
      <c r="H233" s="2" t="s">
        <v>62</v>
      </c>
      <c r="I233" s="2" t="s">
        <v>89</v>
      </c>
      <c r="J233" s="6" t="s">
        <v>55</v>
      </c>
      <c r="K233" s="2" t="s">
        <v>66</v>
      </c>
      <c r="L233" s="2">
        <v>1</v>
      </c>
      <c r="M233" s="2">
        <v>138</v>
      </c>
      <c r="N233" s="2">
        <v>138</v>
      </c>
      <c r="O233" s="12">
        <v>1</v>
      </c>
      <c r="P233" s="2">
        <v>1</v>
      </c>
      <c r="Q233" s="2">
        <v>138</v>
      </c>
      <c r="R233" s="14" t="s">
        <v>113</v>
      </c>
      <c r="S233" s="2" t="s">
        <v>1097</v>
      </c>
      <c r="T233" s="7"/>
      <c r="U233" s="7"/>
      <c r="V233" s="7"/>
      <c r="W233" s="2" t="s">
        <v>54</v>
      </c>
      <c r="X233" s="6" t="s">
        <v>49</v>
      </c>
      <c r="Y233" s="6"/>
    </row>
    <row r="234" spans="1:25" x14ac:dyDescent="0.15">
      <c r="A234" s="4">
        <v>42366</v>
      </c>
      <c r="B234" s="5" t="s">
        <v>1000</v>
      </c>
      <c r="C234" s="2">
        <v>4</v>
      </c>
      <c r="D234" s="6" t="s">
        <v>50</v>
      </c>
      <c r="E234" s="6" t="s">
        <v>112</v>
      </c>
      <c r="F234" s="7"/>
      <c r="G234" s="2" t="s">
        <v>166</v>
      </c>
      <c r="H234" s="2" t="s">
        <v>62</v>
      </c>
      <c r="I234" s="2" t="s">
        <v>53</v>
      </c>
      <c r="J234" s="6" t="s">
        <v>45</v>
      </c>
      <c r="K234" s="2" t="s">
        <v>46</v>
      </c>
      <c r="L234" s="2">
        <v>1</v>
      </c>
      <c r="M234" s="2">
        <v>50</v>
      </c>
      <c r="N234" s="2">
        <v>50</v>
      </c>
      <c r="O234" s="12">
        <v>1</v>
      </c>
      <c r="P234" s="7"/>
      <c r="Q234" s="7"/>
      <c r="R234" s="14" t="s">
        <v>47</v>
      </c>
      <c r="S234" s="7"/>
      <c r="T234" s="7"/>
      <c r="U234" s="7"/>
      <c r="V234" s="7"/>
      <c r="W234" s="2" t="s">
        <v>237</v>
      </c>
      <c r="X234" s="6" t="s">
        <v>49</v>
      </c>
      <c r="Y234" s="6"/>
    </row>
    <row r="235" spans="1:25" x14ac:dyDescent="0.15">
      <c r="A235" s="4">
        <v>42366</v>
      </c>
      <c r="B235" s="5" t="s">
        <v>1001</v>
      </c>
      <c r="C235" s="2">
        <v>5</v>
      </c>
      <c r="D235" s="6" t="s">
        <v>66</v>
      </c>
      <c r="E235" s="6" t="s">
        <v>120</v>
      </c>
      <c r="F235" s="2" t="s">
        <v>926</v>
      </c>
      <c r="G235" s="2" t="s">
        <v>138</v>
      </c>
      <c r="H235" s="2" t="s">
        <v>44</v>
      </c>
      <c r="I235" s="2" t="s">
        <v>144</v>
      </c>
      <c r="J235" s="6" t="s">
        <v>45</v>
      </c>
      <c r="K235" s="2" t="s">
        <v>66</v>
      </c>
      <c r="L235" s="2">
        <v>1</v>
      </c>
      <c r="M235" s="2">
        <v>3999</v>
      </c>
      <c r="N235" s="2">
        <v>3999</v>
      </c>
      <c r="O235" s="12">
        <v>1</v>
      </c>
      <c r="P235" s="2">
        <v>1</v>
      </c>
      <c r="Q235" s="2">
        <v>3999</v>
      </c>
      <c r="R235" s="14" t="s">
        <v>113</v>
      </c>
      <c r="S235" s="2" t="s">
        <v>1058</v>
      </c>
      <c r="T235" s="7"/>
      <c r="U235" s="7"/>
      <c r="V235" s="7"/>
      <c r="W235" s="2" t="s">
        <v>389</v>
      </c>
      <c r="X235" s="6" t="s">
        <v>275</v>
      </c>
      <c r="Y235" s="6"/>
    </row>
    <row r="236" spans="1:25" x14ac:dyDescent="0.15">
      <c r="A236" s="4">
        <v>42366</v>
      </c>
      <c r="B236" s="5" t="s">
        <v>1001</v>
      </c>
      <c r="C236" s="2">
        <v>5</v>
      </c>
      <c r="D236" s="6" t="s">
        <v>146</v>
      </c>
      <c r="E236" s="6" t="s">
        <v>120</v>
      </c>
      <c r="F236" s="2" t="s">
        <v>832</v>
      </c>
      <c r="G236" s="2" t="s">
        <v>166</v>
      </c>
      <c r="H236" s="2" t="s">
        <v>44</v>
      </c>
      <c r="I236" s="2">
        <v>27.5</v>
      </c>
      <c r="J236" s="6" t="s">
        <v>45</v>
      </c>
      <c r="K236" s="2" t="s">
        <v>66</v>
      </c>
      <c r="L236" s="2">
        <v>1</v>
      </c>
      <c r="M236" s="2">
        <v>1960</v>
      </c>
      <c r="N236" s="2">
        <v>0</v>
      </c>
      <c r="O236" s="12">
        <v>0</v>
      </c>
      <c r="P236" s="7"/>
      <c r="Q236" s="7"/>
      <c r="R236" s="14" t="s">
        <v>113</v>
      </c>
      <c r="S236" s="2" t="s">
        <v>1058</v>
      </c>
      <c r="T236" s="7"/>
      <c r="U236" s="7"/>
      <c r="V236" s="7"/>
      <c r="W236" s="2" t="s">
        <v>389</v>
      </c>
      <c r="X236" s="6" t="s">
        <v>275</v>
      </c>
      <c r="Y236" s="6"/>
    </row>
    <row r="237" spans="1:25" x14ac:dyDescent="0.15">
      <c r="A237" s="4">
        <v>42366</v>
      </c>
      <c r="B237" s="5" t="s">
        <v>1001</v>
      </c>
      <c r="C237" s="2">
        <v>5</v>
      </c>
      <c r="D237" s="6" t="s">
        <v>69</v>
      </c>
      <c r="E237" s="6" t="s">
        <v>199</v>
      </c>
      <c r="F237" s="2" t="s">
        <v>817</v>
      </c>
      <c r="G237" s="2" t="s">
        <v>1002</v>
      </c>
      <c r="H237" s="2" t="s">
        <v>44</v>
      </c>
      <c r="I237" s="2" t="s">
        <v>72</v>
      </c>
      <c r="J237" s="6" t="s">
        <v>45</v>
      </c>
      <c r="K237" s="2" t="s">
        <v>66</v>
      </c>
      <c r="L237" s="2">
        <v>1</v>
      </c>
      <c r="M237" s="2">
        <v>1180</v>
      </c>
      <c r="N237" s="2">
        <v>1180</v>
      </c>
      <c r="O237" s="12">
        <v>1</v>
      </c>
      <c r="P237" s="2">
        <v>1</v>
      </c>
      <c r="Q237" s="2">
        <v>1180</v>
      </c>
      <c r="R237" s="14" t="s">
        <v>113</v>
      </c>
      <c r="S237" s="2" t="s">
        <v>1058</v>
      </c>
      <c r="T237" s="7"/>
      <c r="U237" s="7"/>
      <c r="V237" s="7"/>
      <c r="W237" s="2" t="s">
        <v>389</v>
      </c>
      <c r="X237" s="6" t="s">
        <v>275</v>
      </c>
      <c r="Y237" s="6"/>
    </row>
    <row r="238" spans="1:25" x14ac:dyDescent="0.15">
      <c r="A238" s="4">
        <v>42366</v>
      </c>
      <c r="B238" s="5" t="s">
        <v>1001</v>
      </c>
      <c r="C238" s="2">
        <v>5</v>
      </c>
      <c r="D238" s="6" t="s">
        <v>671</v>
      </c>
      <c r="E238" s="6" t="s">
        <v>51</v>
      </c>
      <c r="F238" s="7"/>
      <c r="G238" s="2" t="s">
        <v>184</v>
      </c>
      <c r="H238" s="2" t="s">
        <v>62</v>
      </c>
      <c r="I238" s="2" t="s">
        <v>53</v>
      </c>
      <c r="J238" s="6" t="s">
        <v>45</v>
      </c>
      <c r="K238" s="2" t="s">
        <v>66</v>
      </c>
      <c r="L238" s="2">
        <v>1</v>
      </c>
      <c r="M238" s="2">
        <v>320</v>
      </c>
      <c r="N238" s="2">
        <v>320</v>
      </c>
      <c r="O238" s="12">
        <v>1</v>
      </c>
      <c r="P238" s="2">
        <v>1</v>
      </c>
      <c r="Q238" s="2">
        <v>320</v>
      </c>
      <c r="R238" s="14" t="s">
        <v>113</v>
      </c>
      <c r="S238" s="2" t="s">
        <v>1058</v>
      </c>
      <c r="T238" s="7"/>
      <c r="U238" s="7"/>
      <c r="V238" s="7"/>
      <c r="W238" s="2" t="s">
        <v>389</v>
      </c>
      <c r="X238" s="6" t="s">
        <v>275</v>
      </c>
      <c r="Y238" s="6"/>
    </row>
    <row r="239" spans="1:25" x14ac:dyDescent="0.15">
      <c r="A239" s="4">
        <v>42366</v>
      </c>
      <c r="B239" s="5" t="s">
        <v>1001</v>
      </c>
      <c r="C239" s="2">
        <v>5</v>
      </c>
      <c r="D239" s="6" t="s">
        <v>111</v>
      </c>
      <c r="E239" s="6" t="s">
        <v>112</v>
      </c>
      <c r="F239" s="7"/>
      <c r="G239" s="2" t="s">
        <v>137</v>
      </c>
      <c r="H239" s="2" t="s">
        <v>62</v>
      </c>
      <c r="I239" s="2" t="s">
        <v>178</v>
      </c>
      <c r="J239" s="6" t="s">
        <v>45</v>
      </c>
      <c r="K239" s="2" t="s">
        <v>66</v>
      </c>
      <c r="L239" s="2">
        <v>1</v>
      </c>
      <c r="M239" s="2">
        <v>280</v>
      </c>
      <c r="N239" s="2">
        <v>280</v>
      </c>
      <c r="O239" s="12">
        <v>1</v>
      </c>
      <c r="P239" s="2">
        <v>1</v>
      </c>
      <c r="Q239" s="2">
        <v>280</v>
      </c>
      <c r="R239" s="14" t="s">
        <v>113</v>
      </c>
      <c r="S239" s="2" t="s">
        <v>1058</v>
      </c>
      <c r="T239" s="7"/>
      <c r="U239" s="7"/>
      <c r="V239" s="7"/>
      <c r="W239" s="2" t="s">
        <v>389</v>
      </c>
      <c r="X239" s="6" t="s">
        <v>275</v>
      </c>
      <c r="Y239" s="6"/>
    </row>
    <row r="240" spans="1:25" x14ac:dyDescent="0.15">
      <c r="A240" s="4">
        <v>42367</v>
      </c>
      <c r="B240" s="5" t="s">
        <v>1003</v>
      </c>
      <c r="C240" s="2">
        <v>1</v>
      </c>
      <c r="D240" s="6" t="s">
        <v>56</v>
      </c>
      <c r="E240" s="6" t="s">
        <v>79</v>
      </c>
      <c r="F240" s="2" t="s">
        <v>105</v>
      </c>
      <c r="G240" s="2" t="s">
        <v>1004</v>
      </c>
      <c r="H240" s="2" t="s">
        <v>62</v>
      </c>
      <c r="I240" s="2" t="s">
        <v>53</v>
      </c>
      <c r="J240" s="6" t="s">
        <v>55</v>
      </c>
      <c r="K240" s="2" t="s">
        <v>46</v>
      </c>
      <c r="L240" s="2">
        <v>1</v>
      </c>
      <c r="M240" s="2">
        <v>158</v>
      </c>
      <c r="N240" s="2">
        <v>150</v>
      </c>
      <c r="O240" s="12">
        <v>0.949367088607595</v>
      </c>
      <c r="P240" s="7"/>
      <c r="Q240" s="7"/>
      <c r="R240" s="14" t="s">
        <v>47</v>
      </c>
      <c r="S240" s="7"/>
      <c r="T240" s="7"/>
      <c r="U240" s="7"/>
      <c r="V240" s="7"/>
      <c r="W240" s="2" t="s">
        <v>54</v>
      </c>
      <c r="X240" s="6" t="s">
        <v>49</v>
      </c>
      <c r="Y240" s="6"/>
    </row>
    <row r="241" spans="1:31" x14ac:dyDescent="0.15">
      <c r="A241" s="4">
        <v>42367</v>
      </c>
      <c r="B241" s="5" t="s">
        <v>1005</v>
      </c>
      <c r="C241" s="2">
        <v>2</v>
      </c>
      <c r="D241" s="6" t="s">
        <v>241</v>
      </c>
      <c r="E241" s="6"/>
      <c r="F241" s="2" t="s">
        <v>963</v>
      </c>
      <c r="G241" s="2" t="s">
        <v>150</v>
      </c>
      <c r="H241" s="2" t="s">
        <v>62</v>
      </c>
      <c r="I241" s="2" t="s">
        <v>788</v>
      </c>
      <c r="J241" s="6" t="s">
        <v>63</v>
      </c>
      <c r="K241" s="2" t="s">
        <v>66</v>
      </c>
      <c r="L241" s="2">
        <v>1</v>
      </c>
      <c r="M241" s="2">
        <v>500</v>
      </c>
      <c r="N241" s="2">
        <v>500</v>
      </c>
      <c r="O241" s="12">
        <v>1</v>
      </c>
      <c r="P241" s="2">
        <v>1</v>
      </c>
      <c r="Q241" s="2">
        <v>500</v>
      </c>
      <c r="R241" s="14" t="s">
        <v>1040</v>
      </c>
      <c r="S241" s="2" t="s">
        <v>1082</v>
      </c>
      <c r="T241" s="7"/>
      <c r="U241" s="7"/>
      <c r="V241" s="7"/>
      <c r="W241" s="2" t="s">
        <v>54</v>
      </c>
      <c r="X241" s="6" t="s">
        <v>86</v>
      </c>
      <c r="Y241" s="6"/>
      <c r="Z241" s="7"/>
      <c r="AA241" s="7"/>
      <c r="AB241" s="7"/>
      <c r="AC241" s="7"/>
      <c r="AD241" s="7"/>
      <c r="AE241" s="7"/>
    </row>
    <row r="242" spans="1:31" x14ac:dyDescent="0.15">
      <c r="A242" s="4">
        <v>42367</v>
      </c>
      <c r="B242" s="5" t="s">
        <v>1006</v>
      </c>
      <c r="C242" s="2">
        <v>3</v>
      </c>
      <c r="D242" s="6" t="s">
        <v>56</v>
      </c>
      <c r="E242" s="6" t="s">
        <v>52</v>
      </c>
      <c r="F242" s="7"/>
      <c r="G242" s="2" t="s">
        <v>1007</v>
      </c>
      <c r="H242" s="2" t="s">
        <v>44</v>
      </c>
      <c r="I242" s="2" t="s">
        <v>53</v>
      </c>
      <c r="J242" s="6" t="s">
        <v>45</v>
      </c>
      <c r="K242" s="2" t="s">
        <v>46</v>
      </c>
      <c r="L242" s="2">
        <v>1</v>
      </c>
      <c r="M242" s="2">
        <v>20</v>
      </c>
      <c r="N242" s="2">
        <v>20</v>
      </c>
      <c r="O242" s="12">
        <v>1</v>
      </c>
      <c r="P242" s="7"/>
      <c r="Q242" s="7"/>
      <c r="R242" s="14" t="s">
        <v>47</v>
      </c>
      <c r="S242" s="7"/>
      <c r="T242" s="7"/>
      <c r="U242" s="7"/>
      <c r="V242" s="7"/>
      <c r="W242" s="2" t="s">
        <v>54</v>
      </c>
      <c r="X242" s="6" t="s">
        <v>49</v>
      </c>
      <c r="Y242" s="6"/>
      <c r="Z242" s="7"/>
      <c r="AA242" s="7"/>
      <c r="AB242" s="7"/>
      <c r="AC242" s="7"/>
      <c r="AD242" s="7"/>
      <c r="AE242" s="7"/>
    </row>
    <row r="243" spans="1:31" x14ac:dyDescent="0.15">
      <c r="A243" s="4">
        <v>42367</v>
      </c>
      <c r="B243" s="5" t="s">
        <v>1006</v>
      </c>
      <c r="C243" s="2">
        <v>3</v>
      </c>
      <c r="D243" s="6" t="s">
        <v>100</v>
      </c>
      <c r="E243" s="6" t="s">
        <v>227</v>
      </c>
      <c r="F243" s="7"/>
      <c r="G243" s="7"/>
      <c r="H243" s="2" t="s">
        <v>62</v>
      </c>
      <c r="I243" s="2" t="s">
        <v>53</v>
      </c>
      <c r="J243" s="6" t="s">
        <v>45</v>
      </c>
      <c r="K243" s="2" t="s">
        <v>46</v>
      </c>
      <c r="L243" s="2">
        <v>1</v>
      </c>
      <c r="M243" s="2">
        <v>30</v>
      </c>
      <c r="N243" s="2">
        <v>30</v>
      </c>
      <c r="O243" s="12">
        <v>1</v>
      </c>
      <c r="P243" s="7"/>
      <c r="Q243" s="7"/>
      <c r="R243" s="14" t="s">
        <v>47</v>
      </c>
      <c r="S243" s="7"/>
      <c r="T243" s="7"/>
      <c r="U243" s="7"/>
      <c r="V243" s="7"/>
      <c r="W243" s="2" t="s">
        <v>54</v>
      </c>
      <c r="X243" s="6" t="s">
        <v>49</v>
      </c>
      <c r="Y243" s="6"/>
      <c r="Z243" s="7"/>
      <c r="AA243" s="7"/>
      <c r="AB243" s="7"/>
      <c r="AC243" s="7"/>
      <c r="AD243" s="7"/>
      <c r="AE243" s="7"/>
    </row>
    <row r="244" spans="1:31" x14ac:dyDescent="0.15">
      <c r="A244" s="4">
        <v>42367</v>
      </c>
      <c r="B244" s="5" t="s">
        <v>1008</v>
      </c>
      <c r="C244" s="2">
        <v>4</v>
      </c>
      <c r="D244" s="6" t="s">
        <v>66</v>
      </c>
      <c r="E244" s="6" t="s">
        <v>147</v>
      </c>
      <c r="F244" s="2" t="s">
        <v>825</v>
      </c>
      <c r="G244" s="2" t="s">
        <v>258</v>
      </c>
      <c r="H244" s="2" t="s">
        <v>44</v>
      </c>
      <c r="I244" s="2" t="s">
        <v>255</v>
      </c>
      <c r="J244" s="6" t="s">
        <v>55</v>
      </c>
      <c r="K244" s="2" t="s">
        <v>66</v>
      </c>
      <c r="L244" s="2">
        <v>1</v>
      </c>
      <c r="M244" s="2">
        <v>4599</v>
      </c>
      <c r="N244" s="2">
        <v>4599</v>
      </c>
      <c r="O244" s="12">
        <v>1</v>
      </c>
      <c r="P244" s="2">
        <v>1</v>
      </c>
      <c r="Q244" s="2">
        <v>4599</v>
      </c>
      <c r="R244" s="14" t="s">
        <v>113</v>
      </c>
      <c r="S244" s="2" t="s">
        <v>1084</v>
      </c>
      <c r="T244" s="7"/>
      <c r="U244" s="7"/>
      <c r="V244" s="7"/>
      <c r="W244" s="2" t="s">
        <v>54</v>
      </c>
      <c r="X244" s="6" t="s">
        <v>275</v>
      </c>
      <c r="Y244" s="6"/>
      <c r="Z244" s="7"/>
      <c r="AA244" s="7"/>
      <c r="AB244" s="7"/>
      <c r="AC244" s="7"/>
      <c r="AD244" s="7"/>
      <c r="AE244" s="7"/>
    </row>
    <row r="245" spans="1:31" x14ac:dyDescent="0.15">
      <c r="A245" s="4">
        <v>42367</v>
      </c>
      <c r="B245" s="5" t="s">
        <v>1008</v>
      </c>
      <c r="C245" s="2">
        <v>4</v>
      </c>
      <c r="D245" s="6" t="s">
        <v>146</v>
      </c>
      <c r="E245" s="6" t="s">
        <v>120</v>
      </c>
      <c r="F245" s="2" t="s">
        <v>826</v>
      </c>
      <c r="G245" s="2" t="s">
        <v>71</v>
      </c>
      <c r="H245" s="2" t="s">
        <v>44</v>
      </c>
      <c r="I245" s="2">
        <v>23.5</v>
      </c>
      <c r="J245" s="6" t="s">
        <v>55</v>
      </c>
      <c r="K245" s="2" t="s">
        <v>66</v>
      </c>
      <c r="L245" s="2">
        <v>1</v>
      </c>
      <c r="M245" s="2">
        <v>2190</v>
      </c>
      <c r="N245" s="2">
        <v>0</v>
      </c>
      <c r="O245" s="12">
        <v>0</v>
      </c>
      <c r="P245" s="7"/>
      <c r="Q245" s="7"/>
      <c r="R245" s="14" t="s">
        <v>113</v>
      </c>
      <c r="S245" s="2" t="s">
        <v>1084</v>
      </c>
      <c r="T245" s="7"/>
      <c r="U245" s="7"/>
      <c r="V245" s="7"/>
      <c r="W245" s="2" t="s">
        <v>54</v>
      </c>
      <c r="X245" s="6" t="s">
        <v>275</v>
      </c>
      <c r="Y245" s="6"/>
      <c r="Z245" s="7"/>
      <c r="AA245" s="7"/>
      <c r="AB245" s="7"/>
      <c r="AC245" s="7"/>
      <c r="AD245" s="7"/>
      <c r="AE245" s="7"/>
    </row>
    <row r="246" spans="1:31" x14ac:dyDescent="0.15">
      <c r="A246" s="4">
        <v>42367</v>
      </c>
      <c r="B246" s="5" t="s">
        <v>1008</v>
      </c>
      <c r="C246" s="2">
        <v>4</v>
      </c>
      <c r="D246" s="6" t="s">
        <v>149</v>
      </c>
      <c r="E246" s="6" t="s">
        <v>492</v>
      </c>
      <c r="F246" s="7"/>
      <c r="G246" s="2" t="s">
        <v>150</v>
      </c>
      <c r="H246" s="2" t="s">
        <v>44</v>
      </c>
      <c r="I246" s="2" t="s">
        <v>788</v>
      </c>
      <c r="J246" s="6" t="s">
        <v>55</v>
      </c>
      <c r="K246" s="2" t="s">
        <v>66</v>
      </c>
      <c r="L246" s="2">
        <v>1</v>
      </c>
      <c r="M246" s="2">
        <v>258</v>
      </c>
      <c r="N246" s="2">
        <v>0</v>
      </c>
      <c r="O246" s="12">
        <v>0</v>
      </c>
      <c r="P246" s="7"/>
      <c r="Q246" s="7"/>
      <c r="R246" s="14" t="s">
        <v>113</v>
      </c>
      <c r="S246" s="2" t="s">
        <v>1084</v>
      </c>
      <c r="T246" s="7"/>
      <c r="U246" s="7"/>
      <c r="V246" s="7"/>
      <c r="W246" s="2" t="s">
        <v>54</v>
      </c>
      <c r="X246" s="6" t="s">
        <v>275</v>
      </c>
      <c r="Y246" s="6"/>
      <c r="Z246" s="7"/>
      <c r="AA246" s="7"/>
      <c r="AB246" s="7"/>
      <c r="AC246" s="7"/>
      <c r="AD246" s="7"/>
      <c r="AE246" s="7"/>
    </row>
    <row r="247" spans="1:31" x14ac:dyDescent="0.15">
      <c r="A247" s="4">
        <v>42367</v>
      </c>
      <c r="B247" s="5" t="s">
        <v>1008</v>
      </c>
      <c r="C247" s="2">
        <v>4</v>
      </c>
      <c r="D247" s="6" t="s">
        <v>671</v>
      </c>
      <c r="E247" s="6" t="s">
        <v>112</v>
      </c>
      <c r="F247" s="7"/>
      <c r="G247" s="2" t="s">
        <v>184</v>
      </c>
      <c r="H247" s="2" t="s">
        <v>62</v>
      </c>
      <c r="I247" s="2" t="s">
        <v>53</v>
      </c>
      <c r="J247" s="6" t="s">
        <v>55</v>
      </c>
      <c r="K247" s="2" t="s">
        <v>66</v>
      </c>
      <c r="L247" s="2">
        <v>1</v>
      </c>
      <c r="M247" s="2">
        <v>320</v>
      </c>
      <c r="N247" s="2">
        <v>280</v>
      </c>
      <c r="O247" s="12">
        <v>0.875</v>
      </c>
      <c r="P247" s="2">
        <v>0.77500000000000002</v>
      </c>
      <c r="Q247" s="2">
        <v>217</v>
      </c>
      <c r="R247" s="14" t="s">
        <v>113</v>
      </c>
      <c r="S247" s="2" t="s">
        <v>1084</v>
      </c>
      <c r="T247" s="7"/>
      <c r="U247" s="7"/>
      <c r="V247" s="7"/>
      <c r="W247" s="2" t="s">
        <v>54</v>
      </c>
      <c r="X247" s="6" t="s">
        <v>275</v>
      </c>
      <c r="Y247" s="6"/>
      <c r="Z247" s="7"/>
      <c r="AA247" s="7"/>
      <c r="AB247" s="7"/>
      <c r="AC247" s="7"/>
      <c r="AD247" s="7"/>
      <c r="AE247" s="7"/>
    </row>
    <row r="248" spans="1:31" x14ac:dyDescent="0.15">
      <c r="A248" s="4">
        <v>42367</v>
      </c>
      <c r="B248" s="5" t="s">
        <v>1008</v>
      </c>
      <c r="C248" s="2">
        <v>4</v>
      </c>
      <c r="D248" s="6" t="s">
        <v>111</v>
      </c>
      <c r="E248" s="6" t="s">
        <v>112</v>
      </c>
      <c r="F248" s="7"/>
      <c r="G248" s="2" t="s">
        <v>184</v>
      </c>
      <c r="H248" s="2" t="s">
        <v>62</v>
      </c>
      <c r="I248" s="2" t="s">
        <v>136</v>
      </c>
      <c r="J248" s="6" t="s">
        <v>55</v>
      </c>
      <c r="K248" s="2" t="s">
        <v>66</v>
      </c>
      <c r="L248" s="2">
        <v>1</v>
      </c>
      <c r="M248" s="2">
        <v>280</v>
      </c>
      <c r="N248" s="2">
        <v>220</v>
      </c>
      <c r="O248" s="12">
        <v>0.78571428571428603</v>
      </c>
      <c r="P248" s="2">
        <v>0.625</v>
      </c>
      <c r="Q248" s="2">
        <v>137</v>
      </c>
      <c r="R248" s="14" t="s">
        <v>113</v>
      </c>
      <c r="S248" s="2" t="s">
        <v>1084</v>
      </c>
      <c r="T248" s="7"/>
      <c r="U248" s="7"/>
      <c r="V248" s="7"/>
      <c r="W248" s="2" t="s">
        <v>54</v>
      </c>
      <c r="X248" s="6" t="s">
        <v>275</v>
      </c>
      <c r="Y248" s="6"/>
      <c r="Z248" s="7"/>
      <c r="AA248" s="7"/>
      <c r="AB248" s="7"/>
      <c r="AC248" s="7"/>
      <c r="AD248" s="7"/>
      <c r="AE248" s="7"/>
    </row>
    <row r="249" spans="1:31" x14ac:dyDescent="0.15">
      <c r="A249" s="4">
        <v>42368</v>
      </c>
      <c r="B249" s="17" t="s">
        <v>1009</v>
      </c>
      <c r="C249" s="2">
        <v>1</v>
      </c>
      <c r="D249" s="6" t="s">
        <v>75</v>
      </c>
      <c r="E249" s="6" t="s">
        <v>199</v>
      </c>
      <c r="F249" s="2" t="s">
        <v>1010</v>
      </c>
      <c r="G249" s="2" t="s">
        <v>328</v>
      </c>
      <c r="H249" s="2" t="s">
        <v>44</v>
      </c>
      <c r="I249" s="2" t="s">
        <v>53</v>
      </c>
      <c r="J249" s="6" t="s">
        <v>45</v>
      </c>
      <c r="K249" s="2" t="s">
        <v>66</v>
      </c>
      <c r="L249" s="2">
        <v>1</v>
      </c>
      <c r="M249" s="2">
        <v>228</v>
      </c>
      <c r="N249" s="2">
        <v>228</v>
      </c>
      <c r="O249" s="12">
        <v>1</v>
      </c>
      <c r="P249" s="2">
        <v>1</v>
      </c>
      <c r="Q249" s="2">
        <v>128</v>
      </c>
      <c r="R249" s="14" t="s">
        <v>113</v>
      </c>
      <c r="S249" s="2" t="s">
        <v>1098</v>
      </c>
      <c r="T249" s="2"/>
      <c r="U249" s="2"/>
      <c r="V249" s="2"/>
      <c r="W249" s="2" t="s">
        <v>54</v>
      </c>
      <c r="X249" s="6" t="s">
        <v>49</v>
      </c>
      <c r="Y249" s="6"/>
      <c r="Z249" s="2"/>
      <c r="AA249" s="2">
        <v>128</v>
      </c>
      <c r="AB249" s="15" t="s">
        <v>1099</v>
      </c>
      <c r="AC249" s="2">
        <v>1</v>
      </c>
      <c r="AD249" s="2">
        <v>100</v>
      </c>
      <c r="AE249" s="2"/>
    </row>
    <row r="250" spans="1:31" x14ac:dyDescent="0.15">
      <c r="A250" s="4">
        <v>42368</v>
      </c>
      <c r="B250" s="5" t="s">
        <v>1011</v>
      </c>
      <c r="C250" s="2">
        <v>2</v>
      </c>
      <c r="D250" s="6" t="s">
        <v>69</v>
      </c>
      <c r="E250" s="6" t="s">
        <v>199</v>
      </c>
      <c r="F250" s="2" t="s">
        <v>1012</v>
      </c>
      <c r="G250" s="2" t="s">
        <v>80</v>
      </c>
      <c r="H250" s="2" t="s">
        <v>62</v>
      </c>
      <c r="I250" s="2" t="s">
        <v>72</v>
      </c>
      <c r="J250" s="6" t="s">
        <v>45</v>
      </c>
      <c r="K250" s="2" t="s">
        <v>66</v>
      </c>
      <c r="L250" s="2">
        <v>1</v>
      </c>
      <c r="M250" s="2">
        <v>780</v>
      </c>
      <c r="N250" s="2">
        <v>780</v>
      </c>
      <c r="O250" s="12">
        <v>1</v>
      </c>
      <c r="P250" s="2">
        <v>1</v>
      </c>
      <c r="Q250" s="2">
        <v>780</v>
      </c>
      <c r="R250" s="14" t="s">
        <v>113</v>
      </c>
      <c r="S250" s="2" t="s">
        <v>1059</v>
      </c>
      <c r="T250" s="7"/>
      <c r="U250" s="7"/>
      <c r="V250" s="7"/>
      <c r="W250" s="2" t="s">
        <v>54</v>
      </c>
      <c r="X250" s="6" t="s">
        <v>49</v>
      </c>
      <c r="Y250" s="6"/>
      <c r="Z250" s="7"/>
      <c r="AA250" s="7"/>
      <c r="AB250" s="7"/>
      <c r="AC250" s="7"/>
      <c r="AD250" s="7"/>
      <c r="AE250" s="7"/>
    </row>
    <row r="251" spans="1:31" x14ac:dyDescent="0.15">
      <c r="A251" s="4">
        <v>42368</v>
      </c>
      <c r="B251" s="5" t="s">
        <v>1013</v>
      </c>
      <c r="C251" s="2">
        <v>3</v>
      </c>
      <c r="D251" s="6" t="s">
        <v>92</v>
      </c>
      <c r="E251" s="6" t="s">
        <v>91</v>
      </c>
      <c r="F251" s="2" t="s">
        <v>183</v>
      </c>
      <c r="G251" s="2" t="s">
        <v>1014</v>
      </c>
      <c r="H251" s="2" t="s">
        <v>44</v>
      </c>
      <c r="I251" s="2" t="s">
        <v>72</v>
      </c>
      <c r="J251" s="6" t="s">
        <v>45</v>
      </c>
      <c r="K251" s="2" t="s">
        <v>66</v>
      </c>
      <c r="L251" s="2">
        <v>1</v>
      </c>
      <c r="M251" s="2">
        <v>1280</v>
      </c>
      <c r="N251" s="2">
        <v>1000</v>
      </c>
      <c r="O251" s="12">
        <v>0.78125</v>
      </c>
      <c r="P251" s="2">
        <v>0.625</v>
      </c>
      <c r="Q251" s="2">
        <v>625</v>
      </c>
      <c r="R251" s="14" t="s">
        <v>113</v>
      </c>
      <c r="S251" s="2" t="s">
        <v>1059</v>
      </c>
      <c r="T251" s="7"/>
      <c r="U251" s="7"/>
      <c r="V251" s="7"/>
      <c r="W251" s="2" t="s">
        <v>54</v>
      </c>
      <c r="X251" s="6" t="s">
        <v>49</v>
      </c>
      <c r="Y251" s="6"/>
      <c r="Z251" s="7"/>
      <c r="AA251" s="7"/>
      <c r="AB251" s="7"/>
      <c r="AC251" s="7"/>
      <c r="AD251" s="7"/>
      <c r="AE251" s="7"/>
    </row>
    <row r="252" spans="1:31" x14ac:dyDescent="0.15">
      <c r="A252" s="4">
        <v>42368</v>
      </c>
      <c r="B252" s="5" t="s">
        <v>1013</v>
      </c>
      <c r="C252" s="2">
        <v>3</v>
      </c>
      <c r="D252" s="6" t="s">
        <v>100</v>
      </c>
      <c r="E252" s="6" t="s">
        <v>128</v>
      </c>
      <c r="F252" s="2" t="s">
        <v>1015</v>
      </c>
      <c r="G252" s="2" t="s">
        <v>1016</v>
      </c>
      <c r="H252" s="2" t="s">
        <v>44</v>
      </c>
      <c r="I252" s="2" t="s">
        <v>156</v>
      </c>
      <c r="J252" s="6" t="s">
        <v>45</v>
      </c>
      <c r="K252" s="2" t="s">
        <v>66</v>
      </c>
      <c r="L252" s="2">
        <v>1</v>
      </c>
      <c r="M252" s="2">
        <v>410</v>
      </c>
      <c r="N252" s="2">
        <v>350</v>
      </c>
      <c r="O252" s="12">
        <v>0.85365853658536595</v>
      </c>
      <c r="P252" s="2">
        <v>0.77500000000000002</v>
      </c>
      <c r="Q252" s="2">
        <v>271</v>
      </c>
      <c r="R252" s="14" t="s">
        <v>113</v>
      </c>
      <c r="S252" s="2" t="s">
        <v>1059</v>
      </c>
      <c r="T252" s="7"/>
      <c r="U252" s="7"/>
      <c r="V252" s="7"/>
      <c r="W252" s="2" t="s">
        <v>54</v>
      </c>
      <c r="X252" s="6" t="s">
        <v>49</v>
      </c>
      <c r="Y252" s="6"/>
      <c r="Z252" s="7"/>
      <c r="AA252" s="7"/>
      <c r="AB252" s="7"/>
      <c r="AC252" s="7"/>
      <c r="AD252" s="7"/>
      <c r="AE252" s="7"/>
    </row>
    <row r="253" spans="1:31" x14ac:dyDescent="0.15">
      <c r="A253" s="4">
        <v>42368</v>
      </c>
      <c r="B253" s="5" t="s">
        <v>1017</v>
      </c>
      <c r="C253" s="2">
        <v>4</v>
      </c>
      <c r="D253" s="6" t="s">
        <v>141</v>
      </c>
      <c r="E253" s="6" t="s">
        <v>41</v>
      </c>
      <c r="F253" s="2" t="s">
        <v>1018</v>
      </c>
      <c r="G253" s="2" t="s">
        <v>300</v>
      </c>
      <c r="H253" s="2" t="s">
        <v>44</v>
      </c>
      <c r="I253" s="2" t="s">
        <v>43</v>
      </c>
      <c r="J253" s="6" t="s">
        <v>63</v>
      </c>
      <c r="K253" s="2" t="s">
        <v>66</v>
      </c>
      <c r="L253" s="2">
        <v>1</v>
      </c>
      <c r="M253" s="2">
        <v>270</v>
      </c>
      <c r="N253" s="2">
        <v>200</v>
      </c>
      <c r="O253" s="12">
        <v>0.74074074074074103</v>
      </c>
      <c r="P253" s="2">
        <v>0.625</v>
      </c>
      <c r="Q253" s="2">
        <v>125</v>
      </c>
      <c r="R253" s="14" t="s">
        <v>113</v>
      </c>
      <c r="S253" s="2" t="s">
        <v>310</v>
      </c>
      <c r="T253" s="7"/>
      <c r="U253" s="7"/>
      <c r="V253" s="7"/>
      <c r="W253" s="2" t="s">
        <v>54</v>
      </c>
      <c r="X253" s="6" t="s">
        <v>49</v>
      </c>
      <c r="Y253" s="6"/>
      <c r="Z253" s="7"/>
      <c r="AA253" s="7"/>
      <c r="AB253" s="7"/>
      <c r="AC253" s="7"/>
      <c r="AD253" s="7"/>
      <c r="AE253" s="7"/>
    </row>
    <row r="254" spans="1:31" x14ac:dyDescent="0.15">
      <c r="A254" s="4">
        <v>42368</v>
      </c>
      <c r="B254" s="5" t="s">
        <v>1017</v>
      </c>
      <c r="C254" s="2">
        <v>4</v>
      </c>
      <c r="D254" s="6" t="s">
        <v>157</v>
      </c>
      <c r="E254" s="6" t="s">
        <v>41</v>
      </c>
      <c r="F254" s="2" t="s">
        <v>176</v>
      </c>
      <c r="G254" s="2" t="s">
        <v>300</v>
      </c>
      <c r="H254" s="2" t="s">
        <v>44</v>
      </c>
      <c r="I254" s="2" t="s">
        <v>89</v>
      </c>
      <c r="J254" s="6" t="s">
        <v>63</v>
      </c>
      <c r="K254" s="2" t="s">
        <v>66</v>
      </c>
      <c r="L254" s="2">
        <v>1</v>
      </c>
      <c r="M254" s="2">
        <v>1055</v>
      </c>
      <c r="N254" s="2">
        <v>1000</v>
      </c>
      <c r="O254" s="12">
        <v>0.94786729857819896</v>
      </c>
      <c r="P254" s="2">
        <v>0.92500000000000004</v>
      </c>
      <c r="Q254" s="2">
        <v>925</v>
      </c>
      <c r="R254" s="14" t="s">
        <v>113</v>
      </c>
      <c r="S254" s="2" t="s">
        <v>310</v>
      </c>
      <c r="T254" s="7"/>
      <c r="U254" s="7"/>
      <c r="V254" s="7"/>
      <c r="W254" s="2" t="s">
        <v>54</v>
      </c>
      <c r="X254" s="6" t="s">
        <v>49</v>
      </c>
      <c r="Y254" s="6"/>
      <c r="Z254" s="7"/>
      <c r="AA254" s="7"/>
      <c r="AB254" s="7"/>
      <c r="AC254" s="7"/>
      <c r="AD254" s="7"/>
      <c r="AE254" s="7"/>
    </row>
    <row r="255" spans="1:31" x14ac:dyDescent="0.15">
      <c r="A255" s="4">
        <v>42368</v>
      </c>
      <c r="B255" s="5" t="s">
        <v>1017</v>
      </c>
      <c r="C255" s="2">
        <v>4</v>
      </c>
      <c r="D255" s="6" t="s">
        <v>671</v>
      </c>
      <c r="E255" s="6" t="s">
        <v>112</v>
      </c>
      <c r="F255" s="7"/>
      <c r="G255" s="2" t="s">
        <v>184</v>
      </c>
      <c r="H255" s="2" t="s">
        <v>62</v>
      </c>
      <c r="I255" s="2" t="s">
        <v>53</v>
      </c>
      <c r="J255" s="6" t="s">
        <v>63</v>
      </c>
      <c r="K255" s="2" t="s">
        <v>66</v>
      </c>
      <c r="L255" s="2">
        <v>1</v>
      </c>
      <c r="M255" s="2">
        <v>320</v>
      </c>
      <c r="N255" s="2">
        <v>200</v>
      </c>
      <c r="O255" s="12">
        <v>0.625</v>
      </c>
      <c r="P255" s="2">
        <v>0.4</v>
      </c>
      <c r="Q255" s="2">
        <v>80</v>
      </c>
      <c r="R255" s="14" t="s">
        <v>113</v>
      </c>
      <c r="S255" s="2" t="s">
        <v>310</v>
      </c>
      <c r="T255" s="7"/>
      <c r="U255" s="7"/>
      <c r="V255" s="7"/>
      <c r="W255" s="2" t="s">
        <v>54</v>
      </c>
      <c r="X255" s="6" t="s">
        <v>49</v>
      </c>
      <c r="Y255" s="6"/>
      <c r="Z255" s="7"/>
      <c r="AA255" s="7"/>
      <c r="AB255" s="7"/>
      <c r="AC255" s="7"/>
      <c r="AD255" s="7"/>
      <c r="AE255" s="7"/>
    </row>
    <row r="256" spans="1:31" x14ac:dyDescent="0.15">
      <c r="A256" s="4">
        <v>42368</v>
      </c>
      <c r="B256" s="5" t="s">
        <v>1019</v>
      </c>
      <c r="C256" s="2">
        <v>5</v>
      </c>
      <c r="D256" s="6" t="s">
        <v>100</v>
      </c>
      <c r="E256" s="6" t="s">
        <v>128</v>
      </c>
      <c r="F256" s="2" t="s">
        <v>1020</v>
      </c>
      <c r="G256" s="2" t="s">
        <v>85</v>
      </c>
      <c r="H256" s="2" t="s">
        <v>44</v>
      </c>
      <c r="I256" s="2" t="s">
        <v>156</v>
      </c>
      <c r="J256" s="6" t="s">
        <v>45</v>
      </c>
      <c r="K256" s="2" t="s">
        <v>66</v>
      </c>
      <c r="L256" s="2">
        <v>1</v>
      </c>
      <c r="M256" s="2">
        <v>240</v>
      </c>
      <c r="N256" s="2">
        <v>240</v>
      </c>
      <c r="O256" s="12">
        <v>1</v>
      </c>
      <c r="P256" s="2">
        <v>1</v>
      </c>
      <c r="Q256" s="2">
        <v>240</v>
      </c>
      <c r="R256" s="14" t="s">
        <v>113</v>
      </c>
      <c r="S256" s="2" t="s">
        <v>1043</v>
      </c>
      <c r="T256" s="7"/>
      <c r="U256" s="7"/>
      <c r="V256" s="7"/>
      <c r="W256" s="2" t="s">
        <v>389</v>
      </c>
      <c r="X256" s="6" t="s">
        <v>275</v>
      </c>
      <c r="Y256" s="6"/>
      <c r="Z256" s="7"/>
      <c r="AA256" s="7"/>
      <c r="AB256" s="7"/>
      <c r="AC256" s="7"/>
      <c r="AD256" s="7"/>
      <c r="AE256" s="7"/>
    </row>
    <row r="257" spans="1:31" x14ac:dyDescent="0.15">
      <c r="A257" s="4">
        <v>42368</v>
      </c>
      <c r="B257" s="5" t="s">
        <v>1021</v>
      </c>
      <c r="C257" s="2">
        <v>6</v>
      </c>
      <c r="D257" s="6" t="s">
        <v>50</v>
      </c>
      <c r="E257" s="6" t="s">
        <v>112</v>
      </c>
      <c r="F257" s="7"/>
      <c r="G257" s="2" t="s">
        <v>166</v>
      </c>
      <c r="H257" s="2" t="s">
        <v>62</v>
      </c>
      <c r="I257" s="2" t="s">
        <v>53</v>
      </c>
      <c r="J257" s="6" t="s">
        <v>45</v>
      </c>
      <c r="K257" s="2" t="s">
        <v>46</v>
      </c>
      <c r="L257" s="2">
        <v>2</v>
      </c>
      <c r="M257" s="2">
        <v>50</v>
      </c>
      <c r="N257" s="2">
        <v>100</v>
      </c>
      <c r="O257" s="12">
        <v>1</v>
      </c>
      <c r="P257" s="7"/>
      <c r="Q257" s="7"/>
      <c r="R257" s="14" t="s">
        <v>47</v>
      </c>
      <c r="S257" s="7"/>
      <c r="T257" s="7"/>
      <c r="U257" s="7"/>
      <c r="V257" s="7"/>
      <c r="W257" s="2" t="s">
        <v>389</v>
      </c>
      <c r="X257" s="6" t="s">
        <v>49</v>
      </c>
      <c r="Y257" s="6"/>
      <c r="Z257" s="7"/>
      <c r="AA257" s="7"/>
      <c r="AB257" s="7"/>
      <c r="AC257" s="7"/>
      <c r="AD257" s="7"/>
      <c r="AE257" s="7"/>
    </row>
    <row r="258" spans="1:31" x14ac:dyDescent="0.15">
      <c r="A258" s="4">
        <v>42368</v>
      </c>
      <c r="B258" s="5" t="s">
        <v>1022</v>
      </c>
      <c r="C258" s="2">
        <v>7</v>
      </c>
      <c r="D258" s="6" t="s">
        <v>141</v>
      </c>
      <c r="E258" s="6" t="s">
        <v>41</v>
      </c>
      <c r="F258" s="2" t="s">
        <v>1018</v>
      </c>
      <c r="G258" s="2" t="s">
        <v>166</v>
      </c>
      <c r="H258" s="2" t="s">
        <v>44</v>
      </c>
      <c r="I258" s="2" t="s">
        <v>43</v>
      </c>
      <c r="J258" s="6" t="s">
        <v>55</v>
      </c>
      <c r="K258" s="2" t="s">
        <v>64</v>
      </c>
      <c r="L258" s="2">
        <v>1</v>
      </c>
      <c r="M258" s="2">
        <v>270</v>
      </c>
      <c r="N258" s="2">
        <v>270</v>
      </c>
      <c r="O258" s="12">
        <v>1</v>
      </c>
      <c r="P258" s="7"/>
      <c r="Q258" s="7"/>
      <c r="R258" s="14" t="s">
        <v>47</v>
      </c>
      <c r="S258" s="7"/>
      <c r="T258" s="7"/>
      <c r="U258" s="7"/>
      <c r="V258" s="7"/>
      <c r="W258" s="2" t="s">
        <v>389</v>
      </c>
      <c r="X258" s="6" t="s">
        <v>49</v>
      </c>
      <c r="Y258" s="6"/>
      <c r="Z258" s="7"/>
      <c r="AA258" s="7"/>
      <c r="AB258" s="7"/>
      <c r="AC258" s="7"/>
      <c r="AD258" s="7"/>
      <c r="AE258" s="7"/>
    </row>
    <row r="259" spans="1:31" x14ac:dyDescent="0.15">
      <c r="A259" s="4">
        <v>42368</v>
      </c>
      <c r="B259" s="5" t="s">
        <v>1023</v>
      </c>
      <c r="C259" s="2">
        <v>8</v>
      </c>
      <c r="D259" s="6" t="s">
        <v>50</v>
      </c>
      <c r="E259" s="6" t="s">
        <v>112</v>
      </c>
      <c r="F259" s="7"/>
      <c r="G259" s="2" t="s">
        <v>166</v>
      </c>
      <c r="H259" s="2" t="s">
        <v>62</v>
      </c>
      <c r="I259" s="2" t="s">
        <v>53</v>
      </c>
      <c r="J259" s="6" t="s">
        <v>45</v>
      </c>
      <c r="K259" s="2" t="s">
        <v>46</v>
      </c>
      <c r="L259" s="2">
        <v>1</v>
      </c>
      <c r="M259" s="2">
        <v>50</v>
      </c>
      <c r="N259" s="2">
        <v>50</v>
      </c>
      <c r="O259" s="12">
        <v>1</v>
      </c>
      <c r="P259" s="7"/>
      <c r="Q259" s="7"/>
      <c r="R259" s="14" t="s">
        <v>47</v>
      </c>
      <c r="S259" s="7"/>
      <c r="T259" s="7"/>
      <c r="U259" s="7"/>
      <c r="V259" s="7"/>
      <c r="W259" s="2" t="s">
        <v>389</v>
      </c>
      <c r="X259" s="6" t="s">
        <v>49</v>
      </c>
      <c r="Y259" s="6"/>
      <c r="Z259" s="7"/>
      <c r="AA259" s="7"/>
      <c r="AB259" s="7"/>
      <c r="AC259" s="7"/>
      <c r="AD259" s="7"/>
      <c r="AE259" s="7"/>
    </row>
    <row r="260" spans="1:31" x14ac:dyDescent="0.15">
      <c r="A260" s="4">
        <v>42368</v>
      </c>
      <c r="B260" s="5" t="s">
        <v>1024</v>
      </c>
      <c r="C260" s="2">
        <v>9</v>
      </c>
      <c r="D260" s="6" t="s">
        <v>69</v>
      </c>
      <c r="E260" s="6" t="s">
        <v>70</v>
      </c>
      <c r="F260" s="2" t="s">
        <v>119</v>
      </c>
      <c r="G260" s="2" t="s">
        <v>802</v>
      </c>
      <c r="H260" s="2" t="s">
        <v>44</v>
      </c>
      <c r="I260" s="2" t="s">
        <v>43</v>
      </c>
      <c r="J260" s="6" t="s">
        <v>55</v>
      </c>
      <c r="K260" s="2" t="s">
        <v>66</v>
      </c>
      <c r="L260" s="2">
        <v>1</v>
      </c>
      <c r="M260" s="2">
        <v>580</v>
      </c>
      <c r="N260" s="2">
        <v>580</v>
      </c>
      <c r="O260" s="12">
        <v>1</v>
      </c>
      <c r="P260" s="2">
        <v>1</v>
      </c>
      <c r="Q260" s="2">
        <v>580</v>
      </c>
      <c r="R260" s="14" t="s">
        <v>113</v>
      </c>
      <c r="S260" s="2" t="s">
        <v>232</v>
      </c>
      <c r="T260" s="2"/>
      <c r="U260" s="2"/>
      <c r="V260" s="2"/>
      <c r="W260" s="2" t="s">
        <v>54</v>
      </c>
      <c r="X260" s="6" t="s">
        <v>86</v>
      </c>
      <c r="Y260" s="6"/>
      <c r="Z260" s="2"/>
      <c r="AA260" s="2"/>
      <c r="AB260" s="15"/>
      <c r="AC260" s="2"/>
      <c r="AD260" s="2"/>
      <c r="AE260" s="2"/>
    </row>
    <row r="261" spans="1:31" x14ac:dyDescent="0.15">
      <c r="A261" s="4">
        <v>42369</v>
      </c>
      <c r="B261" s="5" t="s">
        <v>1100</v>
      </c>
      <c r="C261" s="2">
        <v>1</v>
      </c>
      <c r="D261" s="6" t="s">
        <v>75</v>
      </c>
      <c r="E261" s="6" t="s">
        <v>221</v>
      </c>
      <c r="F261" s="2" t="s">
        <v>948</v>
      </c>
      <c r="G261" s="2" t="s">
        <v>301</v>
      </c>
      <c r="H261" s="2" t="s">
        <v>62</v>
      </c>
      <c r="I261" s="2" t="s">
        <v>53</v>
      </c>
      <c r="J261" s="6" t="s">
        <v>45</v>
      </c>
      <c r="K261" s="2" t="s">
        <v>66</v>
      </c>
      <c r="L261" s="2">
        <v>1</v>
      </c>
      <c r="M261" s="2">
        <v>1130</v>
      </c>
      <c r="N261" s="2">
        <v>678</v>
      </c>
      <c r="O261" s="12">
        <v>0.6</v>
      </c>
      <c r="P261" s="2">
        <v>0.4</v>
      </c>
      <c r="Q261" s="2">
        <v>224</v>
      </c>
      <c r="R261" s="14" t="s">
        <v>113</v>
      </c>
      <c r="S261" s="2" t="s">
        <v>1101</v>
      </c>
      <c r="T261" s="7"/>
      <c r="U261" s="7"/>
      <c r="V261" s="7"/>
      <c r="W261" s="2" t="s">
        <v>389</v>
      </c>
      <c r="X261" s="6" t="s">
        <v>86</v>
      </c>
      <c r="Y261" s="6"/>
      <c r="Z261" s="7"/>
      <c r="AA261" s="2">
        <v>560</v>
      </c>
      <c r="AB261" s="7"/>
      <c r="AC261" s="7"/>
      <c r="AD261" s="7"/>
      <c r="AE261" s="7"/>
    </row>
    <row r="262" spans="1:31" x14ac:dyDescent="0.15">
      <c r="A262" s="4">
        <v>42369</v>
      </c>
      <c r="B262" s="5" t="s">
        <v>1102</v>
      </c>
      <c r="C262" s="2">
        <v>2</v>
      </c>
      <c r="D262" s="6" t="s">
        <v>100</v>
      </c>
      <c r="E262" s="6" t="s">
        <v>128</v>
      </c>
      <c r="F262" s="2" t="s">
        <v>1103</v>
      </c>
      <c r="G262" s="2" t="s">
        <v>1104</v>
      </c>
      <c r="H262" s="2" t="s">
        <v>44</v>
      </c>
      <c r="I262" s="2" t="s">
        <v>156</v>
      </c>
      <c r="J262" s="6" t="s">
        <v>55</v>
      </c>
      <c r="K262" s="2" t="s">
        <v>66</v>
      </c>
      <c r="L262" s="2">
        <v>1</v>
      </c>
      <c r="M262" s="2">
        <v>288</v>
      </c>
      <c r="N262" s="2">
        <v>259</v>
      </c>
      <c r="O262" s="12">
        <v>0.89930555555555602</v>
      </c>
      <c r="P262" s="2">
        <v>0.85</v>
      </c>
      <c r="Q262" s="2">
        <v>220</v>
      </c>
      <c r="R262" s="14" t="s">
        <v>113</v>
      </c>
      <c r="S262" s="2" t="s">
        <v>1045</v>
      </c>
      <c r="T262" s="7"/>
      <c r="U262" s="7"/>
      <c r="V262" s="7"/>
      <c r="W262" s="2" t="s">
        <v>54</v>
      </c>
      <c r="X262" s="6" t="s">
        <v>86</v>
      </c>
      <c r="Y262" s="6"/>
      <c r="Z262" s="7"/>
      <c r="AA262" s="7"/>
      <c r="AB262" s="7"/>
      <c r="AC262" s="7"/>
      <c r="AD262" s="7"/>
      <c r="AE262" s="7"/>
    </row>
    <row r="263" spans="1:31" x14ac:dyDescent="0.15">
      <c r="A263" s="4">
        <v>42369</v>
      </c>
      <c r="B263" s="5" t="s">
        <v>1105</v>
      </c>
      <c r="C263" s="2">
        <v>3</v>
      </c>
      <c r="D263" s="6" t="s">
        <v>64</v>
      </c>
      <c r="E263" s="6" t="s">
        <v>101</v>
      </c>
      <c r="F263" s="2" t="s">
        <v>1106</v>
      </c>
      <c r="G263" s="7"/>
      <c r="H263" s="2" t="s">
        <v>44</v>
      </c>
      <c r="I263" s="2" t="s">
        <v>303</v>
      </c>
      <c r="J263" s="6" t="s">
        <v>45</v>
      </c>
      <c r="K263" s="2" t="s">
        <v>64</v>
      </c>
      <c r="L263" s="2">
        <v>1</v>
      </c>
      <c r="M263" s="2">
        <v>4780</v>
      </c>
      <c r="N263" s="2">
        <v>3800</v>
      </c>
      <c r="O263" s="12">
        <v>0.79497907949790803</v>
      </c>
      <c r="P263" s="2">
        <v>0.7</v>
      </c>
      <c r="Q263" s="2">
        <v>2660</v>
      </c>
      <c r="R263" s="14" t="s">
        <v>169</v>
      </c>
      <c r="S263" s="2" t="s">
        <v>1107</v>
      </c>
      <c r="T263" s="2">
        <v>18500858889</v>
      </c>
      <c r="U263" s="2" t="s">
        <v>1108</v>
      </c>
      <c r="V263" s="7"/>
      <c r="W263" s="2" t="s">
        <v>54</v>
      </c>
      <c r="X263" s="6" t="s">
        <v>86</v>
      </c>
      <c r="Y263" s="6"/>
      <c r="Z263" s="7"/>
      <c r="AA263" s="7"/>
      <c r="AB263" s="7"/>
      <c r="AC263" s="7"/>
      <c r="AD263" s="7"/>
      <c r="AE263" s="7"/>
    </row>
    <row r="264" spans="1:31" x14ac:dyDescent="0.15">
      <c r="A264" s="4">
        <v>42369</v>
      </c>
      <c r="B264" s="5" t="s">
        <v>1105</v>
      </c>
      <c r="C264" s="2">
        <v>3</v>
      </c>
      <c r="D264" s="6" t="s">
        <v>102</v>
      </c>
      <c r="E264" s="6" t="s">
        <v>133</v>
      </c>
      <c r="F264" s="2" t="s">
        <v>155</v>
      </c>
      <c r="G264" s="2" t="s">
        <v>955</v>
      </c>
      <c r="H264" s="2" t="s">
        <v>44</v>
      </c>
      <c r="I264" s="2" t="s">
        <v>104</v>
      </c>
      <c r="J264" s="6" t="s">
        <v>45</v>
      </c>
      <c r="K264" s="2" t="s">
        <v>64</v>
      </c>
      <c r="L264" s="2">
        <v>1</v>
      </c>
      <c r="M264" s="2">
        <v>2560</v>
      </c>
      <c r="N264" s="2">
        <v>2000</v>
      </c>
      <c r="O264" s="12">
        <v>0.78125</v>
      </c>
      <c r="P264" s="2">
        <v>0.625</v>
      </c>
      <c r="Q264" s="2">
        <v>1250</v>
      </c>
      <c r="R264" s="14" t="s">
        <v>169</v>
      </c>
      <c r="S264" s="2" t="s">
        <v>1107</v>
      </c>
      <c r="T264" s="7"/>
      <c r="U264" s="7"/>
      <c r="V264" s="7"/>
      <c r="W264" s="2" t="s">
        <v>54</v>
      </c>
      <c r="X264" s="6" t="s">
        <v>86</v>
      </c>
      <c r="Y264" s="6"/>
      <c r="Z264" s="7"/>
      <c r="AA264" s="7"/>
      <c r="AB264" s="7"/>
      <c r="AC264" s="7"/>
      <c r="AD264" s="7"/>
      <c r="AE264" s="7"/>
    </row>
    <row r="265" spans="1:31" x14ac:dyDescent="0.15">
      <c r="A265" s="4">
        <v>42369</v>
      </c>
      <c r="B265" s="5" t="s">
        <v>1105</v>
      </c>
      <c r="C265" s="2">
        <v>3</v>
      </c>
      <c r="D265" s="6" t="s">
        <v>64</v>
      </c>
      <c r="E265" s="6" t="s">
        <v>101</v>
      </c>
      <c r="F265" s="2" t="s">
        <v>1109</v>
      </c>
      <c r="G265" s="7"/>
      <c r="H265" s="2" t="s">
        <v>44</v>
      </c>
      <c r="I265" s="2" t="s">
        <v>1110</v>
      </c>
      <c r="J265" s="6" t="s">
        <v>45</v>
      </c>
      <c r="K265" s="2" t="s">
        <v>64</v>
      </c>
      <c r="L265" s="2">
        <v>1</v>
      </c>
      <c r="M265" s="2">
        <v>3280</v>
      </c>
      <c r="N265" s="2">
        <v>2500</v>
      </c>
      <c r="O265" s="12">
        <v>0.76219512195121997</v>
      </c>
      <c r="P265" s="2">
        <v>0.625</v>
      </c>
      <c r="Q265" s="2">
        <v>1562</v>
      </c>
      <c r="R265" s="14" t="s">
        <v>169</v>
      </c>
      <c r="S265" s="2" t="s">
        <v>1107</v>
      </c>
      <c r="T265" s="7"/>
      <c r="U265" s="7"/>
      <c r="V265" s="7"/>
      <c r="W265" s="2" t="s">
        <v>54</v>
      </c>
      <c r="X265" s="6" t="s">
        <v>86</v>
      </c>
      <c r="Y265" s="6"/>
      <c r="Z265" s="7"/>
      <c r="AA265" s="7"/>
      <c r="AB265" s="7"/>
      <c r="AC265" s="7"/>
      <c r="AD265" s="7"/>
      <c r="AE265" s="7"/>
    </row>
    <row r="266" spans="1:31" x14ac:dyDescent="0.15">
      <c r="A266" s="4">
        <v>42369</v>
      </c>
      <c r="B266" s="5" t="s">
        <v>1105</v>
      </c>
      <c r="C266" s="2">
        <v>3</v>
      </c>
      <c r="D266" s="6" t="s">
        <v>102</v>
      </c>
      <c r="E266" s="6" t="s">
        <v>133</v>
      </c>
      <c r="F266" s="2" t="s">
        <v>1111</v>
      </c>
      <c r="G266" s="2" t="s">
        <v>139</v>
      </c>
      <c r="H266" s="2" t="s">
        <v>44</v>
      </c>
      <c r="I266" s="2" t="s">
        <v>89</v>
      </c>
      <c r="J266" s="6" t="s">
        <v>45</v>
      </c>
      <c r="K266" s="2" t="s">
        <v>64</v>
      </c>
      <c r="L266" s="2">
        <v>1</v>
      </c>
      <c r="M266" s="2">
        <v>2350</v>
      </c>
      <c r="N266" s="2">
        <v>1800</v>
      </c>
      <c r="O266" s="12">
        <v>0.76595744680851097</v>
      </c>
      <c r="P266" s="2">
        <v>0.625</v>
      </c>
      <c r="Q266" s="2">
        <v>1125</v>
      </c>
      <c r="R266" s="14" t="s">
        <v>169</v>
      </c>
      <c r="S266" s="2" t="s">
        <v>1107</v>
      </c>
      <c r="T266" s="7"/>
      <c r="U266" s="7"/>
      <c r="V266" s="7"/>
      <c r="W266" s="2" t="s">
        <v>54</v>
      </c>
      <c r="X266" s="6" t="s">
        <v>86</v>
      </c>
      <c r="Y266" s="6"/>
      <c r="Z266" s="7"/>
      <c r="AA266" s="7"/>
      <c r="AB266" s="7"/>
      <c r="AC266" s="7"/>
      <c r="AD266" s="7"/>
      <c r="AE266" s="7"/>
    </row>
    <row r="267" spans="1:31" x14ac:dyDescent="0.15">
      <c r="A267" s="4">
        <v>42369</v>
      </c>
      <c r="B267" s="5" t="s">
        <v>1105</v>
      </c>
      <c r="C267" s="2">
        <v>3</v>
      </c>
      <c r="D267" s="6" t="s">
        <v>135</v>
      </c>
      <c r="E267" s="6" t="s">
        <v>112</v>
      </c>
      <c r="F267" s="7"/>
      <c r="G267" s="2" t="s">
        <v>137</v>
      </c>
      <c r="H267" s="2" t="s">
        <v>62</v>
      </c>
      <c r="I267" s="2" t="s">
        <v>136</v>
      </c>
      <c r="J267" s="6" t="s">
        <v>45</v>
      </c>
      <c r="K267" s="2" t="s">
        <v>64</v>
      </c>
      <c r="L267" s="2">
        <v>1</v>
      </c>
      <c r="M267" s="2">
        <v>280</v>
      </c>
      <c r="N267" s="2">
        <v>200</v>
      </c>
      <c r="O267" s="12">
        <v>0.71428571428571397</v>
      </c>
      <c r="P267" s="2">
        <v>0.55000000000000004</v>
      </c>
      <c r="Q267" s="2">
        <v>110</v>
      </c>
      <c r="R267" s="14" t="s">
        <v>169</v>
      </c>
      <c r="S267" s="2" t="s">
        <v>1107</v>
      </c>
      <c r="T267" s="7"/>
      <c r="U267" s="7"/>
      <c r="V267" s="7"/>
      <c r="W267" s="2" t="s">
        <v>54</v>
      </c>
      <c r="X267" s="6" t="s">
        <v>86</v>
      </c>
      <c r="Y267" s="6"/>
      <c r="Z267" s="7"/>
      <c r="AA267" s="7"/>
      <c r="AB267" s="7"/>
      <c r="AC267" s="7"/>
      <c r="AD267" s="7"/>
      <c r="AE267" s="7"/>
    </row>
    <row r="268" spans="1:31" x14ac:dyDescent="0.15">
      <c r="A268" s="4">
        <v>42369</v>
      </c>
      <c r="B268" s="5" t="s">
        <v>1105</v>
      </c>
      <c r="C268" s="2">
        <v>3</v>
      </c>
      <c r="D268" s="6" t="s">
        <v>135</v>
      </c>
      <c r="E268" s="6" t="s">
        <v>112</v>
      </c>
      <c r="F268" s="7"/>
      <c r="G268" s="2" t="s">
        <v>184</v>
      </c>
      <c r="H268" s="2" t="s">
        <v>62</v>
      </c>
      <c r="I268" s="2" t="s">
        <v>136</v>
      </c>
      <c r="J268" s="6" t="s">
        <v>45</v>
      </c>
      <c r="K268" s="2" t="s">
        <v>64</v>
      </c>
      <c r="L268" s="2">
        <v>1</v>
      </c>
      <c r="M268" s="2">
        <v>280</v>
      </c>
      <c r="N268" s="2">
        <v>200</v>
      </c>
      <c r="O268" s="12">
        <v>0.71428571428571397</v>
      </c>
      <c r="P268" s="2">
        <v>0.55000000000000004</v>
      </c>
      <c r="Q268" s="2">
        <v>110</v>
      </c>
      <c r="R268" s="14" t="s">
        <v>169</v>
      </c>
      <c r="S268" s="2" t="s">
        <v>1107</v>
      </c>
      <c r="T268" s="7"/>
      <c r="U268" s="7"/>
      <c r="V268" s="7"/>
      <c r="W268" s="2" t="s">
        <v>54</v>
      </c>
      <c r="X268" s="6" t="s">
        <v>86</v>
      </c>
      <c r="Y268" s="6"/>
      <c r="Z268" s="7"/>
      <c r="AA268" s="7"/>
      <c r="AB268" s="7"/>
      <c r="AC268" s="7"/>
      <c r="AD268" s="7"/>
      <c r="AE268" s="7"/>
    </row>
    <row r="269" spans="1:31" x14ac:dyDescent="0.15">
      <c r="A269" s="4">
        <v>42369</v>
      </c>
      <c r="B269" s="5" t="s">
        <v>1112</v>
      </c>
      <c r="C269" s="2">
        <v>4</v>
      </c>
      <c r="D269" s="6" t="s">
        <v>941</v>
      </c>
      <c r="E269" s="6" t="s">
        <v>41</v>
      </c>
      <c r="F269" s="2" t="s">
        <v>42</v>
      </c>
      <c r="G269" s="2" t="s">
        <v>300</v>
      </c>
      <c r="H269" s="2" t="s">
        <v>44</v>
      </c>
      <c r="I269" s="2" t="s">
        <v>72</v>
      </c>
      <c r="J269" s="6" t="s">
        <v>45</v>
      </c>
      <c r="K269" s="2" t="s">
        <v>64</v>
      </c>
      <c r="L269" s="2">
        <v>1</v>
      </c>
      <c r="M269" s="2">
        <v>190</v>
      </c>
      <c r="N269" s="2">
        <v>190</v>
      </c>
      <c r="O269" s="12">
        <v>1</v>
      </c>
      <c r="P269" s="2">
        <v>1</v>
      </c>
      <c r="Q269" s="2">
        <v>190</v>
      </c>
      <c r="R269" s="14" t="s">
        <v>169</v>
      </c>
      <c r="S269" s="2" t="s">
        <v>1107</v>
      </c>
      <c r="T269" s="7"/>
      <c r="U269" s="7"/>
      <c r="V269" s="7"/>
      <c r="W269" s="2" t="s">
        <v>54</v>
      </c>
      <c r="X269" s="6" t="s">
        <v>49</v>
      </c>
      <c r="Y269" s="6"/>
      <c r="Z269" s="7"/>
      <c r="AA269" s="7"/>
      <c r="AB269" s="7"/>
      <c r="AC269" s="7"/>
      <c r="AD269" s="7"/>
      <c r="AE269" s="7"/>
    </row>
    <row r="270" spans="1:31" x14ac:dyDescent="0.15">
      <c r="A270" s="4">
        <v>42369</v>
      </c>
      <c r="B270" s="5" t="s">
        <v>1113</v>
      </c>
      <c r="C270" s="2">
        <v>5</v>
      </c>
      <c r="D270" s="6" t="s">
        <v>66</v>
      </c>
      <c r="E270" s="6" t="s">
        <v>147</v>
      </c>
      <c r="F270" s="2" t="s">
        <v>1114</v>
      </c>
      <c r="G270" s="2" t="s">
        <v>1115</v>
      </c>
      <c r="H270" s="2" t="s">
        <v>44</v>
      </c>
      <c r="I270" s="2" t="s">
        <v>144</v>
      </c>
      <c r="J270" s="6" t="s">
        <v>45</v>
      </c>
      <c r="K270" s="2" t="s">
        <v>66</v>
      </c>
      <c r="L270" s="2">
        <v>1</v>
      </c>
      <c r="M270" s="2">
        <v>3750</v>
      </c>
      <c r="N270" s="2">
        <v>3187</v>
      </c>
      <c r="O270" s="12">
        <v>0.84986666666666699</v>
      </c>
      <c r="P270" s="2">
        <v>0.77500000000000002</v>
      </c>
      <c r="Q270" s="2">
        <v>2469</v>
      </c>
      <c r="R270" s="14" t="s">
        <v>113</v>
      </c>
      <c r="S270" s="2" t="s">
        <v>1091</v>
      </c>
      <c r="T270" s="2"/>
      <c r="U270" s="2"/>
      <c r="V270" s="2"/>
      <c r="W270" s="2" t="s">
        <v>54</v>
      </c>
      <c r="X270" s="6" t="s">
        <v>86</v>
      </c>
      <c r="Y270" s="6"/>
      <c r="Z270" s="2"/>
      <c r="AA270" s="2"/>
      <c r="AB270" s="15"/>
      <c r="AC270" s="2"/>
      <c r="AD270" s="2"/>
      <c r="AE270" s="2"/>
    </row>
    <row r="271" spans="1:31" x14ac:dyDescent="0.15">
      <c r="A271" s="4">
        <v>42369</v>
      </c>
      <c r="B271" s="5" t="s">
        <v>1116</v>
      </c>
      <c r="C271" s="2">
        <v>6</v>
      </c>
      <c r="D271" s="6" t="s">
        <v>50</v>
      </c>
      <c r="E271" s="6" t="s">
        <v>112</v>
      </c>
      <c r="F271" s="7"/>
      <c r="G271" s="2" t="s">
        <v>166</v>
      </c>
      <c r="H271" s="2" t="s">
        <v>62</v>
      </c>
      <c r="I271" s="2" t="s">
        <v>53</v>
      </c>
      <c r="J271" s="6" t="s">
        <v>45</v>
      </c>
      <c r="K271" s="2" t="s">
        <v>46</v>
      </c>
      <c r="L271" s="2">
        <v>1</v>
      </c>
      <c r="M271" s="2">
        <v>50</v>
      </c>
      <c r="N271" s="2">
        <v>50</v>
      </c>
      <c r="O271" s="12">
        <v>1</v>
      </c>
      <c r="P271" s="7"/>
      <c r="Q271" s="7"/>
      <c r="R271" s="14" t="s">
        <v>47</v>
      </c>
      <c r="S271" s="7"/>
      <c r="T271" s="7"/>
      <c r="U271" s="7"/>
      <c r="V271" s="7"/>
      <c r="W271" s="2" t="s">
        <v>54</v>
      </c>
      <c r="X271" s="6" t="s">
        <v>49</v>
      </c>
      <c r="Y271" s="6"/>
      <c r="Z271" s="7"/>
      <c r="AA271" s="7"/>
      <c r="AB271" s="7"/>
      <c r="AC271" s="7"/>
      <c r="AD271" s="7"/>
      <c r="AE271" s="7"/>
    </row>
    <row r="272" spans="1:31" x14ac:dyDescent="0.15">
      <c r="A272" s="4">
        <v>42369</v>
      </c>
      <c r="B272" s="5" t="s">
        <v>1117</v>
      </c>
      <c r="C272" s="2">
        <v>7</v>
      </c>
      <c r="D272" s="6" t="s">
        <v>87</v>
      </c>
      <c r="E272" s="6" t="s">
        <v>194</v>
      </c>
      <c r="F272" s="2" t="s">
        <v>99</v>
      </c>
      <c r="G272" s="7"/>
      <c r="H272" s="2" t="s">
        <v>44</v>
      </c>
      <c r="I272" s="2" t="s">
        <v>72</v>
      </c>
      <c r="J272" s="6" t="s">
        <v>55</v>
      </c>
      <c r="K272" s="2" t="s">
        <v>64</v>
      </c>
      <c r="L272" s="2">
        <v>1</v>
      </c>
      <c r="M272" s="2">
        <v>350</v>
      </c>
      <c r="N272" s="2">
        <v>350</v>
      </c>
      <c r="O272" s="12">
        <v>1</v>
      </c>
      <c r="P272" s="7"/>
      <c r="Q272" s="7"/>
      <c r="R272" s="14" t="s">
        <v>47</v>
      </c>
      <c r="S272" s="7"/>
      <c r="T272" s="7"/>
      <c r="U272" s="7"/>
      <c r="V272" s="7"/>
      <c r="W272" s="2" t="s">
        <v>54</v>
      </c>
      <c r="X272" s="6" t="s">
        <v>49</v>
      </c>
      <c r="Y272" s="6"/>
      <c r="Z272" s="7"/>
      <c r="AA272" s="7"/>
      <c r="AB272" s="7"/>
      <c r="AC272" s="7"/>
      <c r="AD272" s="7"/>
      <c r="AE272" s="7"/>
    </row>
    <row r="273" spans="1:31" x14ac:dyDescent="0.15">
      <c r="A273" s="4">
        <v>42369</v>
      </c>
      <c r="B273" s="5" t="s">
        <v>1118</v>
      </c>
      <c r="C273" s="2">
        <v>8</v>
      </c>
      <c r="D273" s="6" t="s">
        <v>50</v>
      </c>
      <c r="E273" s="6" t="s">
        <v>112</v>
      </c>
      <c r="F273" s="2" t="s">
        <v>81</v>
      </c>
      <c r="G273" s="2" t="s">
        <v>138</v>
      </c>
      <c r="H273" s="2" t="s">
        <v>62</v>
      </c>
      <c r="I273" s="2" t="s">
        <v>43</v>
      </c>
      <c r="J273" s="6" t="s">
        <v>55</v>
      </c>
      <c r="K273" s="2" t="s">
        <v>66</v>
      </c>
      <c r="L273" s="2">
        <v>1</v>
      </c>
      <c r="M273" s="2">
        <v>158</v>
      </c>
      <c r="N273" s="2">
        <v>110</v>
      </c>
      <c r="O273" s="12">
        <v>0.69620253164557</v>
      </c>
      <c r="P273" s="2">
        <v>0.55000000000000004</v>
      </c>
      <c r="Q273" s="2">
        <v>60</v>
      </c>
      <c r="R273" s="14" t="s">
        <v>113</v>
      </c>
      <c r="S273" s="2" t="s">
        <v>1045</v>
      </c>
      <c r="T273" s="7"/>
      <c r="U273" s="7"/>
      <c r="V273" s="7"/>
      <c r="W273" s="2" t="s">
        <v>54</v>
      </c>
      <c r="X273" s="6" t="s">
        <v>49</v>
      </c>
      <c r="Y273" s="6"/>
      <c r="Z273" s="7"/>
      <c r="AA273" s="7"/>
      <c r="AB273" s="7"/>
      <c r="AC273" s="7"/>
      <c r="AD273" s="7"/>
      <c r="AE273" s="7"/>
    </row>
    <row r="274" spans="1:31" x14ac:dyDescent="0.15">
      <c r="A274" s="4">
        <v>42370</v>
      </c>
      <c r="B274" s="5" t="s">
        <v>1119</v>
      </c>
      <c r="C274" s="2">
        <v>1</v>
      </c>
      <c r="D274" s="6" t="s">
        <v>75</v>
      </c>
      <c r="E274" s="6" t="s">
        <v>199</v>
      </c>
      <c r="F274" s="2" t="s">
        <v>910</v>
      </c>
      <c r="G274" s="2" t="s">
        <v>301</v>
      </c>
      <c r="H274" s="2" t="s">
        <v>44</v>
      </c>
      <c r="I274" s="2" t="s">
        <v>53</v>
      </c>
      <c r="J274" s="6" t="s">
        <v>63</v>
      </c>
      <c r="K274" s="2" t="s">
        <v>66</v>
      </c>
      <c r="L274" s="2">
        <v>1</v>
      </c>
      <c r="M274" s="2">
        <v>298</v>
      </c>
      <c r="N274" s="2">
        <v>298</v>
      </c>
      <c r="O274" s="12">
        <v>1</v>
      </c>
      <c r="P274" s="7"/>
      <c r="Q274" s="7"/>
      <c r="R274" s="14" t="s">
        <v>47</v>
      </c>
      <c r="S274" s="7"/>
      <c r="T274" s="7"/>
      <c r="U274" s="7"/>
      <c r="V274" s="7"/>
      <c r="W274" s="2" t="s">
        <v>54</v>
      </c>
      <c r="X274" s="6" t="s">
        <v>49</v>
      </c>
      <c r="Y274" s="6"/>
      <c r="Z274" s="7"/>
      <c r="AA274" s="7"/>
      <c r="AB274" s="7"/>
      <c r="AC274" s="7"/>
      <c r="AD274" s="7"/>
      <c r="AE274" s="7"/>
    </row>
    <row r="275" spans="1:31" x14ac:dyDescent="0.15">
      <c r="A275" s="4">
        <v>42370</v>
      </c>
      <c r="B275" s="5" t="s">
        <v>1120</v>
      </c>
      <c r="C275" s="2">
        <v>2</v>
      </c>
      <c r="D275" s="6" t="s">
        <v>56</v>
      </c>
      <c r="E275" s="6" t="s">
        <v>228</v>
      </c>
      <c r="F275" s="2" t="s">
        <v>105</v>
      </c>
      <c r="G275" s="2" t="s">
        <v>137</v>
      </c>
      <c r="H275" s="2" t="s">
        <v>62</v>
      </c>
      <c r="I275" s="2" t="s">
        <v>53</v>
      </c>
      <c r="J275" s="6" t="s">
        <v>45</v>
      </c>
      <c r="K275" s="2" t="s">
        <v>46</v>
      </c>
      <c r="L275" s="2">
        <v>1</v>
      </c>
      <c r="M275" s="2">
        <v>158</v>
      </c>
      <c r="N275" s="2">
        <v>142</v>
      </c>
      <c r="O275" s="12">
        <v>0.89873417721519</v>
      </c>
      <c r="P275" s="7"/>
      <c r="Q275" s="7"/>
      <c r="R275" s="14" t="s">
        <v>47</v>
      </c>
      <c r="S275" s="7"/>
      <c r="T275" s="7"/>
      <c r="U275" s="7"/>
      <c r="V275" s="7"/>
      <c r="W275" s="2" t="s">
        <v>389</v>
      </c>
      <c r="X275" s="6" t="s">
        <v>49</v>
      </c>
      <c r="Y275" s="6"/>
      <c r="Z275" s="7"/>
      <c r="AA275" s="7"/>
      <c r="AB275" s="7"/>
      <c r="AC275" s="7"/>
      <c r="AD275" s="7"/>
      <c r="AE275" s="7"/>
    </row>
    <row r="276" spans="1:31" x14ac:dyDescent="0.15">
      <c r="A276" s="4">
        <v>42370</v>
      </c>
      <c r="B276" s="5" t="s">
        <v>1120</v>
      </c>
      <c r="C276" s="2">
        <v>2</v>
      </c>
      <c r="D276" s="6" t="s">
        <v>50</v>
      </c>
      <c r="E276" s="6" t="s">
        <v>601</v>
      </c>
      <c r="F276" s="7"/>
      <c r="G276" s="2" t="s">
        <v>203</v>
      </c>
      <c r="H276" s="2" t="s">
        <v>44</v>
      </c>
      <c r="I276" s="2" t="s">
        <v>43</v>
      </c>
      <c r="J276" s="6" t="s">
        <v>45</v>
      </c>
      <c r="K276" s="2" t="s">
        <v>46</v>
      </c>
      <c r="L276" s="2">
        <v>1</v>
      </c>
      <c r="M276" s="2">
        <v>258</v>
      </c>
      <c r="N276" s="2">
        <v>142</v>
      </c>
      <c r="O276" s="12">
        <v>0.55038759689922501</v>
      </c>
      <c r="P276" s="7"/>
      <c r="Q276" s="7"/>
      <c r="R276" s="14" t="s">
        <v>47</v>
      </c>
      <c r="S276" s="7"/>
      <c r="T276" s="7"/>
      <c r="U276" s="7"/>
      <c r="V276" s="7"/>
      <c r="W276" s="2" t="s">
        <v>389</v>
      </c>
      <c r="X276" s="6" t="s">
        <v>49</v>
      </c>
      <c r="Y276" s="6"/>
      <c r="Z276" s="7"/>
      <c r="AA276" s="7"/>
      <c r="AB276" s="7"/>
      <c r="AC276" s="7"/>
      <c r="AD276" s="7"/>
      <c r="AE276" s="7"/>
    </row>
    <row r="277" spans="1:31" x14ac:dyDescent="0.15">
      <c r="A277" s="4">
        <v>42370</v>
      </c>
      <c r="B277" s="5" t="s">
        <v>1121</v>
      </c>
      <c r="C277" s="2">
        <v>3</v>
      </c>
      <c r="D277" s="6" t="s">
        <v>56</v>
      </c>
      <c r="E277" s="6" t="s">
        <v>52</v>
      </c>
      <c r="F277" s="7"/>
      <c r="G277" s="2" t="s">
        <v>166</v>
      </c>
      <c r="H277" s="2" t="s">
        <v>44</v>
      </c>
      <c r="I277" s="2" t="s">
        <v>53</v>
      </c>
      <c r="J277" s="6" t="s">
        <v>45</v>
      </c>
      <c r="K277" s="2" t="s">
        <v>46</v>
      </c>
      <c r="L277" s="2">
        <v>2</v>
      </c>
      <c r="M277" s="2">
        <v>20</v>
      </c>
      <c r="N277" s="2">
        <v>40</v>
      </c>
      <c r="O277" s="12">
        <v>1</v>
      </c>
      <c r="P277" s="7"/>
      <c r="Q277" s="7"/>
      <c r="R277" s="14" t="s">
        <v>47</v>
      </c>
      <c r="S277" s="7"/>
      <c r="T277" s="7"/>
      <c r="U277" s="7"/>
      <c r="V277" s="7"/>
      <c r="W277" s="2" t="s">
        <v>389</v>
      </c>
      <c r="X277" s="6" t="s">
        <v>49</v>
      </c>
      <c r="Y277" s="6"/>
      <c r="Z277" s="7"/>
      <c r="AA277" s="7"/>
      <c r="AB277" s="7"/>
      <c r="AC277" s="7"/>
      <c r="AD277" s="7"/>
      <c r="AE277" s="7"/>
    </row>
    <row r="278" spans="1:31" x14ac:dyDescent="0.15">
      <c r="A278" s="4">
        <v>42370</v>
      </c>
      <c r="B278" s="5" t="s">
        <v>1122</v>
      </c>
      <c r="C278" s="2">
        <v>4</v>
      </c>
      <c r="D278" s="6" t="s">
        <v>122</v>
      </c>
      <c r="E278" s="6" t="s">
        <v>123</v>
      </c>
      <c r="F278" s="2" t="s">
        <v>1123</v>
      </c>
      <c r="G278" s="2" t="s">
        <v>166</v>
      </c>
      <c r="H278" s="2" t="s">
        <v>62</v>
      </c>
      <c r="I278" s="2" t="s">
        <v>89</v>
      </c>
      <c r="J278" s="6" t="s">
        <v>45</v>
      </c>
      <c r="K278" s="2" t="s">
        <v>66</v>
      </c>
      <c r="L278" s="2">
        <v>1</v>
      </c>
      <c r="M278" s="2">
        <v>880</v>
      </c>
      <c r="N278" s="2">
        <v>748</v>
      </c>
      <c r="O278" s="12">
        <v>0.85</v>
      </c>
      <c r="P278" s="2">
        <v>0.77500000000000002</v>
      </c>
      <c r="Q278" s="2">
        <v>406</v>
      </c>
      <c r="R278" s="14" t="s">
        <v>113</v>
      </c>
      <c r="S278" s="2" t="s">
        <v>329</v>
      </c>
      <c r="T278" s="7"/>
      <c r="U278" s="7"/>
      <c r="V278" s="7"/>
      <c r="W278" s="2" t="s">
        <v>54</v>
      </c>
      <c r="X278" s="6" t="s">
        <v>49</v>
      </c>
      <c r="Y278" s="6"/>
      <c r="Z278" s="7"/>
      <c r="AA278" s="2">
        <v>524</v>
      </c>
      <c r="AB278" s="7"/>
      <c r="AC278" s="7"/>
      <c r="AD278" s="7"/>
      <c r="AE278" s="7"/>
    </row>
    <row r="279" spans="1:31" x14ac:dyDescent="0.15">
      <c r="A279" s="4">
        <v>42370</v>
      </c>
      <c r="B279" s="5" t="s">
        <v>1122</v>
      </c>
      <c r="C279" s="2">
        <v>4</v>
      </c>
      <c r="D279" s="6" t="s">
        <v>122</v>
      </c>
      <c r="E279" s="6" t="s">
        <v>123</v>
      </c>
      <c r="F279" s="2" t="s">
        <v>1123</v>
      </c>
      <c r="G279" s="2" t="s">
        <v>166</v>
      </c>
      <c r="H279" s="2" t="s">
        <v>62</v>
      </c>
      <c r="I279" s="2" t="s">
        <v>281</v>
      </c>
      <c r="J279" s="6" t="s">
        <v>45</v>
      </c>
      <c r="K279" s="2" t="s">
        <v>66</v>
      </c>
      <c r="L279" s="2">
        <v>1</v>
      </c>
      <c r="M279" s="2">
        <v>880</v>
      </c>
      <c r="N279" s="2">
        <v>748</v>
      </c>
      <c r="O279" s="12">
        <v>0.85</v>
      </c>
      <c r="P279" s="2">
        <v>0.77500000000000002</v>
      </c>
      <c r="Q279" s="2">
        <v>406</v>
      </c>
      <c r="R279" s="14" t="s">
        <v>113</v>
      </c>
      <c r="S279" s="2" t="s">
        <v>329</v>
      </c>
      <c r="T279" s="7"/>
      <c r="U279" s="7"/>
      <c r="V279" s="7"/>
      <c r="W279" s="2" t="s">
        <v>54</v>
      </c>
      <c r="X279" s="6" t="s">
        <v>49</v>
      </c>
      <c r="Y279" s="6"/>
      <c r="Z279" s="7"/>
      <c r="AA279" s="2">
        <v>524</v>
      </c>
      <c r="AB279" s="7"/>
      <c r="AC279" s="7"/>
      <c r="AD279" s="7"/>
      <c r="AE279" s="7"/>
    </row>
    <row r="280" spans="1:31" x14ac:dyDescent="0.15">
      <c r="A280" s="4">
        <v>42370</v>
      </c>
      <c r="B280" s="5" t="s">
        <v>1124</v>
      </c>
      <c r="C280" s="2">
        <v>5</v>
      </c>
      <c r="D280" s="6" t="s">
        <v>50</v>
      </c>
      <c r="E280" s="6" t="s">
        <v>112</v>
      </c>
      <c r="F280" s="2" t="s">
        <v>81</v>
      </c>
      <c r="G280" s="2" t="s">
        <v>138</v>
      </c>
      <c r="H280" s="2" t="s">
        <v>62</v>
      </c>
      <c r="I280" s="2" t="s">
        <v>43</v>
      </c>
      <c r="J280" s="6" t="s">
        <v>55</v>
      </c>
      <c r="K280" s="2" t="s">
        <v>66</v>
      </c>
      <c r="L280" s="2">
        <v>1</v>
      </c>
      <c r="M280" s="2">
        <v>158</v>
      </c>
      <c r="N280" s="2">
        <v>110</v>
      </c>
      <c r="O280" s="12">
        <v>0.69620253164557</v>
      </c>
      <c r="P280" s="2">
        <v>0.55000000000000004</v>
      </c>
      <c r="Q280" s="2">
        <v>60</v>
      </c>
      <c r="R280" s="14" t="s">
        <v>113</v>
      </c>
      <c r="S280" s="2" t="s">
        <v>268</v>
      </c>
      <c r="T280" s="7"/>
      <c r="U280" s="7"/>
      <c r="V280" s="7"/>
      <c r="W280" s="2" t="s">
        <v>54</v>
      </c>
      <c r="X280" s="6" t="s">
        <v>78</v>
      </c>
      <c r="Y280" s="6"/>
      <c r="Z280" s="7"/>
      <c r="AA280" s="7"/>
      <c r="AB280" s="7"/>
      <c r="AC280" s="7"/>
      <c r="AD280" s="7"/>
      <c r="AE280" s="7"/>
    </row>
    <row r="281" spans="1:31" x14ac:dyDescent="0.15">
      <c r="A281" s="4">
        <v>42370</v>
      </c>
      <c r="B281" s="5" t="s">
        <v>1125</v>
      </c>
      <c r="C281" s="2">
        <v>6</v>
      </c>
      <c r="D281" s="6" t="s">
        <v>50</v>
      </c>
      <c r="E281" s="6" t="s">
        <v>602</v>
      </c>
      <c r="F281" s="7"/>
      <c r="G281" s="2" t="s">
        <v>164</v>
      </c>
      <c r="H281" s="2" t="s">
        <v>44</v>
      </c>
      <c r="I281" s="2" t="s">
        <v>53</v>
      </c>
      <c r="J281" s="6" t="s">
        <v>55</v>
      </c>
      <c r="K281" s="2" t="s">
        <v>46</v>
      </c>
      <c r="L281" s="2">
        <v>1</v>
      </c>
      <c r="M281" s="2">
        <v>50</v>
      </c>
      <c r="N281" s="2">
        <v>50</v>
      </c>
      <c r="O281" s="12">
        <v>1</v>
      </c>
      <c r="P281" s="7"/>
      <c r="Q281" s="7"/>
      <c r="R281" s="14" t="s">
        <v>47</v>
      </c>
      <c r="S281" s="7"/>
      <c r="T281" s="7"/>
      <c r="U281" s="7"/>
      <c r="V281" s="7"/>
      <c r="W281" s="2" t="s">
        <v>389</v>
      </c>
      <c r="X281" s="6" t="s">
        <v>49</v>
      </c>
      <c r="Y281" s="6"/>
      <c r="Z281" s="7"/>
      <c r="AA281" s="7"/>
      <c r="AB281" s="7"/>
      <c r="AC281" s="7"/>
      <c r="AD281" s="7"/>
      <c r="AE281" s="7"/>
    </row>
    <row r="282" spans="1:31" x14ac:dyDescent="0.15">
      <c r="A282" s="4">
        <v>42370</v>
      </c>
      <c r="B282" s="5" t="s">
        <v>1126</v>
      </c>
      <c r="C282" s="2">
        <v>7</v>
      </c>
      <c r="D282" s="6" t="s">
        <v>56</v>
      </c>
      <c r="E282" s="6" t="s">
        <v>52</v>
      </c>
      <c r="F282" s="7"/>
      <c r="G282" s="2" t="s">
        <v>1127</v>
      </c>
      <c r="H282" s="2" t="s">
        <v>44</v>
      </c>
      <c r="I282" s="2" t="s">
        <v>53</v>
      </c>
      <c r="J282" s="6" t="s">
        <v>55</v>
      </c>
      <c r="K282" s="2" t="s">
        <v>46</v>
      </c>
      <c r="L282" s="2">
        <v>3</v>
      </c>
      <c r="M282" s="2">
        <v>20</v>
      </c>
      <c r="N282" s="2">
        <v>60</v>
      </c>
      <c r="O282" s="12">
        <v>1</v>
      </c>
      <c r="P282" s="7"/>
      <c r="Q282" s="7"/>
      <c r="R282" s="14" t="s">
        <v>47</v>
      </c>
      <c r="S282" s="7"/>
      <c r="T282" s="7"/>
      <c r="U282" s="7"/>
      <c r="V282" s="7"/>
      <c r="W282" s="2" t="s">
        <v>389</v>
      </c>
      <c r="X282" s="6" t="s">
        <v>49</v>
      </c>
      <c r="Y282" s="6"/>
      <c r="Z282" s="7"/>
      <c r="AA282" s="7"/>
      <c r="AB282" s="7"/>
      <c r="AC282" s="7"/>
      <c r="AD282" s="7"/>
      <c r="AE282" s="7"/>
    </row>
    <row r="283" spans="1:31" x14ac:dyDescent="0.15">
      <c r="A283" s="4">
        <v>42370</v>
      </c>
      <c r="B283" s="5" t="s">
        <v>1128</v>
      </c>
      <c r="C283" s="2">
        <v>8</v>
      </c>
      <c r="D283" s="6" t="s">
        <v>50</v>
      </c>
      <c r="E283" s="6" t="s">
        <v>112</v>
      </c>
      <c r="F283" s="2"/>
      <c r="G283" s="2" t="s">
        <v>166</v>
      </c>
      <c r="H283" s="2" t="s">
        <v>62</v>
      </c>
      <c r="I283" s="2" t="s">
        <v>53</v>
      </c>
      <c r="J283" s="6" t="s">
        <v>45</v>
      </c>
      <c r="K283" s="2" t="s">
        <v>46</v>
      </c>
      <c r="L283" s="2">
        <v>1</v>
      </c>
      <c r="M283" s="2">
        <v>50</v>
      </c>
      <c r="N283" s="2">
        <v>50</v>
      </c>
      <c r="O283" s="12">
        <v>1</v>
      </c>
      <c r="P283" s="2"/>
      <c r="Q283" s="2"/>
      <c r="R283" s="14" t="s">
        <v>47</v>
      </c>
      <c r="S283" s="2"/>
      <c r="T283" s="2"/>
      <c r="U283" s="2"/>
      <c r="V283" s="2"/>
      <c r="W283" s="2" t="s">
        <v>54</v>
      </c>
      <c r="X283" s="6" t="s">
        <v>49</v>
      </c>
      <c r="Y283" s="6"/>
      <c r="Z283" s="2"/>
      <c r="AA283" s="2"/>
      <c r="AB283" s="15"/>
      <c r="AC283" s="2"/>
      <c r="AD283" s="2"/>
      <c r="AE283" s="2"/>
    </row>
    <row r="284" spans="1:31" x14ac:dyDescent="0.15">
      <c r="A284" s="4">
        <v>42370</v>
      </c>
      <c r="B284" s="5" t="s">
        <v>1129</v>
      </c>
      <c r="C284" s="2">
        <v>9</v>
      </c>
      <c r="D284" s="6" t="s">
        <v>241</v>
      </c>
      <c r="E284" s="6"/>
      <c r="F284" s="2" t="s">
        <v>1130</v>
      </c>
      <c r="G284" s="7"/>
      <c r="H284" s="2" t="s">
        <v>62</v>
      </c>
      <c r="I284" s="2" t="s">
        <v>788</v>
      </c>
      <c r="J284" s="6" t="s">
        <v>63</v>
      </c>
      <c r="K284" s="2" t="s">
        <v>66</v>
      </c>
      <c r="L284" s="2">
        <v>1</v>
      </c>
      <c r="M284" s="2">
        <v>500</v>
      </c>
      <c r="N284" s="2">
        <v>500</v>
      </c>
      <c r="O284" s="12">
        <v>1</v>
      </c>
      <c r="P284" s="2">
        <v>1</v>
      </c>
      <c r="Q284" s="2">
        <v>500</v>
      </c>
      <c r="R284" s="14" t="s">
        <v>1040</v>
      </c>
      <c r="S284" s="2" t="s">
        <v>1131</v>
      </c>
      <c r="T284" s="7"/>
      <c r="U284" s="7"/>
      <c r="V284" s="7"/>
      <c r="W284" s="2" t="s">
        <v>54</v>
      </c>
      <c r="X284" s="6" t="s">
        <v>86</v>
      </c>
      <c r="Y284" s="6"/>
      <c r="Z284" s="7"/>
      <c r="AA284" s="7"/>
      <c r="AB284" s="7"/>
      <c r="AC284" s="7"/>
      <c r="AD284" s="7"/>
      <c r="AE284" s="7"/>
    </row>
    <row r="285" spans="1:31" x14ac:dyDescent="0.15">
      <c r="A285" s="4">
        <v>42370</v>
      </c>
      <c r="B285" s="5" t="s">
        <v>1129</v>
      </c>
      <c r="C285" s="2">
        <v>9</v>
      </c>
      <c r="D285" s="6" t="s">
        <v>146</v>
      </c>
      <c r="E285" s="6" t="s">
        <v>238</v>
      </c>
      <c r="F285" s="2" t="s">
        <v>187</v>
      </c>
      <c r="G285" s="2" t="s">
        <v>258</v>
      </c>
      <c r="H285" s="2" t="s">
        <v>44</v>
      </c>
      <c r="I285" s="2" t="s">
        <v>239</v>
      </c>
      <c r="J285" s="6" t="s">
        <v>63</v>
      </c>
      <c r="K285" s="2" t="s">
        <v>66</v>
      </c>
      <c r="L285" s="2">
        <v>1</v>
      </c>
      <c r="M285" s="2">
        <v>1520</v>
      </c>
      <c r="N285" s="2">
        <v>1292</v>
      </c>
      <c r="O285" s="12">
        <v>0.85</v>
      </c>
      <c r="P285" s="2">
        <v>0.77500000000000002</v>
      </c>
      <c r="Q285" s="2">
        <v>1001</v>
      </c>
      <c r="R285" s="14" t="s">
        <v>1040</v>
      </c>
      <c r="S285" s="2" t="s">
        <v>1131</v>
      </c>
      <c r="T285" s="7"/>
      <c r="U285" s="7"/>
      <c r="V285" s="7"/>
      <c r="W285" s="2" t="s">
        <v>54</v>
      </c>
      <c r="X285" s="6" t="s">
        <v>86</v>
      </c>
      <c r="Y285" s="6"/>
      <c r="Z285" s="7"/>
      <c r="AA285" s="7"/>
      <c r="AB285" s="7"/>
      <c r="AC285" s="7"/>
      <c r="AD285" s="7"/>
      <c r="AE285" s="7"/>
    </row>
    <row r="286" spans="1:31" x14ac:dyDescent="0.15">
      <c r="A286" s="4">
        <v>42370</v>
      </c>
      <c r="B286" s="5" t="s">
        <v>1132</v>
      </c>
      <c r="C286" s="2">
        <v>10</v>
      </c>
      <c r="D286" s="6" t="s">
        <v>56</v>
      </c>
      <c r="E286" s="6" t="s">
        <v>52</v>
      </c>
      <c r="F286" s="7"/>
      <c r="G286" s="2" t="s">
        <v>245</v>
      </c>
      <c r="H286" s="2" t="s">
        <v>44</v>
      </c>
      <c r="I286" s="2" t="s">
        <v>53</v>
      </c>
      <c r="J286" s="6" t="s">
        <v>45</v>
      </c>
      <c r="K286" s="2" t="s">
        <v>46</v>
      </c>
      <c r="L286" s="2">
        <v>1</v>
      </c>
      <c r="M286" s="2">
        <v>20</v>
      </c>
      <c r="N286" s="2">
        <v>20</v>
      </c>
      <c r="O286" s="12">
        <v>1</v>
      </c>
      <c r="P286" s="7"/>
      <c r="Q286" s="7"/>
      <c r="R286" s="14" t="s">
        <v>47</v>
      </c>
      <c r="S286" s="7"/>
      <c r="T286" s="7"/>
      <c r="U286" s="7"/>
      <c r="V286" s="7"/>
      <c r="W286" s="2" t="s">
        <v>389</v>
      </c>
      <c r="X286" s="6" t="s">
        <v>49</v>
      </c>
      <c r="Y286" s="6"/>
      <c r="Z286" s="7"/>
      <c r="AA286" s="7"/>
      <c r="AB286" s="7"/>
      <c r="AC286" s="7"/>
      <c r="AD286" s="7"/>
      <c r="AE286" s="7"/>
    </row>
    <row r="287" spans="1:31" x14ac:dyDescent="0.15">
      <c r="A287" s="4">
        <v>42370</v>
      </c>
      <c r="B287" s="5" t="s">
        <v>1133</v>
      </c>
      <c r="C287" s="2">
        <v>11</v>
      </c>
      <c r="D287" s="6" t="s">
        <v>50</v>
      </c>
      <c r="E287" s="6" t="s">
        <v>112</v>
      </c>
      <c r="F287" s="7"/>
      <c r="G287" s="2" t="s">
        <v>1134</v>
      </c>
      <c r="H287" s="2" t="s">
        <v>62</v>
      </c>
      <c r="I287" s="2" t="s">
        <v>53</v>
      </c>
      <c r="J287" s="6" t="s">
        <v>45</v>
      </c>
      <c r="K287" s="2" t="s">
        <v>46</v>
      </c>
      <c r="L287" s="2">
        <v>2</v>
      </c>
      <c r="M287" s="2">
        <v>50</v>
      </c>
      <c r="N287" s="2">
        <v>100</v>
      </c>
      <c r="O287" s="12">
        <v>1</v>
      </c>
      <c r="P287" s="7"/>
      <c r="Q287" s="7"/>
      <c r="R287" s="14" t="s">
        <v>47</v>
      </c>
      <c r="S287" s="7"/>
      <c r="T287" s="7"/>
      <c r="U287" s="7"/>
      <c r="V287" s="7"/>
      <c r="W287" s="2" t="s">
        <v>389</v>
      </c>
      <c r="X287" s="6" t="s">
        <v>49</v>
      </c>
      <c r="Y287" s="6"/>
      <c r="Z287" s="7"/>
      <c r="AA287" s="7"/>
      <c r="AB287" s="7"/>
      <c r="AC287" s="7"/>
      <c r="AD287" s="7"/>
      <c r="AE287" s="7"/>
    </row>
    <row r="288" spans="1:31" x14ac:dyDescent="0.15">
      <c r="A288" s="4">
        <v>42370</v>
      </c>
      <c r="B288" s="5" t="s">
        <v>1133</v>
      </c>
      <c r="C288" s="2">
        <v>11</v>
      </c>
      <c r="D288" s="6" t="s">
        <v>56</v>
      </c>
      <c r="E288" s="6" t="s">
        <v>52</v>
      </c>
      <c r="F288" s="7"/>
      <c r="G288" s="2" t="s">
        <v>80</v>
      </c>
      <c r="H288" s="2" t="s">
        <v>44</v>
      </c>
      <c r="I288" s="2" t="s">
        <v>53</v>
      </c>
      <c r="J288" s="6" t="s">
        <v>45</v>
      </c>
      <c r="K288" s="2" t="s">
        <v>46</v>
      </c>
      <c r="L288" s="2">
        <v>1</v>
      </c>
      <c r="M288" s="2">
        <v>20</v>
      </c>
      <c r="N288" s="2">
        <v>20</v>
      </c>
      <c r="O288" s="12">
        <v>1</v>
      </c>
      <c r="P288" s="7"/>
      <c r="Q288" s="7"/>
      <c r="R288" s="14" t="s">
        <v>47</v>
      </c>
      <c r="S288" s="7"/>
      <c r="T288" s="7"/>
      <c r="U288" s="7"/>
      <c r="V288" s="7"/>
      <c r="W288" s="2" t="s">
        <v>389</v>
      </c>
      <c r="X288" s="6" t="s">
        <v>49</v>
      </c>
      <c r="Y288" s="6"/>
      <c r="Z288" s="7"/>
      <c r="AA288" s="7"/>
      <c r="AB288" s="7"/>
      <c r="AC288" s="7"/>
      <c r="AD288" s="7"/>
      <c r="AE288" s="7"/>
    </row>
    <row r="289" spans="1:31" x14ac:dyDescent="0.15">
      <c r="A289" s="4">
        <v>42370</v>
      </c>
      <c r="B289" s="5" t="s">
        <v>1135</v>
      </c>
      <c r="C289" s="2">
        <v>12</v>
      </c>
      <c r="D289" s="6" t="s">
        <v>50</v>
      </c>
      <c r="E289" s="6" t="s">
        <v>112</v>
      </c>
      <c r="F289" s="7"/>
      <c r="G289" s="2" t="s">
        <v>166</v>
      </c>
      <c r="H289" s="2" t="s">
        <v>62</v>
      </c>
      <c r="I289" s="2" t="s">
        <v>53</v>
      </c>
      <c r="J289" s="6" t="s">
        <v>45</v>
      </c>
      <c r="K289" s="2" t="s">
        <v>46</v>
      </c>
      <c r="L289" s="2">
        <v>1</v>
      </c>
      <c r="M289" s="2">
        <v>50</v>
      </c>
      <c r="N289" s="2">
        <v>50</v>
      </c>
      <c r="O289" s="12">
        <v>1</v>
      </c>
      <c r="P289" s="7"/>
      <c r="Q289" s="7"/>
      <c r="R289" s="14" t="s">
        <v>47</v>
      </c>
      <c r="S289" s="7"/>
      <c r="T289" s="7"/>
      <c r="U289" s="7"/>
      <c r="V289" s="7"/>
      <c r="W289" s="2" t="s">
        <v>389</v>
      </c>
      <c r="X289" s="6" t="s">
        <v>49</v>
      </c>
      <c r="Y289" s="6"/>
      <c r="Z289" s="7"/>
      <c r="AA289" s="7"/>
      <c r="AB289" s="7"/>
      <c r="AC289" s="7"/>
      <c r="AD289" s="7"/>
      <c r="AE289" s="7"/>
    </row>
    <row r="290" spans="1:31" x14ac:dyDescent="0.15">
      <c r="A290" s="4">
        <v>42370</v>
      </c>
      <c r="B290" s="5" t="s">
        <v>1136</v>
      </c>
      <c r="C290" s="2">
        <v>13</v>
      </c>
      <c r="D290" s="6" t="s">
        <v>56</v>
      </c>
      <c r="E290" s="6" t="s">
        <v>52</v>
      </c>
      <c r="F290" s="7"/>
      <c r="G290" s="2" t="s">
        <v>166</v>
      </c>
      <c r="H290" s="2" t="s">
        <v>44</v>
      </c>
      <c r="I290" s="2" t="s">
        <v>53</v>
      </c>
      <c r="J290" s="6" t="s">
        <v>45</v>
      </c>
      <c r="K290" s="2" t="s">
        <v>46</v>
      </c>
      <c r="L290" s="2">
        <v>1</v>
      </c>
      <c r="M290" s="2">
        <v>20</v>
      </c>
      <c r="N290" s="2">
        <v>20</v>
      </c>
      <c r="O290" s="12">
        <v>1</v>
      </c>
      <c r="P290" s="7"/>
      <c r="Q290" s="7"/>
      <c r="R290" s="14" t="s">
        <v>47</v>
      </c>
      <c r="S290" s="7"/>
      <c r="T290" s="7"/>
      <c r="U290" s="7"/>
      <c r="V290" s="7"/>
      <c r="W290" s="2" t="s">
        <v>54</v>
      </c>
      <c r="X290" s="6" t="s">
        <v>49</v>
      </c>
      <c r="Y290" s="6"/>
      <c r="Z290" s="7"/>
      <c r="AA290" s="7"/>
      <c r="AB290" s="7"/>
      <c r="AC290" s="7"/>
      <c r="AD290" s="7"/>
      <c r="AE290" s="7"/>
    </row>
    <row r="291" spans="1:31" x14ac:dyDescent="0.15">
      <c r="A291" s="4">
        <v>42370</v>
      </c>
      <c r="B291" s="5" t="s">
        <v>1137</v>
      </c>
      <c r="C291" s="2">
        <v>14</v>
      </c>
      <c r="D291" s="6" t="s">
        <v>50</v>
      </c>
      <c r="E291" s="6" t="s">
        <v>112</v>
      </c>
      <c r="F291" s="2" t="s">
        <v>81</v>
      </c>
      <c r="G291" s="2" t="s">
        <v>138</v>
      </c>
      <c r="H291" s="2" t="s">
        <v>62</v>
      </c>
      <c r="I291" s="2" t="s">
        <v>43</v>
      </c>
      <c r="J291" s="6" t="s">
        <v>45</v>
      </c>
      <c r="K291" s="2" t="s">
        <v>46</v>
      </c>
      <c r="L291" s="2">
        <v>1</v>
      </c>
      <c r="M291" s="2">
        <v>158</v>
      </c>
      <c r="N291" s="2">
        <v>110</v>
      </c>
      <c r="O291" s="12">
        <v>0.69620253164557</v>
      </c>
      <c r="P291" s="7"/>
      <c r="Q291" s="7"/>
      <c r="R291" s="14" t="s">
        <v>47</v>
      </c>
      <c r="S291" s="7"/>
      <c r="T291" s="7"/>
      <c r="U291" s="7"/>
      <c r="V291" s="7"/>
      <c r="W291" s="2" t="s">
        <v>54</v>
      </c>
      <c r="X291" s="6" t="s">
        <v>49</v>
      </c>
      <c r="Y291" s="6"/>
      <c r="Z291" s="7"/>
      <c r="AA291" s="7"/>
      <c r="AB291" s="7"/>
      <c r="AC291" s="7"/>
      <c r="AD291" s="7"/>
      <c r="AE291" s="7"/>
    </row>
    <row r="292" spans="1:31" x14ac:dyDescent="0.15">
      <c r="A292" s="4">
        <v>42370</v>
      </c>
      <c r="B292" s="5" t="s">
        <v>1138</v>
      </c>
      <c r="C292" s="2">
        <v>15</v>
      </c>
      <c r="D292" s="6" t="s">
        <v>83</v>
      </c>
      <c r="E292" s="6" t="s">
        <v>79</v>
      </c>
      <c r="F292" s="2" t="s">
        <v>244</v>
      </c>
      <c r="G292" s="2" t="s">
        <v>137</v>
      </c>
      <c r="H292" s="2" t="s">
        <v>62</v>
      </c>
      <c r="I292" s="2">
        <v>42.5</v>
      </c>
      <c r="J292" s="6" t="s">
        <v>45</v>
      </c>
      <c r="K292" s="2" t="s">
        <v>64</v>
      </c>
      <c r="L292" s="2">
        <v>1</v>
      </c>
      <c r="M292" s="2">
        <v>1500</v>
      </c>
      <c r="N292" s="2">
        <v>1050</v>
      </c>
      <c r="O292" s="12">
        <v>0.7</v>
      </c>
      <c r="P292" s="7"/>
      <c r="Q292" s="7"/>
      <c r="R292" s="14" t="s">
        <v>47</v>
      </c>
      <c r="S292" s="2" t="s">
        <v>1139</v>
      </c>
      <c r="T292" s="7"/>
      <c r="U292" s="7"/>
      <c r="V292" s="7"/>
      <c r="W292" s="2" t="s">
        <v>389</v>
      </c>
      <c r="X292" s="6" t="s">
        <v>78</v>
      </c>
      <c r="Y292" s="6"/>
      <c r="Z292" s="7"/>
      <c r="AA292" s="7"/>
      <c r="AB292" s="7"/>
      <c r="AC292" s="7"/>
      <c r="AD292" s="7"/>
      <c r="AE292" s="7"/>
    </row>
    <row r="293" spans="1:31" x14ac:dyDescent="0.15">
      <c r="A293" s="4">
        <v>42371</v>
      </c>
      <c r="B293" s="5" t="s">
        <v>1140</v>
      </c>
      <c r="C293" s="2">
        <v>1</v>
      </c>
      <c r="D293" s="6" t="s">
        <v>50</v>
      </c>
      <c r="E293" s="6" t="s">
        <v>112</v>
      </c>
      <c r="F293" s="7"/>
      <c r="G293" s="2" t="s">
        <v>166</v>
      </c>
      <c r="H293" s="2" t="s">
        <v>62</v>
      </c>
      <c r="I293" s="2" t="s">
        <v>53</v>
      </c>
      <c r="J293" s="6" t="s">
        <v>45</v>
      </c>
      <c r="K293" s="2" t="s">
        <v>46</v>
      </c>
      <c r="L293" s="2">
        <v>1</v>
      </c>
      <c r="M293" s="2">
        <v>50</v>
      </c>
      <c r="N293" s="2">
        <v>50</v>
      </c>
      <c r="O293" s="12">
        <v>1</v>
      </c>
      <c r="P293" s="7"/>
      <c r="Q293" s="7"/>
      <c r="R293" s="14" t="s">
        <v>47</v>
      </c>
      <c r="S293" s="7"/>
      <c r="T293" s="7"/>
      <c r="U293" s="7"/>
      <c r="V293" s="7"/>
      <c r="W293" s="2" t="s">
        <v>54</v>
      </c>
      <c r="X293" s="6" t="s">
        <v>49</v>
      </c>
      <c r="Y293" s="6"/>
      <c r="Z293" s="7"/>
      <c r="AA293" s="7"/>
      <c r="AB293" s="7"/>
      <c r="AC293" s="7"/>
      <c r="AD293" s="7"/>
      <c r="AE293" s="7"/>
    </row>
    <row r="294" spans="1:31" x14ac:dyDescent="0.15">
      <c r="A294" s="4">
        <v>42371</v>
      </c>
      <c r="B294" s="5" t="s">
        <v>1141</v>
      </c>
      <c r="C294" s="2">
        <v>2</v>
      </c>
      <c r="D294" s="6" t="s">
        <v>50</v>
      </c>
      <c r="E294" s="6" t="s">
        <v>112</v>
      </c>
      <c r="F294" s="7"/>
      <c r="G294" s="2" t="s">
        <v>166</v>
      </c>
      <c r="H294" s="2" t="s">
        <v>62</v>
      </c>
      <c r="I294" s="2" t="s">
        <v>53</v>
      </c>
      <c r="J294" s="6" t="s">
        <v>45</v>
      </c>
      <c r="K294" s="2" t="s">
        <v>46</v>
      </c>
      <c r="L294" s="2">
        <v>1</v>
      </c>
      <c r="M294" s="2">
        <v>50</v>
      </c>
      <c r="N294" s="2">
        <v>50</v>
      </c>
      <c r="O294" s="12">
        <v>1</v>
      </c>
      <c r="P294" s="7"/>
      <c r="Q294" s="7"/>
      <c r="R294" s="14" t="s">
        <v>47</v>
      </c>
      <c r="S294" s="7"/>
      <c r="T294" s="7"/>
      <c r="U294" s="7"/>
      <c r="V294" s="7"/>
      <c r="W294" s="2" t="s">
        <v>54</v>
      </c>
      <c r="X294" s="6" t="s">
        <v>49</v>
      </c>
      <c r="Y294" s="6"/>
      <c r="Z294" s="7"/>
      <c r="AA294" s="7"/>
      <c r="AB294" s="7"/>
      <c r="AC294" s="7"/>
      <c r="AD294" s="7"/>
      <c r="AE294" s="7"/>
    </row>
    <row r="295" spans="1:31" x14ac:dyDescent="0.15">
      <c r="A295" s="4">
        <v>42371</v>
      </c>
      <c r="B295" s="5" t="s">
        <v>1142</v>
      </c>
      <c r="C295" s="2">
        <v>3</v>
      </c>
      <c r="D295" s="6" t="s">
        <v>241</v>
      </c>
      <c r="E295" s="6"/>
      <c r="F295" s="2" t="s">
        <v>1143</v>
      </c>
      <c r="G295" s="7"/>
      <c r="H295" s="2" t="s">
        <v>62</v>
      </c>
      <c r="I295" s="2" t="s">
        <v>1144</v>
      </c>
      <c r="J295" s="6" t="s">
        <v>63</v>
      </c>
      <c r="K295" s="2" t="s">
        <v>66</v>
      </c>
      <c r="L295" s="2">
        <v>1</v>
      </c>
      <c r="M295" s="2">
        <v>500</v>
      </c>
      <c r="N295" s="2">
        <v>500</v>
      </c>
      <c r="O295" s="12">
        <v>1</v>
      </c>
      <c r="P295" s="2">
        <v>1</v>
      </c>
      <c r="Q295" s="2">
        <v>500</v>
      </c>
      <c r="R295" s="14" t="s">
        <v>113</v>
      </c>
      <c r="S295" s="2" t="s">
        <v>1091</v>
      </c>
      <c r="T295" s="7"/>
      <c r="U295" s="7"/>
      <c r="V295" s="7"/>
      <c r="W295" s="2" t="s">
        <v>54</v>
      </c>
      <c r="X295" s="6" t="s">
        <v>86</v>
      </c>
      <c r="Y295" s="6"/>
      <c r="Z295" s="7"/>
      <c r="AA295" s="7"/>
      <c r="AB295" s="7"/>
      <c r="AC295" s="7"/>
      <c r="AD295" s="7"/>
      <c r="AE295" s="7"/>
    </row>
    <row r="296" spans="1:31" x14ac:dyDescent="0.15">
      <c r="A296" s="4">
        <v>42371</v>
      </c>
      <c r="B296" s="5" t="s">
        <v>1142</v>
      </c>
      <c r="C296" s="2">
        <v>3</v>
      </c>
      <c r="D296" s="6" t="s">
        <v>146</v>
      </c>
      <c r="E296" s="6" t="s">
        <v>238</v>
      </c>
      <c r="F296" s="2" t="s">
        <v>187</v>
      </c>
      <c r="G296" s="2" t="s">
        <v>150</v>
      </c>
      <c r="H296" s="2" t="s">
        <v>62</v>
      </c>
      <c r="I296" s="2" t="s">
        <v>287</v>
      </c>
      <c r="J296" s="6" t="s">
        <v>63</v>
      </c>
      <c r="K296" s="2" t="s">
        <v>66</v>
      </c>
      <c r="L296" s="2">
        <v>1</v>
      </c>
      <c r="M296" s="2">
        <v>1480</v>
      </c>
      <c r="N296" s="2">
        <v>1258</v>
      </c>
      <c r="O296" s="12">
        <v>0.85</v>
      </c>
      <c r="P296" s="2">
        <v>0.77500000000000002</v>
      </c>
      <c r="Q296" s="2">
        <v>974</v>
      </c>
      <c r="R296" s="14" t="s">
        <v>113</v>
      </c>
      <c r="S296" s="2" t="s">
        <v>1091</v>
      </c>
      <c r="T296" s="7"/>
      <c r="U296" s="7"/>
      <c r="V296" s="7"/>
      <c r="W296" s="2" t="s">
        <v>54</v>
      </c>
      <c r="X296" s="6" t="s">
        <v>86</v>
      </c>
      <c r="Y296" s="6"/>
      <c r="Z296" s="7"/>
      <c r="AA296" s="7"/>
      <c r="AB296" s="7"/>
      <c r="AC296" s="7"/>
      <c r="AD296" s="7"/>
      <c r="AE296" s="7"/>
    </row>
    <row r="297" spans="1:31" x14ac:dyDescent="0.15">
      <c r="A297" s="4">
        <v>42371</v>
      </c>
      <c r="B297" s="5" t="s">
        <v>1142</v>
      </c>
      <c r="C297" s="2">
        <v>3</v>
      </c>
      <c r="D297" s="6" t="s">
        <v>157</v>
      </c>
      <c r="E297" s="6" t="s">
        <v>41</v>
      </c>
      <c r="F297" s="2" t="s">
        <v>176</v>
      </c>
      <c r="G297" s="2" t="s">
        <v>166</v>
      </c>
      <c r="H297" s="2" t="s">
        <v>44</v>
      </c>
      <c r="I297" s="2" t="s">
        <v>43</v>
      </c>
      <c r="J297" s="6" t="s">
        <v>63</v>
      </c>
      <c r="K297" s="2" t="s">
        <v>66</v>
      </c>
      <c r="L297" s="2">
        <v>1</v>
      </c>
      <c r="M297" s="2">
        <v>1055</v>
      </c>
      <c r="N297" s="2">
        <v>949</v>
      </c>
      <c r="O297" s="12">
        <v>0.89952606635071097</v>
      </c>
      <c r="P297" s="2">
        <v>0.85</v>
      </c>
      <c r="Q297" s="2">
        <v>806</v>
      </c>
      <c r="R297" s="14" t="s">
        <v>113</v>
      </c>
      <c r="S297" s="2" t="s">
        <v>1091</v>
      </c>
      <c r="T297" s="2"/>
      <c r="U297" s="2"/>
      <c r="V297" s="2"/>
      <c r="W297" s="2" t="s">
        <v>54</v>
      </c>
      <c r="X297" s="6" t="s">
        <v>86</v>
      </c>
      <c r="Y297" s="6"/>
      <c r="Z297" s="2"/>
      <c r="AA297" s="2"/>
      <c r="AB297" s="15"/>
      <c r="AC297" s="2"/>
      <c r="AD297" s="2"/>
      <c r="AE297" s="2"/>
    </row>
    <row r="298" spans="1:31" x14ac:dyDescent="0.15">
      <c r="A298" s="4">
        <v>42371</v>
      </c>
      <c r="B298" s="5" t="s">
        <v>1142</v>
      </c>
      <c r="C298" s="2">
        <v>3</v>
      </c>
      <c r="D298" s="6" t="s">
        <v>111</v>
      </c>
      <c r="E298" s="6" t="s">
        <v>112</v>
      </c>
      <c r="F298" s="7"/>
      <c r="G298" s="2" t="s">
        <v>1145</v>
      </c>
      <c r="H298" s="2" t="s">
        <v>44</v>
      </c>
      <c r="I298" s="2" t="s">
        <v>178</v>
      </c>
      <c r="J298" s="6" t="s">
        <v>63</v>
      </c>
      <c r="K298" s="2" t="s">
        <v>66</v>
      </c>
      <c r="L298" s="2">
        <v>1</v>
      </c>
      <c r="M298" s="2">
        <v>280</v>
      </c>
      <c r="N298" s="2">
        <v>280</v>
      </c>
      <c r="O298" s="12">
        <v>1</v>
      </c>
      <c r="P298" s="2">
        <v>1</v>
      </c>
      <c r="Q298" s="2">
        <v>280</v>
      </c>
      <c r="R298" s="14" t="s">
        <v>113</v>
      </c>
      <c r="S298" s="2" t="s">
        <v>1091</v>
      </c>
      <c r="T298" s="7"/>
      <c r="U298" s="7"/>
      <c r="V298" s="7"/>
      <c r="W298" s="2" t="s">
        <v>54</v>
      </c>
      <c r="X298" s="6" t="s">
        <v>86</v>
      </c>
      <c r="Y298" s="6"/>
      <c r="Z298" s="7"/>
      <c r="AA298" s="7"/>
      <c r="AB298" s="7"/>
      <c r="AC298" s="7"/>
      <c r="AD298" s="7"/>
      <c r="AE298" s="7"/>
    </row>
    <row r="299" spans="1:31" x14ac:dyDescent="0.15">
      <c r="A299" s="4">
        <v>42371</v>
      </c>
      <c r="B299" s="5" t="s">
        <v>1146</v>
      </c>
      <c r="C299" s="2">
        <v>4</v>
      </c>
      <c r="D299" s="6" t="s">
        <v>50</v>
      </c>
      <c r="E299" s="6" t="s">
        <v>112</v>
      </c>
      <c r="F299" s="2" t="s">
        <v>81</v>
      </c>
      <c r="G299" s="2" t="s">
        <v>138</v>
      </c>
      <c r="H299" s="2" t="s">
        <v>62</v>
      </c>
      <c r="I299" s="2" t="s">
        <v>43</v>
      </c>
      <c r="J299" s="6" t="s">
        <v>55</v>
      </c>
      <c r="K299" s="2" t="s">
        <v>46</v>
      </c>
      <c r="L299" s="2">
        <v>1</v>
      </c>
      <c r="M299" s="2">
        <v>158</v>
      </c>
      <c r="N299" s="2">
        <v>140</v>
      </c>
      <c r="O299" s="12">
        <v>0.886075949367089</v>
      </c>
      <c r="P299" s="7"/>
      <c r="Q299" s="7"/>
      <c r="R299" s="14" t="s">
        <v>47</v>
      </c>
      <c r="S299" s="7"/>
      <c r="T299" s="7"/>
      <c r="U299" s="7"/>
      <c r="V299" s="7"/>
      <c r="W299" s="2" t="s">
        <v>389</v>
      </c>
      <c r="X299" s="6" t="s">
        <v>49</v>
      </c>
      <c r="Y299" s="6"/>
      <c r="Z299" s="7"/>
      <c r="AA299" s="7"/>
      <c r="AB299" s="7"/>
      <c r="AC299" s="7"/>
      <c r="AD299" s="7"/>
      <c r="AE299" s="7"/>
    </row>
    <row r="300" spans="1:31" x14ac:dyDescent="0.15">
      <c r="A300" s="4">
        <v>42371</v>
      </c>
      <c r="B300" s="5" t="s">
        <v>1147</v>
      </c>
      <c r="C300" s="2">
        <v>5</v>
      </c>
      <c r="D300" s="6" t="s">
        <v>50</v>
      </c>
      <c r="E300" s="6" t="s">
        <v>95</v>
      </c>
      <c r="F300" s="2" t="s">
        <v>251</v>
      </c>
      <c r="G300" s="2" t="s">
        <v>252</v>
      </c>
      <c r="H300" s="2" t="s">
        <v>44</v>
      </c>
      <c r="I300" s="2" t="s">
        <v>192</v>
      </c>
      <c r="J300" s="6" t="s">
        <v>45</v>
      </c>
      <c r="K300" s="2" t="s">
        <v>46</v>
      </c>
      <c r="L300" s="2">
        <v>1</v>
      </c>
      <c r="M300" s="2">
        <v>378</v>
      </c>
      <c r="N300" s="2">
        <v>340</v>
      </c>
      <c r="O300" s="12">
        <v>0.89947089947089898</v>
      </c>
      <c r="P300" s="7"/>
      <c r="Q300" s="7"/>
      <c r="R300" s="14" t="s">
        <v>47</v>
      </c>
      <c r="S300" s="7"/>
      <c r="T300" s="7"/>
      <c r="U300" s="7"/>
      <c r="V300" s="7"/>
      <c r="W300" s="2" t="s">
        <v>389</v>
      </c>
      <c r="X300" s="6" t="s">
        <v>78</v>
      </c>
      <c r="Y300" s="6"/>
      <c r="Z300" s="7"/>
      <c r="AA300" s="7"/>
      <c r="AB300" s="7"/>
      <c r="AC300" s="7"/>
      <c r="AD300" s="7"/>
      <c r="AE300" s="7"/>
    </row>
    <row r="301" spans="1:31" x14ac:dyDescent="0.15">
      <c r="A301" s="4">
        <v>42371</v>
      </c>
      <c r="B301" s="5" t="s">
        <v>1148</v>
      </c>
      <c r="C301" s="2">
        <v>6</v>
      </c>
      <c r="D301" s="6" t="s">
        <v>50</v>
      </c>
      <c r="E301" s="6" t="s">
        <v>112</v>
      </c>
      <c r="F301" s="7"/>
      <c r="G301" s="2" t="s">
        <v>166</v>
      </c>
      <c r="H301" s="2" t="s">
        <v>62</v>
      </c>
      <c r="I301" s="2" t="s">
        <v>53</v>
      </c>
      <c r="J301" s="6" t="s">
        <v>45</v>
      </c>
      <c r="K301" s="2" t="s">
        <v>46</v>
      </c>
      <c r="L301" s="2">
        <v>1</v>
      </c>
      <c r="M301" s="2">
        <v>50</v>
      </c>
      <c r="N301" s="2">
        <v>50</v>
      </c>
      <c r="O301" s="12">
        <v>1</v>
      </c>
      <c r="P301" s="7"/>
      <c r="Q301" s="7"/>
      <c r="R301" s="14" t="s">
        <v>47</v>
      </c>
      <c r="S301" s="7"/>
      <c r="T301" s="7"/>
      <c r="U301" s="7"/>
      <c r="V301" s="7"/>
      <c r="W301" s="2" t="s">
        <v>389</v>
      </c>
      <c r="X301" s="6" t="s">
        <v>78</v>
      </c>
      <c r="Y301" s="6"/>
      <c r="Z301" s="7"/>
      <c r="AA301" s="7"/>
      <c r="AB301" s="7"/>
      <c r="AC301" s="7"/>
      <c r="AD301" s="7"/>
      <c r="AE301" s="7"/>
    </row>
    <row r="302" spans="1:31" x14ac:dyDescent="0.15">
      <c r="A302" s="4">
        <v>42371</v>
      </c>
      <c r="B302" s="5" t="s">
        <v>1149</v>
      </c>
      <c r="C302" s="2">
        <v>7</v>
      </c>
      <c r="D302" s="6" t="s">
        <v>157</v>
      </c>
      <c r="E302" s="6" t="s">
        <v>41</v>
      </c>
      <c r="F302" s="2" t="s">
        <v>158</v>
      </c>
      <c r="G302" s="2" t="s">
        <v>166</v>
      </c>
      <c r="H302" s="2" t="s">
        <v>44</v>
      </c>
      <c r="I302" s="2" t="s">
        <v>43</v>
      </c>
      <c r="J302" s="6" t="s">
        <v>45</v>
      </c>
      <c r="K302" s="2" t="s">
        <v>66</v>
      </c>
      <c r="L302" s="2">
        <v>1</v>
      </c>
      <c r="M302" s="2">
        <v>2700</v>
      </c>
      <c r="N302" s="2">
        <v>2430</v>
      </c>
      <c r="O302" s="12">
        <v>0.9</v>
      </c>
      <c r="P302" s="2">
        <v>0.85</v>
      </c>
      <c r="Q302" s="2">
        <v>2065</v>
      </c>
      <c r="R302" s="14" t="s">
        <v>113</v>
      </c>
      <c r="S302" s="2" t="s">
        <v>318</v>
      </c>
      <c r="T302" s="7"/>
      <c r="U302" s="7"/>
      <c r="V302" s="7"/>
      <c r="W302" s="2" t="s">
        <v>54</v>
      </c>
      <c r="X302" s="6" t="s">
        <v>49</v>
      </c>
      <c r="Y302" s="6"/>
      <c r="Z302" s="7"/>
      <c r="AA302" s="7"/>
      <c r="AB302" s="7"/>
      <c r="AC302" s="7"/>
      <c r="AD302" s="7"/>
      <c r="AE302" s="7"/>
    </row>
    <row r="303" spans="1:31" x14ac:dyDescent="0.15">
      <c r="A303" s="4">
        <v>42371</v>
      </c>
      <c r="B303" s="5" t="s">
        <v>1150</v>
      </c>
      <c r="C303" s="2">
        <v>8</v>
      </c>
      <c r="D303" s="6" t="s">
        <v>146</v>
      </c>
      <c r="E303" s="6" t="s">
        <v>120</v>
      </c>
      <c r="F303" s="2" t="s">
        <v>52</v>
      </c>
      <c r="G303" s="2" t="s">
        <v>203</v>
      </c>
      <c r="H303" s="2" t="s">
        <v>62</v>
      </c>
      <c r="I303" s="2">
        <v>23.5</v>
      </c>
      <c r="J303" s="6" t="s">
        <v>55</v>
      </c>
      <c r="K303" s="2" t="s">
        <v>66</v>
      </c>
      <c r="L303" s="2">
        <v>1</v>
      </c>
      <c r="M303" s="2">
        <v>500</v>
      </c>
      <c r="N303" s="2">
        <v>500</v>
      </c>
      <c r="O303" s="12">
        <v>1</v>
      </c>
      <c r="P303" s="2">
        <v>1</v>
      </c>
      <c r="Q303" s="2">
        <v>500</v>
      </c>
      <c r="R303" s="14" t="s">
        <v>113</v>
      </c>
      <c r="S303" s="2" t="s">
        <v>313</v>
      </c>
      <c r="T303" s="7"/>
      <c r="U303" s="7"/>
      <c r="V303" s="7"/>
      <c r="W303" s="2" t="s">
        <v>54</v>
      </c>
      <c r="X303" s="6" t="s">
        <v>86</v>
      </c>
      <c r="Y303" s="6"/>
      <c r="Z303" s="7"/>
      <c r="AA303" s="7"/>
      <c r="AB303" s="7"/>
      <c r="AC303" s="7"/>
      <c r="AD303" s="7"/>
      <c r="AE303" s="7"/>
    </row>
    <row r="304" spans="1:31" x14ac:dyDescent="0.15">
      <c r="A304" s="4">
        <v>42371</v>
      </c>
      <c r="B304" s="5" t="s">
        <v>1150</v>
      </c>
      <c r="C304" s="2">
        <v>8</v>
      </c>
      <c r="D304" s="6" t="s">
        <v>90</v>
      </c>
      <c r="E304" s="6" t="s">
        <v>577</v>
      </c>
      <c r="F304" s="2" t="s">
        <v>52</v>
      </c>
      <c r="G304" s="2" t="s">
        <v>1151</v>
      </c>
      <c r="H304" s="2" t="s">
        <v>44</v>
      </c>
      <c r="I304" s="2" t="s">
        <v>72</v>
      </c>
      <c r="J304" s="6" t="s">
        <v>55</v>
      </c>
      <c r="K304" s="2" t="s">
        <v>66</v>
      </c>
      <c r="L304" s="2">
        <v>1</v>
      </c>
      <c r="M304" s="2">
        <v>580</v>
      </c>
      <c r="N304" s="2">
        <v>300</v>
      </c>
      <c r="O304" s="12">
        <v>0.51724137931034497</v>
      </c>
      <c r="P304" s="2">
        <v>0.25</v>
      </c>
      <c r="Q304" s="2">
        <v>75</v>
      </c>
      <c r="R304" s="14" t="s">
        <v>113</v>
      </c>
      <c r="S304" s="2" t="s">
        <v>313</v>
      </c>
      <c r="T304" s="7"/>
      <c r="U304" s="7"/>
      <c r="V304" s="7"/>
      <c r="W304" s="2" t="s">
        <v>54</v>
      </c>
      <c r="X304" s="6" t="s">
        <v>86</v>
      </c>
      <c r="Y304" s="6"/>
      <c r="Z304" s="7"/>
      <c r="AA304" s="7"/>
      <c r="AB304" s="7"/>
      <c r="AC304" s="7"/>
      <c r="AD304" s="7"/>
      <c r="AE304" s="7"/>
    </row>
    <row r="305" spans="1:31" x14ac:dyDescent="0.15">
      <c r="A305" s="4">
        <v>42371</v>
      </c>
      <c r="B305" s="5" t="s">
        <v>1150</v>
      </c>
      <c r="C305" s="2">
        <v>8</v>
      </c>
      <c r="D305" s="6" t="s">
        <v>92</v>
      </c>
      <c r="E305" s="6" t="s">
        <v>249</v>
      </c>
      <c r="F305" s="2" t="s">
        <v>52</v>
      </c>
      <c r="G305" s="2" t="s">
        <v>278</v>
      </c>
      <c r="H305" s="2" t="s">
        <v>62</v>
      </c>
      <c r="I305" s="2" t="s">
        <v>250</v>
      </c>
      <c r="J305" s="6" t="s">
        <v>55</v>
      </c>
      <c r="K305" s="2" t="s">
        <v>66</v>
      </c>
      <c r="L305" s="2">
        <v>1</v>
      </c>
      <c r="M305" s="2">
        <v>980</v>
      </c>
      <c r="N305" s="2">
        <v>300</v>
      </c>
      <c r="O305" s="12">
        <v>0.30612244897959201</v>
      </c>
      <c r="P305" s="2">
        <v>0.1</v>
      </c>
      <c r="Q305" s="2">
        <v>30</v>
      </c>
      <c r="R305" s="14" t="s">
        <v>113</v>
      </c>
      <c r="S305" s="2" t="s">
        <v>313</v>
      </c>
      <c r="T305" s="7"/>
      <c r="U305" s="7"/>
      <c r="V305" s="7"/>
      <c r="W305" s="2" t="s">
        <v>54</v>
      </c>
      <c r="X305" s="6" t="s">
        <v>86</v>
      </c>
      <c r="Y305" s="6"/>
      <c r="Z305" s="7"/>
      <c r="AA305" s="7"/>
      <c r="AB305" s="7"/>
      <c r="AC305" s="7"/>
      <c r="AD305" s="7"/>
      <c r="AE305" s="7"/>
    </row>
    <row r="306" spans="1:31" x14ac:dyDescent="0.15">
      <c r="A306" s="4">
        <v>42372</v>
      </c>
      <c r="B306" s="5" t="s">
        <v>1152</v>
      </c>
      <c r="C306" s="2">
        <v>1</v>
      </c>
      <c r="D306" s="6" t="s">
        <v>50</v>
      </c>
      <c r="E306" s="6" t="s">
        <v>1153</v>
      </c>
      <c r="F306" s="7"/>
      <c r="G306" s="2" t="s">
        <v>166</v>
      </c>
      <c r="H306" s="2" t="s">
        <v>44</v>
      </c>
      <c r="I306" s="2" t="s">
        <v>43</v>
      </c>
      <c r="J306" s="6" t="s">
        <v>45</v>
      </c>
      <c r="K306" s="2" t="s">
        <v>46</v>
      </c>
      <c r="L306" s="2">
        <v>1</v>
      </c>
      <c r="M306" s="2">
        <v>158</v>
      </c>
      <c r="N306" s="2">
        <v>100</v>
      </c>
      <c r="O306" s="12">
        <v>0.632911392405063</v>
      </c>
      <c r="P306" s="7"/>
      <c r="Q306" s="7"/>
      <c r="R306" s="14" t="s">
        <v>47</v>
      </c>
      <c r="S306" s="7"/>
      <c r="T306" s="7"/>
      <c r="U306" s="7"/>
      <c r="V306" s="7"/>
      <c r="W306" s="2" t="s">
        <v>54</v>
      </c>
      <c r="X306" s="6" t="s">
        <v>49</v>
      </c>
      <c r="Y306" s="6"/>
      <c r="Z306" s="7"/>
      <c r="AA306" s="7"/>
      <c r="AB306" s="7"/>
      <c r="AC306" s="7"/>
      <c r="AD306" s="7"/>
      <c r="AE306" s="7"/>
    </row>
    <row r="307" spans="1:31" x14ac:dyDescent="0.15">
      <c r="A307" s="4">
        <v>42372</v>
      </c>
      <c r="B307" s="5" t="s">
        <v>1154</v>
      </c>
      <c r="C307" s="2">
        <v>2</v>
      </c>
      <c r="D307" s="6" t="s">
        <v>59</v>
      </c>
      <c r="E307" s="6" t="s">
        <v>165</v>
      </c>
      <c r="F307" s="7"/>
      <c r="G307" s="2" t="s">
        <v>150</v>
      </c>
      <c r="H307" s="2" t="s">
        <v>62</v>
      </c>
      <c r="I307" s="2" t="s">
        <v>89</v>
      </c>
      <c r="J307" s="6" t="s">
        <v>45</v>
      </c>
      <c r="K307" s="2" t="s">
        <v>46</v>
      </c>
      <c r="L307" s="2">
        <v>1</v>
      </c>
      <c r="M307" s="2">
        <v>138</v>
      </c>
      <c r="N307" s="2">
        <v>138</v>
      </c>
      <c r="O307" s="12">
        <v>1</v>
      </c>
      <c r="P307" s="7"/>
      <c r="Q307" s="7"/>
      <c r="R307" s="14" t="s">
        <v>47</v>
      </c>
      <c r="S307" s="7"/>
      <c r="T307" s="7"/>
      <c r="U307" s="7"/>
      <c r="V307" s="7"/>
      <c r="W307" s="2" t="s">
        <v>54</v>
      </c>
      <c r="X307" s="6" t="s">
        <v>49</v>
      </c>
      <c r="Y307" s="6"/>
      <c r="Z307" s="7"/>
      <c r="AA307" s="7"/>
      <c r="AB307" s="7"/>
      <c r="AC307" s="7"/>
      <c r="AD307" s="7"/>
      <c r="AE307" s="7"/>
    </row>
    <row r="308" spans="1:31" x14ac:dyDescent="0.15">
      <c r="A308" s="4">
        <v>42372</v>
      </c>
      <c r="B308" s="5" t="s">
        <v>1154</v>
      </c>
      <c r="C308" s="2">
        <v>2</v>
      </c>
      <c r="D308" s="6" t="s">
        <v>59</v>
      </c>
      <c r="E308" s="6" t="s">
        <v>165</v>
      </c>
      <c r="F308" s="7"/>
      <c r="G308" s="2" t="s">
        <v>137</v>
      </c>
      <c r="H308" s="2" t="s">
        <v>62</v>
      </c>
      <c r="I308" s="2" t="s">
        <v>43</v>
      </c>
      <c r="J308" s="6" t="s">
        <v>45</v>
      </c>
      <c r="K308" s="2" t="s">
        <v>46</v>
      </c>
      <c r="L308" s="2">
        <v>1</v>
      </c>
      <c r="M308" s="2">
        <v>138</v>
      </c>
      <c r="N308" s="2">
        <v>138</v>
      </c>
      <c r="O308" s="12">
        <v>1</v>
      </c>
      <c r="P308" s="7"/>
      <c r="Q308" s="7"/>
      <c r="R308" s="14" t="s">
        <v>47</v>
      </c>
      <c r="S308" s="7"/>
      <c r="T308" s="7"/>
      <c r="U308" s="7"/>
      <c r="V308" s="7"/>
      <c r="W308" s="2" t="s">
        <v>54</v>
      </c>
      <c r="X308" s="6" t="s">
        <v>49</v>
      </c>
      <c r="Y308" s="6"/>
      <c r="Z308" s="7"/>
      <c r="AA308" s="7"/>
      <c r="AB308" s="7"/>
      <c r="AC308" s="7"/>
      <c r="AD308" s="7"/>
      <c r="AE308" s="7"/>
    </row>
    <row r="309" spans="1:31" x14ac:dyDescent="0.15">
      <c r="A309" s="4">
        <v>42372</v>
      </c>
      <c r="B309" s="5" t="s">
        <v>1155</v>
      </c>
      <c r="C309" s="2">
        <v>3</v>
      </c>
      <c r="D309" s="6" t="s">
        <v>149</v>
      </c>
      <c r="E309" s="6" t="s">
        <v>492</v>
      </c>
      <c r="F309" s="7"/>
      <c r="G309" s="2" t="s">
        <v>184</v>
      </c>
      <c r="H309" s="2" t="s">
        <v>44</v>
      </c>
      <c r="I309" s="2" t="s">
        <v>765</v>
      </c>
      <c r="J309" s="6" t="s">
        <v>45</v>
      </c>
      <c r="K309" s="2" t="s">
        <v>66</v>
      </c>
      <c r="L309" s="2">
        <v>1</v>
      </c>
      <c r="M309" s="2">
        <v>258</v>
      </c>
      <c r="N309" s="2">
        <v>180</v>
      </c>
      <c r="O309" s="12">
        <v>0.69767441860465096</v>
      </c>
      <c r="P309" s="7"/>
      <c r="Q309" s="7"/>
      <c r="R309" s="14" t="s">
        <v>47</v>
      </c>
      <c r="S309" s="7"/>
      <c r="T309" s="7"/>
      <c r="U309" s="7"/>
      <c r="V309" s="7"/>
      <c r="W309" s="2" t="s">
        <v>389</v>
      </c>
      <c r="X309" s="6" t="s">
        <v>49</v>
      </c>
      <c r="Y309" s="6"/>
      <c r="Z309" s="7"/>
      <c r="AA309" s="7"/>
      <c r="AB309" s="7"/>
      <c r="AC309" s="7"/>
      <c r="AD309" s="7"/>
      <c r="AE309" s="7"/>
    </row>
    <row r="310" spans="1:31" x14ac:dyDescent="0.15">
      <c r="A310" s="4">
        <v>42372</v>
      </c>
      <c r="B310" s="5" t="s">
        <v>1156</v>
      </c>
      <c r="C310" s="2">
        <v>4</v>
      </c>
      <c r="D310" s="6" t="s">
        <v>92</v>
      </c>
      <c r="E310" s="6" t="s">
        <v>499</v>
      </c>
      <c r="F310" s="2" t="s">
        <v>52</v>
      </c>
      <c r="G310" s="2" t="s">
        <v>203</v>
      </c>
      <c r="H310" s="2" t="s">
        <v>62</v>
      </c>
      <c r="I310" s="2" t="s">
        <v>89</v>
      </c>
      <c r="J310" s="6" t="s">
        <v>55</v>
      </c>
      <c r="K310" s="2" t="s">
        <v>46</v>
      </c>
      <c r="L310" s="2">
        <v>1</v>
      </c>
      <c r="M310" s="2">
        <v>1280</v>
      </c>
      <c r="N310" s="2">
        <v>200</v>
      </c>
      <c r="O310" s="12">
        <v>0.15625</v>
      </c>
      <c r="P310" s="7"/>
      <c r="Q310" s="7"/>
      <c r="R310" s="14" t="s">
        <v>47</v>
      </c>
      <c r="S310" s="7"/>
      <c r="T310" s="7"/>
      <c r="U310" s="7"/>
      <c r="V310" s="7"/>
      <c r="W310" s="2" t="s">
        <v>389</v>
      </c>
      <c r="X310" s="6" t="s">
        <v>49</v>
      </c>
      <c r="Y310" s="6"/>
      <c r="Z310" s="7"/>
      <c r="AA310" s="7"/>
      <c r="AB310" s="7"/>
      <c r="AC310" s="7"/>
      <c r="AD310" s="7"/>
      <c r="AE310" s="7"/>
    </row>
    <row r="311" spans="1:31" x14ac:dyDescent="0.15">
      <c r="A311" s="4">
        <v>42372</v>
      </c>
      <c r="B311" s="5" t="s">
        <v>1157</v>
      </c>
      <c r="C311" s="2">
        <v>5</v>
      </c>
      <c r="D311" s="6" t="s">
        <v>50</v>
      </c>
      <c r="E311" s="6" t="s">
        <v>112</v>
      </c>
      <c r="F311" s="2" t="s">
        <v>81</v>
      </c>
      <c r="G311" s="2" t="s">
        <v>138</v>
      </c>
      <c r="H311" s="2" t="s">
        <v>62</v>
      </c>
      <c r="I311" s="2" t="s">
        <v>43</v>
      </c>
      <c r="J311" s="6" t="s">
        <v>55</v>
      </c>
      <c r="K311" s="2" t="s">
        <v>46</v>
      </c>
      <c r="L311" s="2">
        <v>2</v>
      </c>
      <c r="M311" s="2">
        <v>158</v>
      </c>
      <c r="N311" s="2">
        <v>316</v>
      </c>
      <c r="O311" s="12">
        <v>1</v>
      </c>
      <c r="P311" s="7"/>
      <c r="Q311" s="7"/>
      <c r="R311" s="14" t="s">
        <v>47</v>
      </c>
      <c r="S311" s="7"/>
      <c r="T311" s="7"/>
      <c r="U311" s="7"/>
      <c r="V311" s="7"/>
      <c r="W311" s="2" t="s">
        <v>389</v>
      </c>
      <c r="X311" s="6" t="s">
        <v>49</v>
      </c>
      <c r="Y311" s="6"/>
      <c r="Z311" s="7"/>
      <c r="AA311" s="7"/>
      <c r="AB311" s="7"/>
      <c r="AC311" s="7"/>
      <c r="AD311" s="7"/>
      <c r="AE311" s="7"/>
    </row>
    <row r="312" spans="1:31" x14ac:dyDescent="0.15">
      <c r="A312" s="4">
        <v>42372</v>
      </c>
      <c r="B312" s="5" t="s">
        <v>1158</v>
      </c>
      <c r="C312" s="2">
        <v>6</v>
      </c>
      <c r="D312" s="6" t="s">
        <v>50</v>
      </c>
      <c r="E312" s="6" t="s">
        <v>112</v>
      </c>
      <c r="F312" s="7"/>
      <c r="G312" s="2" t="s">
        <v>166</v>
      </c>
      <c r="H312" s="2" t="s">
        <v>62</v>
      </c>
      <c r="I312" s="2" t="s">
        <v>53</v>
      </c>
      <c r="J312" s="6" t="s">
        <v>55</v>
      </c>
      <c r="K312" s="2" t="s">
        <v>46</v>
      </c>
      <c r="L312" s="2">
        <v>1</v>
      </c>
      <c r="M312" s="2">
        <v>50</v>
      </c>
      <c r="N312" s="2">
        <v>50</v>
      </c>
      <c r="O312" s="12">
        <v>1</v>
      </c>
      <c r="P312" s="7"/>
      <c r="Q312" s="7"/>
      <c r="R312" s="14" t="s">
        <v>47</v>
      </c>
      <c r="S312" s="7"/>
      <c r="T312" s="7"/>
      <c r="U312" s="7"/>
      <c r="V312" s="7"/>
      <c r="W312" s="2" t="s">
        <v>54</v>
      </c>
      <c r="X312" s="6" t="s">
        <v>86</v>
      </c>
      <c r="Y312" s="6"/>
      <c r="Z312" s="7"/>
      <c r="AA312" s="7"/>
      <c r="AB312" s="7"/>
      <c r="AC312" s="7"/>
      <c r="AD312" s="7"/>
      <c r="AE312" s="7"/>
    </row>
    <row r="313" spans="1:31" x14ac:dyDescent="0.15">
      <c r="A313" s="4">
        <v>42372</v>
      </c>
      <c r="B313" s="5" t="s">
        <v>1158</v>
      </c>
      <c r="C313" s="2">
        <v>6</v>
      </c>
      <c r="D313" s="6" t="s">
        <v>50</v>
      </c>
      <c r="E313" s="6" t="s">
        <v>602</v>
      </c>
      <c r="F313" s="7"/>
      <c r="G313" s="2" t="s">
        <v>138</v>
      </c>
      <c r="H313" s="2" t="s">
        <v>44</v>
      </c>
      <c r="I313" s="2" t="s">
        <v>53</v>
      </c>
      <c r="J313" s="6" t="s">
        <v>55</v>
      </c>
      <c r="K313" s="2" t="s">
        <v>46</v>
      </c>
      <c r="L313" s="2">
        <v>1</v>
      </c>
      <c r="M313" s="2">
        <v>50</v>
      </c>
      <c r="N313" s="2">
        <v>50</v>
      </c>
      <c r="O313" s="12">
        <v>1</v>
      </c>
      <c r="P313" s="7"/>
      <c r="Q313" s="7"/>
      <c r="R313" s="14" t="s">
        <v>47</v>
      </c>
      <c r="S313" s="7"/>
      <c r="T313" s="7"/>
      <c r="U313" s="7"/>
      <c r="V313" s="7"/>
      <c r="W313" s="2" t="s">
        <v>54</v>
      </c>
      <c r="X313" s="6" t="s">
        <v>86</v>
      </c>
      <c r="Y313" s="6"/>
      <c r="Z313" s="7"/>
      <c r="AA313" s="7"/>
      <c r="AB313" s="7"/>
      <c r="AC313" s="7"/>
      <c r="AD313" s="7"/>
      <c r="AE313" s="7"/>
    </row>
    <row r="314" spans="1:31" x14ac:dyDescent="0.15">
      <c r="A314" s="4">
        <v>42372</v>
      </c>
      <c r="B314" s="5" t="s">
        <v>1158</v>
      </c>
      <c r="C314" s="2">
        <v>6</v>
      </c>
      <c r="D314" s="6" t="s">
        <v>56</v>
      </c>
      <c r="E314" s="6" t="s">
        <v>60</v>
      </c>
      <c r="F314" s="7"/>
      <c r="G314" s="7"/>
      <c r="H314" s="2" t="s">
        <v>62</v>
      </c>
      <c r="I314" s="2" t="s">
        <v>53</v>
      </c>
      <c r="J314" s="6" t="s">
        <v>55</v>
      </c>
      <c r="K314" s="2" t="s">
        <v>46</v>
      </c>
      <c r="L314" s="2">
        <v>1</v>
      </c>
      <c r="M314" s="2">
        <v>158</v>
      </c>
      <c r="N314" s="2">
        <v>158</v>
      </c>
      <c r="O314" s="12">
        <v>1</v>
      </c>
      <c r="P314" s="7"/>
      <c r="Q314" s="7"/>
      <c r="R314" s="14" t="s">
        <v>47</v>
      </c>
      <c r="S314" s="7"/>
      <c r="T314" s="7"/>
      <c r="U314" s="7"/>
      <c r="V314" s="7"/>
      <c r="W314" s="2" t="s">
        <v>54</v>
      </c>
      <c r="X314" s="6" t="s">
        <v>86</v>
      </c>
      <c r="Y314" s="6"/>
      <c r="Z314" s="7"/>
      <c r="AA314" s="7"/>
      <c r="AB314" s="7"/>
      <c r="AC314" s="7"/>
      <c r="AD314" s="7"/>
      <c r="AE314" s="7"/>
    </row>
    <row r="315" spans="1:31" x14ac:dyDescent="0.15">
      <c r="A315" s="4">
        <v>42372</v>
      </c>
      <c r="B315" s="5" t="s">
        <v>1159</v>
      </c>
      <c r="C315" s="2">
        <v>7</v>
      </c>
      <c r="D315" s="6" t="s">
        <v>50</v>
      </c>
      <c r="E315" s="6" t="s">
        <v>61</v>
      </c>
      <c r="F315" s="2">
        <v>192107</v>
      </c>
      <c r="G315" s="2" t="s">
        <v>164</v>
      </c>
      <c r="H315" s="2" t="s">
        <v>44</v>
      </c>
      <c r="I315" s="2" t="s">
        <v>43</v>
      </c>
      <c r="J315" s="6" t="s">
        <v>55</v>
      </c>
      <c r="K315" s="2" t="s">
        <v>46</v>
      </c>
      <c r="L315" s="2">
        <v>2</v>
      </c>
      <c r="M315" s="2">
        <v>158</v>
      </c>
      <c r="N315" s="2">
        <v>220</v>
      </c>
      <c r="O315" s="12">
        <v>0.69620253164557</v>
      </c>
      <c r="P315" s="7"/>
      <c r="Q315" s="7"/>
      <c r="R315" s="14" t="s">
        <v>47</v>
      </c>
      <c r="S315" s="7"/>
      <c r="T315" s="7"/>
      <c r="U315" s="7"/>
      <c r="V315" s="7"/>
      <c r="W315" s="2" t="s">
        <v>54</v>
      </c>
      <c r="X315" s="6" t="s">
        <v>49</v>
      </c>
      <c r="Y315" s="6"/>
      <c r="Z315" s="7"/>
      <c r="AA315" s="7"/>
      <c r="AB315" s="7"/>
      <c r="AC315" s="7"/>
      <c r="AD315" s="7"/>
      <c r="AE315" s="7"/>
    </row>
    <row r="316" spans="1:31" x14ac:dyDescent="0.15">
      <c r="A316" s="4">
        <v>42372</v>
      </c>
      <c r="B316" s="5" t="s">
        <v>1160</v>
      </c>
      <c r="C316" s="2">
        <v>8</v>
      </c>
      <c r="D316" s="6" t="s">
        <v>90</v>
      </c>
      <c r="E316" s="6" t="s">
        <v>577</v>
      </c>
      <c r="F316" s="2" t="s">
        <v>52</v>
      </c>
      <c r="G316" s="2" t="s">
        <v>150</v>
      </c>
      <c r="H316" s="2" t="s">
        <v>44</v>
      </c>
      <c r="I316" s="2" t="s">
        <v>43</v>
      </c>
      <c r="J316" s="6" t="s">
        <v>55</v>
      </c>
      <c r="K316" s="2" t="s">
        <v>46</v>
      </c>
      <c r="L316" s="2">
        <v>1</v>
      </c>
      <c r="M316" s="2">
        <v>580</v>
      </c>
      <c r="N316" s="2">
        <v>300</v>
      </c>
      <c r="O316" s="12">
        <v>0.51724137931034497</v>
      </c>
      <c r="P316" s="7"/>
      <c r="Q316" s="7"/>
      <c r="R316" s="14" t="s">
        <v>47</v>
      </c>
      <c r="S316" s="7"/>
      <c r="T316" s="7"/>
      <c r="U316" s="7"/>
      <c r="V316" s="7"/>
      <c r="W316" s="2" t="s">
        <v>389</v>
      </c>
      <c r="X316" s="6" t="s">
        <v>78</v>
      </c>
      <c r="Y316" s="6"/>
      <c r="Z316" s="7"/>
      <c r="AA316" s="7"/>
      <c r="AB316" s="7"/>
      <c r="AC316" s="7"/>
      <c r="AD316" s="7"/>
      <c r="AE316" s="7"/>
    </row>
    <row r="317" spans="1:31" x14ac:dyDescent="0.15">
      <c r="A317" s="4">
        <v>42372</v>
      </c>
      <c r="B317" s="5" t="s">
        <v>1161</v>
      </c>
      <c r="C317" s="2">
        <v>9</v>
      </c>
      <c r="D317" s="6" t="s">
        <v>157</v>
      </c>
      <c r="E317" s="6" t="s">
        <v>41</v>
      </c>
      <c r="F317" s="2" t="s">
        <v>774</v>
      </c>
      <c r="G317" s="2" t="s">
        <v>166</v>
      </c>
      <c r="H317" s="2" t="s">
        <v>44</v>
      </c>
      <c r="I317" s="2" t="s">
        <v>43</v>
      </c>
      <c r="J317" s="6" t="s">
        <v>63</v>
      </c>
      <c r="K317" s="2" t="s">
        <v>66</v>
      </c>
      <c r="L317" s="2">
        <v>1</v>
      </c>
      <c r="M317" s="2">
        <v>1340</v>
      </c>
      <c r="N317" s="2">
        <v>1200</v>
      </c>
      <c r="O317" s="12">
        <v>0.89552238805970197</v>
      </c>
      <c r="P317" s="2">
        <v>0.85</v>
      </c>
      <c r="Q317" s="2">
        <v>1020</v>
      </c>
      <c r="R317" s="14" t="s">
        <v>113</v>
      </c>
      <c r="S317" s="2" t="s">
        <v>1162</v>
      </c>
      <c r="T317" s="2"/>
      <c r="U317" s="2"/>
      <c r="V317" s="2"/>
      <c r="W317" s="2" t="s">
        <v>54</v>
      </c>
      <c r="X317" s="6" t="s">
        <v>86</v>
      </c>
      <c r="Y317" s="6"/>
      <c r="Z317" s="2"/>
      <c r="AA317" s="2"/>
      <c r="AB317" s="15"/>
      <c r="AC317" s="2"/>
      <c r="AD317" s="2"/>
      <c r="AE317" s="2"/>
    </row>
    <row r="318" spans="1:31" x14ac:dyDescent="0.15">
      <c r="A318" s="4">
        <v>42372</v>
      </c>
      <c r="B318" s="5" t="s">
        <v>1163</v>
      </c>
      <c r="C318" s="2">
        <v>10</v>
      </c>
      <c r="D318" s="6" t="s">
        <v>100</v>
      </c>
      <c r="E318" s="6" t="s">
        <v>128</v>
      </c>
      <c r="F318" s="2" t="s">
        <v>888</v>
      </c>
      <c r="G318" s="2" t="s">
        <v>889</v>
      </c>
      <c r="H318" s="2" t="s">
        <v>44</v>
      </c>
      <c r="I318" s="2" t="s">
        <v>104</v>
      </c>
      <c r="J318" s="6" t="s">
        <v>45</v>
      </c>
      <c r="K318" s="2" t="s">
        <v>64</v>
      </c>
      <c r="L318" s="2">
        <v>1</v>
      </c>
      <c r="M318" s="2">
        <v>288</v>
      </c>
      <c r="N318" s="2">
        <v>259</v>
      </c>
      <c r="O318" s="12">
        <v>0.89930555555555602</v>
      </c>
      <c r="P318" s="7"/>
      <c r="Q318" s="7"/>
      <c r="R318" s="14" t="s">
        <v>47</v>
      </c>
      <c r="S318" s="7"/>
      <c r="T318" s="7"/>
      <c r="U318" s="7"/>
      <c r="V318" s="7"/>
      <c r="W318" s="2" t="s">
        <v>54</v>
      </c>
      <c r="X318" s="6" t="s">
        <v>49</v>
      </c>
      <c r="Y318" s="6"/>
      <c r="Z318" s="7"/>
      <c r="AA318" s="7"/>
      <c r="AB318" s="7"/>
      <c r="AC318" s="7"/>
      <c r="AD318" s="7"/>
      <c r="AE318" s="7"/>
    </row>
    <row r="319" spans="1:31" x14ac:dyDescent="0.15">
      <c r="A319" s="4">
        <v>42372</v>
      </c>
      <c r="B319" s="5" t="s">
        <v>1164</v>
      </c>
      <c r="C319" s="2">
        <v>11</v>
      </c>
      <c r="D319" s="6" t="s">
        <v>50</v>
      </c>
      <c r="E319" s="6" t="s">
        <v>1153</v>
      </c>
      <c r="F319" s="7"/>
      <c r="G319" s="2" t="s">
        <v>166</v>
      </c>
      <c r="H319" s="2" t="s">
        <v>44</v>
      </c>
      <c r="I319" s="2" t="s">
        <v>43</v>
      </c>
      <c r="J319" s="6" t="s">
        <v>45</v>
      </c>
      <c r="K319" s="2" t="s">
        <v>46</v>
      </c>
      <c r="L319" s="2">
        <v>1</v>
      </c>
      <c r="M319" s="2">
        <v>158</v>
      </c>
      <c r="N319" s="2">
        <v>158</v>
      </c>
      <c r="O319" s="12">
        <v>1</v>
      </c>
      <c r="P319" s="7"/>
      <c r="Q319" s="7"/>
      <c r="R319" s="14" t="s">
        <v>47</v>
      </c>
      <c r="S319" s="7"/>
      <c r="T319" s="7"/>
      <c r="U319" s="7"/>
      <c r="V319" s="7"/>
      <c r="W319" s="2" t="s">
        <v>389</v>
      </c>
      <c r="X319" s="6" t="s">
        <v>49</v>
      </c>
      <c r="Y319" s="6"/>
      <c r="Z319" s="7"/>
      <c r="AA319" s="7"/>
      <c r="AB319" s="7"/>
      <c r="AC319" s="7"/>
      <c r="AD319" s="7"/>
      <c r="AE319" s="7"/>
    </row>
    <row r="320" spans="1:31" x14ac:dyDescent="0.15">
      <c r="A320" s="4">
        <v>42372</v>
      </c>
      <c r="B320" s="5" t="s">
        <v>1165</v>
      </c>
      <c r="C320" s="2">
        <v>12</v>
      </c>
      <c r="D320" s="6" t="s">
        <v>111</v>
      </c>
      <c r="E320" s="6" t="s">
        <v>112</v>
      </c>
      <c r="F320" s="7"/>
      <c r="G320" s="2" t="s">
        <v>1145</v>
      </c>
      <c r="H320" s="2" t="s">
        <v>44</v>
      </c>
      <c r="I320" s="2" t="s">
        <v>178</v>
      </c>
      <c r="J320" s="6" t="s">
        <v>45</v>
      </c>
      <c r="K320" s="2" t="s">
        <v>66</v>
      </c>
      <c r="L320" s="2">
        <v>1</v>
      </c>
      <c r="M320" s="2">
        <v>280</v>
      </c>
      <c r="N320" s="2">
        <v>280</v>
      </c>
      <c r="O320" s="12">
        <v>1</v>
      </c>
      <c r="P320" s="2">
        <v>1</v>
      </c>
      <c r="Q320" s="2">
        <v>280</v>
      </c>
      <c r="R320" s="14" t="s">
        <v>113</v>
      </c>
      <c r="S320" s="2" t="s">
        <v>1166</v>
      </c>
      <c r="T320" s="7"/>
      <c r="U320" s="7"/>
      <c r="V320" s="7"/>
      <c r="W320" s="2" t="s">
        <v>237</v>
      </c>
      <c r="X320" s="6" t="s">
        <v>49</v>
      </c>
      <c r="Y320" s="6"/>
      <c r="Z320" s="7"/>
      <c r="AA320" s="7"/>
      <c r="AB320" s="7"/>
      <c r="AC320" s="7"/>
      <c r="AD320" s="7"/>
      <c r="AE320" s="7"/>
    </row>
    <row r="321" spans="1:31" x14ac:dyDescent="0.15">
      <c r="A321" s="4">
        <v>42372</v>
      </c>
      <c r="B321" s="5" t="s">
        <v>1167</v>
      </c>
      <c r="C321" s="2">
        <v>13</v>
      </c>
      <c r="D321" s="6" t="s">
        <v>146</v>
      </c>
      <c r="E321" s="6"/>
      <c r="F321" s="2" t="s">
        <v>1168</v>
      </c>
      <c r="G321" s="2" t="s">
        <v>223</v>
      </c>
      <c r="H321" s="2" t="s">
        <v>62</v>
      </c>
      <c r="I321" s="2">
        <v>40</v>
      </c>
      <c r="J321" s="6" t="s">
        <v>45</v>
      </c>
      <c r="K321" s="2" t="s">
        <v>66</v>
      </c>
      <c r="L321" s="2">
        <v>1</v>
      </c>
      <c r="M321" s="2">
        <v>300</v>
      </c>
      <c r="N321" s="2">
        <v>300</v>
      </c>
      <c r="O321" s="12">
        <v>1</v>
      </c>
      <c r="P321" s="7"/>
      <c r="Q321" s="7"/>
      <c r="R321" s="14" t="s">
        <v>47</v>
      </c>
      <c r="S321" s="2" t="s">
        <v>1139</v>
      </c>
      <c r="T321" s="7"/>
      <c r="U321" s="7"/>
      <c r="V321" s="7"/>
      <c r="W321" s="2" t="s">
        <v>389</v>
      </c>
      <c r="X321" s="6" t="s">
        <v>49</v>
      </c>
      <c r="Y321" s="6"/>
      <c r="Z321" s="7"/>
      <c r="AA321" s="7"/>
      <c r="AB321" s="7"/>
      <c r="AC321" s="7"/>
      <c r="AD321" s="7"/>
      <c r="AE321" s="7"/>
    </row>
    <row r="322" spans="1:31" x14ac:dyDescent="0.15">
      <c r="A322" s="4">
        <v>42373</v>
      </c>
      <c r="B322" s="5" t="s">
        <v>1169</v>
      </c>
      <c r="C322" s="2">
        <v>1</v>
      </c>
      <c r="D322" s="6" t="s">
        <v>100</v>
      </c>
      <c r="E322" s="6" t="s">
        <v>128</v>
      </c>
      <c r="F322" s="2" t="s">
        <v>1020</v>
      </c>
      <c r="G322" s="2" t="s">
        <v>1170</v>
      </c>
      <c r="H322" s="2" t="s">
        <v>44</v>
      </c>
      <c r="I322" s="2" t="s">
        <v>104</v>
      </c>
      <c r="J322" s="6" t="s">
        <v>45</v>
      </c>
      <c r="K322" s="2" t="s">
        <v>46</v>
      </c>
      <c r="L322" s="2">
        <v>1</v>
      </c>
      <c r="M322" s="2">
        <v>240</v>
      </c>
      <c r="N322" s="2">
        <v>240</v>
      </c>
      <c r="O322" s="12">
        <v>1</v>
      </c>
      <c r="P322" s="7"/>
      <c r="Q322" s="7"/>
      <c r="R322" s="14" t="s">
        <v>47</v>
      </c>
      <c r="S322" s="7"/>
      <c r="T322" s="7"/>
      <c r="U322" s="7"/>
      <c r="V322" s="7"/>
      <c r="W322" s="2" t="s">
        <v>54</v>
      </c>
      <c r="X322" s="6" t="s">
        <v>49</v>
      </c>
      <c r="Y322" s="6"/>
      <c r="Z322" s="7"/>
      <c r="AA322" s="7"/>
      <c r="AB322" s="7"/>
      <c r="AC322" s="7"/>
      <c r="AD322" s="7"/>
      <c r="AE322" s="7"/>
    </row>
    <row r="323" spans="1:31" x14ac:dyDescent="0.15">
      <c r="A323" s="4">
        <v>42373</v>
      </c>
      <c r="B323" s="5" t="s">
        <v>1171</v>
      </c>
      <c r="C323" s="2">
        <v>2</v>
      </c>
      <c r="D323" s="6" t="s">
        <v>941</v>
      </c>
      <c r="E323" s="6" t="s">
        <v>41</v>
      </c>
      <c r="F323" s="2" t="s">
        <v>42</v>
      </c>
      <c r="G323" s="2" t="s">
        <v>85</v>
      </c>
      <c r="H323" s="2" t="s">
        <v>44</v>
      </c>
      <c r="I323" s="2" t="s">
        <v>72</v>
      </c>
      <c r="J323" s="6" t="s">
        <v>45</v>
      </c>
      <c r="K323" s="2" t="s">
        <v>64</v>
      </c>
      <c r="L323" s="2">
        <v>1</v>
      </c>
      <c r="M323" s="2">
        <v>190</v>
      </c>
      <c r="N323" s="2">
        <v>180</v>
      </c>
      <c r="O323" s="12">
        <v>0.94736842105263197</v>
      </c>
      <c r="P323" s="2">
        <v>0.92500000000000004</v>
      </c>
      <c r="Q323" s="2">
        <v>166</v>
      </c>
      <c r="R323" s="14" t="s">
        <v>1040</v>
      </c>
      <c r="S323" s="2" t="s">
        <v>1172</v>
      </c>
      <c r="T323" s="7"/>
      <c r="U323" s="7"/>
      <c r="V323" s="7"/>
      <c r="W323" s="2" t="s">
        <v>54</v>
      </c>
      <c r="X323" s="6" t="s">
        <v>78</v>
      </c>
      <c r="Y323" s="6"/>
      <c r="Z323" s="7"/>
      <c r="AA323" s="7"/>
      <c r="AB323" s="7"/>
      <c r="AC323" s="7"/>
      <c r="AD323" s="7"/>
      <c r="AE323" s="7"/>
    </row>
    <row r="324" spans="1:31" x14ac:dyDescent="0.15">
      <c r="A324" s="4">
        <v>42373</v>
      </c>
      <c r="B324" s="5" t="s">
        <v>1171</v>
      </c>
      <c r="C324" s="2">
        <v>2</v>
      </c>
      <c r="D324" s="6" t="s">
        <v>941</v>
      </c>
      <c r="E324" s="6" t="s">
        <v>41</v>
      </c>
      <c r="F324" s="2" t="s">
        <v>42</v>
      </c>
      <c r="G324" s="2" t="s">
        <v>85</v>
      </c>
      <c r="H324" s="2" t="s">
        <v>44</v>
      </c>
      <c r="I324" s="2" t="s">
        <v>89</v>
      </c>
      <c r="J324" s="6" t="s">
        <v>55</v>
      </c>
      <c r="K324" s="2" t="s">
        <v>64</v>
      </c>
      <c r="L324" s="2">
        <v>2</v>
      </c>
      <c r="M324" s="2">
        <v>190</v>
      </c>
      <c r="N324" s="2">
        <v>370</v>
      </c>
      <c r="O324" s="12">
        <v>0.97368421052631604</v>
      </c>
      <c r="P324" s="2">
        <v>0.92500000000000004</v>
      </c>
      <c r="Q324" s="2">
        <v>342</v>
      </c>
      <c r="R324" s="14" t="s">
        <v>1040</v>
      </c>
      <c r="S324" s="2" t="s">
        <v>1172</v>
      </c>
      <c r="T324" s="7"/>
      <c r="U324" s="7"/>
      <c r="V324" s="7"/>
      <c r="W324" s="2" t="s">
        <v>54</v>
      </c>
      <c r="X324" s="6" t="s">
        <v>78</v>
      </c>
      <c r="Y324" s="6"/>
      <c r="Z324" s="7"/>
      <c r="AA324" s="7"/>
      <c r="AB324" s="7"/>
      <c r="AC324" s="7"/>
      <c r="AD324" s="7"/>
      <c r="AE324" s="7"/>
    </row>
    <row r="325" spans="1:31" x14ac:dyDescent="0.15">
      <c r="A325" s="4">
        <v>42373</v>
      </c>
      <c r="B325" s="5" t="s">
        <v>1173</v>
      </c>
      <c r="C325" s="2">
        <v>3</v>
      </c>
      <c r="D325" s="6" t="s">
        <v>146</v>
      </c>
      <c r="E325" s="6" t="s">
        <v>120</v>
      </c>
      <c r="F325" s="2" t="s">
        <v>832</v>
      </c>
      <c r="G325" s="2" t="s">
        <v>85</v>
      </c>
      <c r="H325" s="2" t="s">
        <v>44</v>
      </c>
      <c r="I325" s="2">
        <v>27.5</v>
      </c>
      <c r="J325" s="6" t="s">
        <v>45</v>
      </c>
      <c r="K325" s="2" t="s">
        <v>66</v>
      </c>
      <c r="L325" s="2">
        <v>1</v>
      </c>
      <c r="M325" s="2">
        <v>1960</v>
      </c>
      <c r="N325" s="2">
        <v>1900</v>
      </c>
      <c r="O325" s="12">
        <v>0.969387755102041</v>
      </c>
      <c r="P325" s="2">
        <v>0.92500000000000004</v>
      </c>
      <c r="Q325" s="2">
        <v>1757</v>
      </c>
      <c r="R325" s="14" t="s">
        <v>1040</v>
      </c>
      <c r="S325" s="2" t="s">
        <v>1174</v>
      </c>
      <c r="T325" s="2">
        <v>18510391736</v>
      </c>
      <c r="U325" s="7"/>
      <c r="V325" s="7"/>
      <c r="W325" s="2" t="s">
        <v>54</v>
      </c>
      <c r="X325" s="6" t="s">
        <v>86</v>
      </c>
      <c r="Y325" s="6"/>
      <c r="Z325" s="7"/>
      <c r="AA325" s="7"/>
      <c r="AB325" s="7"/>
      <c r="AC325" s="7"/>
      <c r="AD325" s="7"/>
      <c r="AE325" s="7"/>
    </row>
    <row r="326" spans="1:31" x14ac:dyDescent="0.15">
      <c r="A326" s="4">
        <v>42373</v>
      </c>
      <c r="B326" s="5" t="s">
        <v>1173</v>
      </c>
      <c r="C326" s="2">
        <v>3</v>
      </c>
      <c r="D326" s="6" t="s">
        <v>56</v>
      </c>
      <c r="E326" s="6" t="s">
        <v>60</v>
      </c>
      <c r="F326" s="2" t="s">
        <v>105</v>
      </c>
      <c r="G326" s="2" t="s">
        <v>85</v>
      </c>
      <c r="H326" s="2" t="s">
        <v>62</v>
      </c>
      <c r="I326" s="2" t="s">
        <v>53</v>
      </c>
      <c r="J326" s="6" t="s">
        <v>45</v>
      </c>
      <c r="K326" s="2" t="s">
        <v>66</v>
      </c>
      <c r="L326" s="2">
        <v>1</v>
      </c>
      <c r="M326" s="2">
        <v>158</v>
      </c>
      <c r="N326" s="2">
        <v>100</v>
      </c>
      <c r="O326" s="12">
        <v>0.632911392405063</v>
      </c>
      <c r="P326" s="2">
        <v>0.4</v>
      </c>
      <c r="Q326" s="2">
        <v>40</v>
      </c>
      <c r="R326" s="14" t="s">
        <v>1040</v>
      </c>
      <c r="S326" s="2" t="s">
        <v>1174</v>
      </c>
      <c r="T326" s="7"/>
      <c r="U326" s="7"/>
      <c r="V326" s="7"/>
      <c r="W326" s="2" t="s">
        <v>54</v>
      </c>
      <c r="X326" s="6" t="s">
        <v>86</v>
      </c>
      <c r="Y326" s="6"/>
      <c r="Z326" s="7"/>
      <c r="AA326" s="7"/>
      <c r="AB326" s="7"/>
      <c r="AC326" s="7"/>
      <c r="AD326" s="7"/>
      <c r="AE326" s="7"/>
    </row>
    <row r="327" spans="1:31" x14ac:dyDescent="0.15">
      <c r="A327" s="4">
        <v>42373</v>
      </c>
      <c r="B327" s="5" t="s">
        <v>1175</v>
      </c>
      <c r="C327" s="2">
        <v>4</v>
      </c>
      <c r="D327" s="6" t="s">
        <v>50</v>
      </c>
      <c r="E327" s="6" t="s">
        <v>112</v>
      </c>
      <c r="F327" s="7"/>
      <c r="G327" s="2" t="s">
        <v>166</v>
      </c>
      <c r="H327" s="2" t="s">
        <v>62</v>
      </c>
      <c r="I327" s="2" t="s">
        <v>53</v>
      </c>
      <c r="J327" s="6" t="s">
        <v>45</v>
      </c>
      <c r="K327" s="2" t="s">
        <v>46</v>
      </c>
      <c r="L327" s="2">
        <v>1</v>
      </c>
      <c r="M327" s="2">
        <v>50</v>
      </c>
      <c r="N327" s="2">
        <v>50</v>
      </c>
      <c r="O327" s="12">
        <v>1</v>
      </c>
      <c r="P327" s="7"/>
      <c r="Q327" s="7"/>
      <c r="R327" s="14" t="s">
        <v>47</v>
      </c>
      <c r="S327" s="7"/>
      <c r="T327" s="7"/>
      <c r="U327" s="7"/>
      <c r="V327" s="7"/>
      <c r="W327" s="2" t="s">
        <v>54</v>
      </c>
      <c r="X327" s="6" t="s">
        <v>49</v>
      </c>
      <c r="Y327" s="6"/>
      <c r="Z327" s="7"/>
      <c r="AA327" s="7"/>
      <c r="AB327" s="7"/>
      <c r="AC327" s="7"/>
      <c r="AD327" s="7"/>
      <c r="AE327" s="7"/>
    </row>
    <row r="328" spans="1:31" x14ac:dyDescent="0.15">
      <c r="A328" s="4">
        <v>42373</v>
      </c>
      <c r="B328" s="5" t="s">
        <v>1176</v>
      </c>
      <c r="C328" s="2">
        <v>5</v>
      </c>
      <c r="D328" s="6" t="s">
        <v>56</v>
      </c>
      <c r="E328" s="6" t="s">
        <v>52</v>
      </c>
      <c r="F328" s="7"/>
      <c r="G328" s="2" t="s">
        <v>85</v>
      </c>
      <c r="H328" s="2" t="s">
        <v>44</v>
      </c>
      <c r="I328" s="2" t="s">
        <v>53</v>
      </c>
      <c r="J328" s="6" t="s">
        <v>45</v>
      </c>
      <c r="K328" s="2" t="s">
        <v>46</v>
      </c>
      <c r="L328" s="2">
        <v>1</v>
      </c>
      <c r="M328" s="2">
        <v>20</v>
      </c>
      <c r="N328" s="2">
        <v>20</v>
      </c>
      <c r="O328" s="12">
        <v>1</v>
      </c>
      <c r="P328" s="7"/>
      <c r="Q328" s="7"/>
      <c r="R328" s="14" t="s">
        <v>47</v>
      </c>
      <c r="S328" s="7"/>
      <c r="T328" s="7"/>
      <c r="U328" s="7"/>
      <c r="V328" s="7"/>
      <c r="W328" s="2" t="s">
        <v>54</v>
      </c>
      <c r="X328" s="6" t="s">
        <v>49</v>
      </c>
      <c r="Y328" s="6"/>
      <c r="Z328" s="7"/>
      <c r="AA328" s="7"/>
      <c r="AB328" s="7"/>
      <c r="AC328" s="7"/>
      <c r="AD328" s="7"/>
      <c r="AE328" s="7"/>
    </row>
    <row r="329" spans="1:31" x14ac:dyDescent="0.15">
      <c r="A329" s="4">
        <v>42373</v>
      </c>
      <c r="B329" s="5" t="s">
        <v>1177</v>
      </c>
      <c r="C329" s="2">
        <v>6</v>
      </c>
      <c r="D329" s="6" t="s">
        <v>92</v>
      </c>
      <c r="E329" s="6" t="s">
        <v>249</v>
      </c>
      <c r="F329" s="2" t="s">
        <v>766</v>
      </c>
      <c r="G329" s="2" t="s">
        <v>284</v>
      </c>
      <c r="H329" s="2" t="s">
        <v>62</v>
      </c>
      <c r="I329" s="2" t="s">
        <v>262</v>
      </c>
      <c r="J329" s="6" t="s">
        <v>45</v>
      </c>
      <c r="K329" s="2" t="s">
        <v>66</v>
      </c>
      <c r="L329" s="2">
        <v>1</v>
      </c>
      <c r="M329" s="2">
        <v>580</v>
      </c>
      <c r="N329" s="2">
        <v>200</v>
      </c>
      <c r="O329" s="12">
        <v>0.34482758620689702</v>
      </c>
      <c r="P329" s="2">
        <v>0.1</v>
      </c>
      <c r="Q329" s="2">
        <v>20</v>
      </c>
      <c r="R329" s="14" t="s">
        <v>113</v>
      </c>
      <c r="S329" s="2" t="s">
        <v>317</v>
      </c>
      <c r="T329" s="7"/>
      <c r="U329" s="7"/>
      <c r="V329" s="7"/>
      <c r="W329" s="2" t="s">
        <v>54</v>
      </c>
      <c r="X329" s="6" t="s">
        <v>78</v>
      </c>
      <c r="Y329" s="6"/>
      <c r="Z329" s="7"/>
      <c r="AA329" s="7"/>
      <c r="AB329" s="7"/>
      <c r="AC329" s="7"/>
      <c r="AD329" s="7"/>
      <c r="AE329" s="7"/>
    </row>
    <row r="330" spans="1:31" x14ac:dyDescent="0.15">
      <c r="A330" s="4">
        <v>42373</v>
      </c>
      <c r="B330" s="5" t="s">
        <v>1178</v>
      </c>
      <c r="C330" s="2">
        <v>7</v>
      </c>
      <c r="D330" s="6" t="s">
        <v>122</v>
      </c>
      <c r="E330" s="6" t="s">
        <v>123</v>
      </c>
      <c r="F330" s="2" t="s">
        <v>1179</v>
      </c>
      <c r="G330" s="2" t="s">
        <v>166</v>
      </c>
      <c r="H330" s="2" t="s">
        <v>44</v>
      </c>
      <c r="I330" s="2" t="s">
        <v>72</v>
      </c>
      <c r="J330" s="6" t="s">
        <v>45</v>
      </c>
      <c r="K330" s="2" t="s">
        <v>66</v>
      </c>
      <c r="L330" s="2">
        <v>1</v>
      </c>
      <c r="M330" s="2">
        <v>800</v>
      </c>
      <c r="N330" s="2">
        <v>680</v>
      </c>
      <c r="O330" s="12">
        <v>0.85</v>
      </c>
      <c r="P330" s="2">
        <v>0.77500000000000002</v>
      </c>
      <c r="Q330" s="2">
        <v>263</v>
      </c>
      <c r="R330" s="14" t="s">
        <v>113</v>
      </c>
      <c r="S330" s="2" t="s">
        <v>315</v>
      </c>
      <c r="T330" s="7"/>
      <c r="U330" s="7"/>
      <c r="V330" s="7"/>
      <c r="W330" s="2" t="s">
        <v>54</v>
      </c>
      <c r="X330" s="6" t="s">
        <v>78</v>
      </c>
      <c r="Y330" s="6"/>
      <c r="Z330" s="2">
        <v>340</v>
      </c>
      <c r="AA330" s="2">
        <v>340</v>
      </c>
      <c r="AB330" s="7"/>
      <c r="AC330" s="7"/>
      <c r="AD330" s="7"/>
      <c r="AE330" s="7"/>
    </row>
    <row r="331" spans="1:31" x14ac:dyDescent="0.15">
      <c r="A331" s="4">
        <v>42374</v>
      </c>
      <c r="B331" s="5" t="s">
        <v>1180</v>
      </c>
      <c r="C331" s="2">
        <v>1</v>
      </c>
      <c r="D331" s="6" t="s">
        <v>50</v>
      </c>
      <c r="E331" s="6" t="s">
        <v>602</v>
      </c>
      <c r="F331" s="2"/>
      <c r="G331" s="2" t="s">
        <v>138</v>
      </c>
      <c r="H331" s="2" t="s">
        <v>44</v>
      </c>
      <c r="I331" s="2" t="s">
        <v>53</v>
      </c>
      <c r="J331" s="6" t="s">
        <v>55</v>
      </c>
      <c r="K331" s="2" t="s">
        <v>46</v>
      </c>
      <c r="L331" s="2">
        <v>2</v>
      </c>
      <c r="M331" s="2">
        <v>50</v>
      </c>
      <c r="N331" s="2">
        <v>100</v>
      </c>
      <c r="O331" s="12">
        <v>1</v>
      </c>
      <c r="P331" s="2"/>
      <c r="Q331" s="2"/>
      <c r="R331" s="14" t="s">
        <v>47</v>
      </c>
      <c r="S331" s="2"/>
      <c r="T331" s="2"/>
      <c r="U331" s="2"/>
      <c r="V331" s="2"/>
      <c r="W331" s="2" t="s">
        <v>389</v>
      </c>
      <c r="X331" s="6" t="s">
        <v>49</v>
      </c>
      <c r="Y331" s="6"/>
      <c r="Z331" s="2"/>
      <c r="AA331" s="2"/>
      <c r="AB331" s="15"/>
      <c r="AC331" s="2"/>
      <c r="AD331" s="2"/>
      <c r="AE331" s="2"/>
    </row>
    <row r="332" spans="1:31" x14ac:dyDescent="0.15">
      <c r="A332" s="4">
        <v>42374</v>
      </c>
      <c r="B332" s="5" t="s">
        <v>1181</v>
      </c>
      <c r="C332" s="2">
        <v>2</v>
      </c>
      <c r="D332" s="6" t="s">
        <v>56</v>
      </c>
      <c r="E332" s="6" t="s">
        <v>52</v>
      </c>
      <c r="F332" s="7"/>
      <c r="G332" s="2" t="s">
        <v>137</v>
      </c>
      <c r="H332" s="2" t="s">
        <v>44</v>
      </c>
      <c r="I332" s="2" t="s">
        <v>53</v>
      </c>
      <c r="J332" s="6" t="s">
        <v>45</v>
      </c>
      <c r="K332" s="2" t="s">
        <v>46</v>
      </c>
      <c r="L332" s="2">
        <v>1</v>
      </c>
      <c r="M332" s="2">
        <v>20</v>
      </c>
      <c r="N332" s="2">
        <v>20</v>
      </c>
      <c r="O332" s="12">
        <v>1</v>
      </c>
      <c r="P332" s="7"/>
      <c r="Q332" s="7"/>
      <c r="R332" s="14" t="s">
        <v>47</v>
      </c>
      <c r="S332" s="7"/>
      <c r="T332" s="7"/>
      <c r="U332" s="7"/>
      <c r="V332" s="7"/>
      <c r="W332" s="2" t="s">
        <v>54</v>
      </c>
      <c r="X332" s="6" t="s">
        <v>49</v>
      </c>
      <c r="Y332" s="6"/>
      <c r="Z332" s="7"/>
      <c r="AA332" s="7"/>
      <c r="AB332" s="7"/>
      <c r="AC332" s="7"/>
      <c r="AD332" s="7"/>
      <c r="AE332" s="7"/>
    </row>
    <row r="333" spans="1:31" x14ac:dyDescent="0.15">
      <c r="A333" s="4">
        <v>42374</v>
      </c>
      <c r="B333" s="5" t="s">
        <v>1182</v>
      </c>
      <c r="C333" s="2">
        <v>3</v>
      </c>
      <c r="D333" s="6" t="s">
        <v>56</v>
      </c>
      <c r="E333" s="6" t="s">
        <v>52</v>
      </c>
      <c r="F333" s="7"/>
      <c r="G333" s="2" t="s">
        <v>166</v>
      </c>
      <c r="H333" s="2" t="s">
        <v>44</v>
      </c>
      <c r="I333" s="2" t="s">
        <v>53</v>
      </c>
      <c r="J333" s="6" t="s">
        <v>45</v>
      </c>
      <c r="K333" s="2" t="s">
        <v>46</v>
      </c>
      <c r="L333" s="2">
        <v>1</v>
      </c>
      <c r="M333" s="2">
        <v>20</v>
      </c>
      <c r="N333" s="2">
        <v>20</v>
      </c>
      <c r="O333" s="12">
        <v>1</v>
      </c>
      <c r="P333" s="7"/>
      <c r="Q333" s="7"/>
      <c r="R333" s="14" t="s">
        <v>47</v>
      </c>
      <c r="S333" s="7"/>
      <c r="T333" s="7"/>
      <c r="U333" s="7"/>
      <c r="V333" s="7"/>
      <c r="W333" s="2" t="s">
        <v>54</v>
      </c>
      <c r="X333" s="6" t="s">
        <v>49</v>
      </c>
      <c r="Y333" s="6"/>
      <c r="Z333" s="7"/>
      <c r="AA333" s="7"/>
      <c r="AB333" s="7"/>
      <c r="AC333" s="7"/>
      <c r="AD333" s="7"/>
      <c r="AE333" s="7"/>
    </row>
    <row r="334" spans="1:31" x14ac:dyDescent="0.15">
      <c r="A334" s="4">
        <v>42374</v>
      </c>
      <c r="B334" s="5" t="s">
        <v>1183</v>
      </c>
      <c r="C334" s="2">
        <v>4</v>
      </c>
      <c r="D334" s="6" t="s">
        <v>273</v>
      </c>
      <c r="E334" s="6"/>
      <c r="F334" s="2">
        <v>493</v>
      </c>
      <c r="G334" s="2" t="s">
        <v>166</v>
      </c>
      <c r="H334" s="2" t="s">
        <v>44</v>
      </c>
      <c r="I334" s="2" t="s">
        <v>43</v>
      </c>
      <c r="J334" s="6" t="s">
        <v>45</v>
      </c>
      <c r="K334" s="2" t="s">
        <v>66</v>
      </c>
      <c r="L334" s="2">
        <v>1</v>
      </c>
      <c r="M334" s="2">
        <v>468</v>
      </c>
      <c r="N334" s="2">
        <v>420</v>
      </c>
      <c r="O334" s="12">
        <v>0.89743589743589702</v>
      </c>
      <c r="P334" s="7"/>
      <c r="Q334" s="7"/>
      <c r="R334" s="14" t="s">
        <v>113</v>
      </c>
      <c r="S334" s="2" t="s">
        <v>1070</v>
      </c>
      <c r="T334" s="7"/>
      <c r="U334" s="7"/>
      <c r="V334" s="7"/>
      <c r="W334" s="2" t="s">
        <v>54</v>
      </c>
      <c r="X334" s="6" t="s">
        <v>86</v>
      </c>
      <c r="Y334" s="6"/>
      <c r="Z334" s="7"/>
      <c r="AA334" s="7"/>
      <c r="AB334" s="7"/>
      <c r="AC334" s="7"/>
      <c r="AD334" s="7"/>
      <c r="AE334" s="7"/>
    </row>
    <row r="335" spans="1:31" x14ac:dyDescent="0.15">
      <c r="A335" s="4">
        <v>42374</v>
      </c>
      <c r="B335" s="5" t="s">
        <v>1184</v>
      </c>
      <c r="C335" s="2">
        <v>5</v>
      </c>
      <c r="D335" s="6" t="s">
        <v>100</v>
      </c>
      <c r="E335" s="6" t="s">
        <v>128</v>
      </c>
      <c r="F335" s="2" t="s">
        <v>1185</v>
      </c>
      <c r="G335" s="2" t="s">
        <v>85</v>
      </c>
      <c r="H335" s="2" t="s">
        <v>44</v>
      </c>
      <c r="I335" s="2" t="s">
        <v>104</v>
      </c>
      <c r="J335" s="6" t="s">
        <v>45</v>
      </c>
      <c r="K335" s="2" t="s">
        <v>64</v>
      </c>
      <c r="L335" s="2">
        <v>1</v>
      </c>
      <c r="M335" s="2">
        <v>410</v>
      </c>
      <c r="N335" s="2">
        <v>369</v>
      </c>
      <c r="O335" s="12">
        <v>0.9</v>
      </c>
      <c r="P335" s="2">
        <v>0.85</v>
      </c>
      <c r="Q335" s="2">
        <v>255</v>
      </c>
      <c r="R335" s="14" t="s">
        <v>113</v>
      </c>
      <c r="S335" s="2" t="s">
        <v>1085</v>
      </c>
      <c r="T335" s="7"/>
      <c r="U335" s="7"/>
      <c r="V335" s="7"/>
      <c r="W335" s="2" t="s">
        <v>54</v>
      </c>
      <c r="X335" s="6" t="s">
        <v>86</v>
      </c>
      <c r="Y335" s="6"/>
      <c r="Z335" s="2">
        <v>69</v>
      </c>
      <c r="AA335" s="2">
        <v>300</v>
      </c>
      <c r="AB335" s="7"/>
      <c r="AC335" s="7"/>
      <c r="AD335" s="7"/>
      <c r="AE335" s="7"/>
    </row>
    <row r="336" spans="1:31" x14ac:dyDescent="0.15">
      <c r="A336" s="4">
        <v>42374</v>
      </c>
      <c r="B336" s="5" t="s">
        <v>1184</v>
      </c>
      <c r="C336" s="2">
        <v>5</v>
      </c>
      <c r="D336" s="6" t="s">
        <v>69</v>
      </c>
      <c r="E336" s="6" t="s">
        <v>199</v>
      </c>
      <c r="F336" s="2" t="s">
        <v>1186</v>
      </c>
      <c r="G336" s="2" t="s">
        <v>85</v>
      </c>
      <c r="H336" s="2" t="s">
        <v>44</v>
      </c>
      <c r="I336" s="2" t="s">
        <v>192</v>
      </c>
      <c r="J336" s="6" t="s">
        <v>45</v>
      </c>
      <c r="K336" s="2" t="s">
        <v>64</v>
      </c>
      <c r="L336" s="2">
        <v>1</v>
      </c>
      <c r="M336" s="2">
        <v>1580</v>
      </c>
      <c r="N336" s="2">
        <v>1580</v>
      </c>
      <c r="O336" s="12">
        <v>1</v>
      </c>
      <c r="P336" s="2">
        <v>1</v>
      </c>
      <c r="Q336" s="2">
        <v>1017</v>
      </c>
      <c r="R336" s="14" t="s">
        <v>113</v>
      </c>
      <c r="S336" s="2" t="s">
        <v>1085</v>
      </c>
      <c r="T336" s="7"/>
      <c r="U336" s="7"/>
      <c r="V336" s="7"/>
      <c r="W336" s="2" t="s">
        <v>54</v>
      </c>
      <c r="X336" s="6" t="s">
        <v>86</v>
      </c>
      <c r="Y336" s="6"/>
      <c r="Z336" s="2">
        <v>563</v>
      </c>
      <c r="AA336" s="2">
        <v>1017</v>
      </c>
      <c r="AB336" s="7"/>
      <c r="AC336" s="7"/>
      <c r="AD336" s="7"/>
      <c r="AE336" s="7"/>
    </row>
    <row r="337" spans="1:31" x14ac:dyDescent="0.15">
      <c r="A337" s="4">
        <v>42375</v>
      </c>
      <c r="B337" s="5" t="s">
        <v>1187</v>
      </c>
      <c r="C337" s="2">
        <v>1</v>
      </c>
      <c r="D337" s="6" t="s">
        <v>50</v>
      </c>
      <c r="E337" s="6" t="s">
        <v>112</v>
      </c>
      <c r="F337" s="7"/>
      <c r="G337" s="2" t="s">
        <v>166</v>
      </c>
      <c r="H337" s="2" t="s">
        <v>62</v>
      </c>
      <c r="I337" s="2" t="s">
        <v>53</v>
      </c>
      <c r="J337" s="6" t="s">
        <v>45</v>
      </c>
      <c r="K337" s="2" t="s">
        <v>46</v>
      </c>
      <c r="L337" s="2">
        <v>1</v>
      </c>
      <c r="M337" s="2">
        <v>50</v>
      </c>
      <c r="N337" s="2">
        <v>50</v>
      </c>
      <c r="O337" s="12">
        <v>1</v>
      </c>
      <c r="P337" s="7"/>
      <c r="Q337" s="7"/>
      <c r="R337" s="14" t="s">
        <v>47</v>
      </c>
      <c r="S337" s="7"/>
      <c r="T337" s="7"/>
      <c r="U337" s="7"/>
      <c r="V337" s="7"/>
      <c r="W337" s="2" t="s">
        <v>54</v>
      </c>
      <c r="X337" s="6" t="s">
        <v>49</v>
      </c>
      <c r="Y337" s="6"/>
      <c r="Z337" s="7"/>
      <c r="AA337" s="7"/>
      <c r="AB337" s="7"/>
      <c r="AC337" s="7"/>
      <c r="AD337" s="7"/>
      <c r="AE337" s="7"/>
    </row>
    <row r="338" spans="1:31" x14ac:dyDescent="0.15">
      <c r="A338" s="4">
        <v>42375</v>
      </c>
      <c r="B338" s="5" t="s">
        <v>1188</v>
      </c>
      <c r="C338" s="2">
        <v>2</v>
      </c>
      <c r="D338" s="6" t="s">
        <v>69</v>
      </c>
      <c r="E338" s="6" t="s">
        <v>199</v>
      </c>
      <c r="F338" s="2" t="s">
        <v>947</v>
      </c>
      <c r="G338" s="2" t="s">
        <v>802</v>
      </c>
      <c r="H338" s="2" t="s">
        <v>44</v>
      </c>
      <c r="I338" s="2" t="s">
        <v>43</v>
      </c>
      <c r="J338" s="6" t="s">
        <v>63</v>
      </c>
      <c r="K338" s="2" t="s">
        <v>66</v>
      </c>
      <c r="L338" s="2">
        <v>1</v>
      </c>
      <c r="M338" s="2">
        <v>1180</v>
      </c>
      <c r="N338" s="2">
        <v>1180</v>
      </c>
      <c r="O338" s="12">
        <v>1</v>
      </c>
      <c r="P338" s="2">
        <v>1</v>
      </c>
      <c r="Q338" s="2">
        <v>1180</v>
      </c>
      <c r="R338" s="14" t="s">
        <v>1040</v>
      </c>
      <c r="S338" s="2" t="s">
        <v>1189</v>
      </c>
      <c r="T338" s="2">
        <v>13901160169</v>
      </c>
      <c r="U338" s="7"/>
      <c r="V338" s="7"/>
      <c r="W338" s="2" t="s">
        <v>389</v>
      </c>
      <c r="X338" s="6" t="s">
        <v>86</v>
      </c>
      <c r="Y338" s="6"/>
      <c r="Z338" s="7"/>
      <c r="AA338" s="7"/>
      <c r="AB338" s="7"/>
      <c r="AC338" s="7"/>
      <c r="AD338" s="7"/>
      <c r="AE338" s="7"/>
    </row>
    <row r="339" spans="1:31" x14ac:dyDescent="0.15">
      <c r="A339" s="4">
        <v>42375</v>
      </c>
      <c r="B339" s="5" t="s">
        <v>1190</v>
      </c>
      <c r="C339" s="2">
        <v>3</v>
      </c>
      <c r="D339" s="6" t="s">
        <v>66</v>
      </c>
      <c r="E339" s="6" t="s">
        <v>101</v>
      </c>
      <c r="F339" s="2" t="s">
        <v>1191</v>
      </c>
      <c r="G339" s="7"/>
      <c r="H339" s="2" t="s">
        <v>62</v>
      </c>
      <c r="I339" s="2" t="s">
        <v>255</v>
      </c>
      <c r="J339" s="6" t="s">
        <v>55</v>
      </c>
      <c r="K339" s="2" t="s">
        <v>66</v>
      </c>
      <c r="L339" s="2">
        <v>1</v>
      </c>
      <c r="M339" s="2">
        <v>5180</v>
      </c>
      <c r="N339" s="2">
        <v>3600</v>
      </c>
      <c r="O339" s="12">
        <v>0.69498069498069504</v>
      </c>
      <c r="P339" s="2">
        <v>0.55000000000000004</v>
      </c>
      <c r="Q339" s="2">
        <v>6490</v>
      </c>
      <c r="R339" s="14" t="s">
        <v>113</v>
      </c>
      <c r="S339" s="2" t="s">
        <v>1192</v>
      </c>
      <c r="T339" s="7"/>
      <c r="U339" s="7"/>
      <c r="V339" s="7"/>
      <c r="W339" s="2" t="s">
        <v>54</v>
      </c>
      <c r="X339" s="6" t="s">
        <v>86</v>
      </c>
      <c r="Y339" s="6"/>
      <c r="Z339" s="2">
        <v>13125</v>
      </c>
      <c r="AA339" s="2">
        <v>11800</v>
      </c>
      <c r="AB339" s="7"/>
      <c r="AC339" s="7"/>
      <c r="AD339" s="7"/>
      <c r="AE339" s="7"/>
    </row>
    <row r="340" spans="1:31" x14ac:dyDescent="0.15">
      <c r="A340" s="4">
        <v>42375</v>
      </c>
      <c r="B340" s="5" t="s">
        <v>1190</v>
      </c>
      <c r="C340" s="2">
        <v>3</v>
      </c>
      <c r="D340" s="6" t="s">
        <v>160</v>
      </c>
      <c r="E340" s="6" t="s">
        <v>161</v>
      </c>
      <c r="F340" s="2">
        <v>13</v>
      </c>
      <c r="G340" s="2" t="s">
        <v>325</v>
      </c>
      <c r="H340" s="2" t="s">
        <v>62</v>
      </c>
      <c r="I340" s="2">
        <v>13</v>
      </c>
      <c r="J340" s="6" t="s">
        <v>55</v>
      </c>
      <c r="K340" s="2" t="s">
        <v>66</v>
      </c>
      <c r="L340" s="2">
        <v>1</v>
      </c>
      <c r="M340" s="2">
        <v>2880</v>
      </c>
      <c r="N340" s="2">
        <v>2000</v>
      </c>
      <c r="O340" s="12">
        <v>0.69444444444444398</v>
      </c>
      <c r="P340" s="7"/>
      <c r="Q340" s="7"/>
      <c r="R340" s="14" t="s">
        <v>113</v>
      </c>
      <c r="S340" s="2" t="s">
        <v>1192</v>
      </c>
      <c r="T340" s="7"/>
      <c r="U340" s="7"/>
      <c r="V340" s="7"/>
      <c r="W340" s="2" t="s">
        <v>54</v>
      </c>
      <c r="X340" s="6" t="s">
        <v>86</v>
      </c>
      <c r="Y340" s="6"/>
      <c r="Z340" s="7"/>
      <c r="AA340" s="7"/>
      <c r="AB340" s="7"/>
      <c r="AC340" s="7"/>
      <c r="AD340" s="7"/>
      <c r="AE340" s="7"/>
    </row>
    <row r="341" spans="1:31" x14ac:dyDescent="0.15">
      <c r="A341" s="4">
        <v>42375</v>
      </c>
      <c r="B341" s="5" t="s">
        <v>1190</v>
      </c>
      <c r="C341" s="2">
        <v>3</v>
      </c>
      <c r="D341" s="6" t="s">
        <v>90</v>
      </c>
      <c r="E341" s="6" t="s">
        <v>101</v>
      </c>
      <c r="F341" s="2" t="s">
        <v>1193</v>
      </c>
      <c r="G341" s="2" t="s">
        <v>1194</v>
      </c>
      <c r="H341" s="2" t="s">
        <v>62</v>
      </c>
      <c r="I341" s="2" t="s">
        <v>43</v>
      </c>
      <c r="J341" s="6" t="s">
        <v>55</v>
      </c>
      <c r="K341" s="2" t="s">
        <v>66</v>
      </c>
      <c r="L341" s="2">
        <v>1</v>
      </c>
      <c r="M341" s="2">
        <v>1980</v>
      </c>
      <c r="N341" s="2">
        <v>1232</v>
      </c>
      <c r="O341" s="12">
        <v>0.62222222222222201</v>
      </c>
      <c r="P341" s="7"/>
      <c r="Q341" s="7"/>
      <c r="R341" s="14" t="s">
        <v>113</v>
      </c>
      <c r="S341" s="2" t="s">
        <v>1192</v>
      </c>
      <c r="T341" s="7"/>
      <c r="U341" s="7"/>
      <c r="V341" s="7"/>
      <c r="W341" s="2" t="s">
        <v>54</v>
      </c>
      <c r="X341" s="6" t="s">
        <v>86</v>
      </c>
      <c r="Y341" s="6"/>
      <c r="Z341" s="7"/>
      <c r="AA341" s="7"/>
      <c r="AB341" s="7"/>
      <c r="AC341" s="7"/>
      <c r="AD341" s="7"/>
      <c r="AE341" s="7"/>
    </row>
    <row r="342" spans="1:31" x14ac:dyDescent="0.15">
      <c r="A342" s="4">
        <v>42375</v>
      </c>
      <c r="B342" s="5" t="s">
        <v>1190</v>
      </c>
      <c r="C342" s="2">
        <v>3</v>
      </c>
      <c r="D342" s="6" t="s">
        <v>92</v>
      </c>
      <c r="E342" s="6" t="s">
        <v>91</v>
      </c>
      <c r="F342" s="2" t="s">
        <v>183</v>
      </c>
      <c r="G342" s="2" t="s">
        <v>779</v>
      </c>
      <c r="H342" s="2" t="s">
        <v>44</v>
      </c>
      <c r="I342" s="2" t="s">
        <v>43</v>
      </c>
      <c r="J342" s="6" t="s">
        <v>55</v>
      </c>
      <c r="K342" s="2" t="s">
        <v>66</v>
      </c>
      <c r="L342" s="2">
        <v>1</v>
      </c>
      <c r="M342" s="2">
        <v>1280</v>
      </c>
      <c r="N342" s="2">
        <v>1000</v>
      </c>
      <c r="O342" s="12">
        <v>0.78125</v>
      </c>
      <c r="P342" s="7"/>
      <c r="Q342" s="7"/>
      <c r="R342" s="14" t="s">
        <v>113</v>
      </c>
      <c r="S342" s="2" t="s">
        <v>1192</v>
      </c>
      <c r="T342" s="7"/>
      <c r="U342" s="7"/>
      <c r="V342" s="7"/>
      <c r="W342" s="2" t="s">
        <v>54</v>
      </c>
      <c r="X342" s="6" t="s">
        <v>86</v>
      </c>
      <c r="Y342" s="6"/>
      <c r="Z342" s="7"/>
      <c r="AA342" s="7"/>
      <c r="AB342" s="7"/>
      <c r="AC342" s="7"/>
      <c r="AD342" s="7"/>
      <c r="AE342" s="7"/>
    </row>
    <row r="343" spans="1:31" x14ac:dyDescent="0.15">
      <c r="A343" s="4">
        <v>42375</v>
      </c>
      <c r="B343" s="5" t="s">
        <v>1190</v>
      </c>
      <c r="C343" s="2">
        <v>3</v>
      </c>
      <c r="D343" s="6" t="s">
        <v>69</v>
      </c>
      <c r="E343" s="6" t="s">
        <v>199</v>
      </c>
      <c r="F343" s="2" t="s">
        <v>947</v>
      </c>
      <c r="G343" s="2" t="s">
        <v>802</v>
      </c>
      <c r="H343" s="2" t="s">
        <v>44</v>
      </c>
      <c r="I343" s="2" t="s">
        <v>43</v>
      </c>
      <c r="J343" s="6" t="s">
        <v>55</v>
      </c>
      <c r="K343" s="2" t="s">
        <v>66</v>
      </c>
      <c r="L343" s="2">
        <v>1</v>
      </c>
      <c r="M343" s="2">
        <v>1180</v>
      </c>
      <c r="N343" s="2">
        <v>1180</v>
      </c>
      <c r="O343" s="12">
        <v>1</v>
      </c>
      <c r="P343" s="7"/>
      <c r="Q343" s="7"/>
      <c r="R343" s="14" t="s">
        <v>113</v>
      </c>
      <c r="S343" s="2" t="s">
        <v>1192</v>
      </c>
      <c r="T343" s="7"/>
      <c r="U343" s="7"/>
      <c r="V343" s="7"/>
      <c r="W343" s="2" t="s">
        <v>54</v>
      </c>
      <c r="X343" s="6" t="s">
        <v>86</v>
      </c>
      <c r="Y343" s="6"/>
      <c r="Z343" s="7"/>
      <c r="AA343" s="7"/>
      <c r="AB343" s="7"/>
      <c r="AC343" s="7"/>
      <c r="AD343" s="7"/>
      <c r="AE343" s="7"/>
    </row>
    <row r="344" spans="1:31" x14ac:dyDescent="0.15">
      <c r="A344" s="4">
        <v>42375</v>
      </c>
      <c r="B344" s="5" t="s">
        <v>1190</v>
      </c>
      <c r="C344" s="2">
        <v>3</v>
      </c>
      <c r="D344" s="6" t="s">
        <v>75</v>
      </c>
      <c r="E344" s="6" t="s">
        <v>221</v>
      </c>
      <c r="F344" s="2" t="s">
        <v>948</v>
      </c>
      <c r="G344" s="2" t="s">
        <v>1195</v>
      </c>
      <c r="H344" s="2" t="s">
        <v>62</v>
      </c>
      <c r="I344" s="2" t="s">
        <v>53</v>
      </c>
      <c r="J344" s="6" t="s">
        <v>55</v>
      </c>
      <c r="K344" s="2" t="s">
        <v>66</v>
      </c>
      <c r="L344" s="2">
        <v>1</v>
      </c>
      <c r="M344" s="2">
        <v>1130</v>
      </c>
      <c r="N344" s="2">
        <v>650</v>
      </c>
      <c r="O344" s="12">
        <v>0.57522123893805299</v>
      </c>
      <c r="P344" s="7"/>
      <c r="Q344" s="7"/>
      <c r="R344" s="14" t="s">
        <v>113</v>
      </c>
      <c r="S344" s="2" t="s">
        <v>1192</v>
      </c>
      <c r="T344" s="7"/>
      <c r="U344" s="7"/>
      <c r="V344" s="7"/>
      <c r="W344" s="2" t="s">
        <v>54</v>
      </c>
      <c r="X344" s="6" t="s">
        <v>86</v>
      </c>
      <c r="Y344" s="6"/>
      <c r="Z344" s="7"/>
      <c r="AA344" s="7"/>
      <c r="AB344" s="7"/>
      <c r="AC344" s="7"/>
      <c r="AD344" s="7"/>
      <c r="AE344" s="7"/>
    </row>
    <row r="345" spans="1:31" x14ac:dyDescent="0.15">
      <c r="A345" s="4">
        <v>42375</v>
      </c>
      <c r="B345" s="5" t="s">
        <v>1190</v>
      </c>
      <c r="C345" s="2">
        <v>3</v>
      </c>
      <c r="D345" s="6" t="s">
        <v>157</v>
      </c>
      <c r="E345" s="6" t="s">
        <v>41</v>
      </c>
      <c r="F345" s="2" t="s">
        <v>774</v>
      </c>
      <c r="G345" s="2" t="s">
        <v>300</v>
      </c>
      <c r="H345" s="2" t="s">
        <v>44</v>
      </c>
      <c r="I345" s="2" t="s">
        <v>43</v>
      </c>
      <c r="J345" s="6" t="s">
        <v>55</v>
      </c>
      <c r="K345" s="2" t="s">
        <v>66</v>
      </c>
      <c r="L345" s="2">
        <v>1</v>
      </c>
      <c r="M345" s="2">
        <v>1340</v>
      </c>
      <c r="N345" s="2">
        <v>1200</v>
      </c>
      <c r="O345" s="12">
        <v>0.89552238805970197</v>
      </c>
      <c r="P345" s="7"/>
      <c r="Q345" s="7"/>
      <c r="R345" s="14" t="s">
        <v>113</v>
      </c>
      <c r="S345" s="2" t="s">
        <v>1192</v>
      </c>
      <c r="T345" s="7"/>
      <c r="U345" s="7"/>
      <c r="V345" s="7"/>
      <c r="W345" s="2" t="s">
        <v>54</v>
      </c>
      <c r="X345" s="6" t="s">
        <v>86</v>
      </c>
      <c r="Y345" s="6"/>
      <c r="Z345" s="7"/>
      <c r="AA345" s="7"/>
      <c r="AB345" s="7"/>
      <c r="AC345" s="7"/>
      <c r="AD345" s="7"/>
      <c r="AE345" s="7"/>
    </row>
    <row r="346" spans="1:31" x14ac:dyDescent="0.15">
      <c r="A346" s="4">
        <v>42375</v>
      </c>
      <c r="B346" s="5" t="s">
        <v>1190</v>
      </c>
      <c r="C346" s="2">
        <v>3</v>
      </c>
      <c r="D346" s="6" t="s">
        <v>146</v>
      </c>
      <c r="E346" s="6" t="s">
        <v>120</v>
      </c>
      <c r="F346" s="2" t="s">
        <v>826</v>
      </c>
      <c r="G346" s="2" t="s">
        <v>203</v>
      </c>
      <c r="H346" s="2" t="s">
        <v>44</v>
      </c>
      <c r="I346" s="2">
        <v>23.5</v>
      </c>
      <c r="J346" s="6" t="s">
        <v>55</v>
      </c>
      <c r="K346" s="2" t="s">
        <v>66</v>
      </c>
      <c r="L346" s="2">
        <v>1</v>
      </c>
      <c r="M346" s="2">
        <v>2190</v>
      </c>
      <c r="N346" s="2">
        <v>1850</v>
      </c>
      <c r="O346" s="12">
        <v>0.84474885844748904</v>
      </c>
      <c r="P346" s="7"/>
      <c r="Q346" s="7"/>
      <c r="R346" s="14" t="s">
        <v>113</v>
      </c>
      <c r="S346" s="2" t="s">
        <v>1192</v>
      </c>
      <c r="T346" s="7"/>
      <c r="U346" s="7"/>
      <c r="V346" s="7"/>
      <c r="W346" s="2" t="s">
        <v>54</v>
      </c>
      <c r="X346" s="6" t="s">
        <v>86</v>
      </c>
      <c r="Y346" s="6"/>
      <c r="Z346" s="7"/>
      <c r="AA346" s="7"/>
      <c r="AB346" s="7"/>
      <c r="AC346" s="7"/>
      <c r="AD346" s="7"/>
      <c r="AE346" s="7"/>
    </row>
    <row r="347" spans="1:31" x14ac:dyDescent="0.15">
      <c r="A347" s="4">
        <v>42375</v>
      </c>
      <c r="B347" s="5" t="s">
        <v>1190</v>
      </c>
      <c r="C347" s="2">
        <v>3</v>
      </c>
      <c r="D347" s="6" t="s">
        <v>671</v>
      </c>
      <c r="E347" s="6" t="s">
        <v>112</v>
      </c>
      <c r="F347" s="7"/>
      <c r="G347" s="2" t="s">
        <v>184</v>
      </c>
      <c r="H347" s="2" t="s">
        <v>62</v>
      </c>
      <c r="I347" s="2" t="s">
        <v>53</v>
      </c>
      <c r="J347" s="6" t="s">
        <v>55</v>
      </c>
      <c r="K347" s="2" t="s">
        <v>66</v>
      </c>
      <c r="L347" s="2">
        <v>1</v>
      </c>
      <c r="M347" s="2">
        <v>320</v>
      </c>
      <c r="N347" s="2">
        <v>200</v>
      </c>
      <c r="O347" s="12">
        <v>0.625</v>
      </c>
      <c r="P347" s="7"/>
      <c r="Q347" s="7"/>
      <c r="R347" s="14" t="s">
        <v>113</v>
      </c>
      <c r="S347" s="2" t="s">
        <v>1192</v>
      </c>
      <c r="T347" s="7"/>
      <c r="U347" s="7"/>
      <c r="V347" s="7"/>
      <c r="W347" s="2" t="s">
        <v>54</v>
      </c>
      <c r="X347" s="6" t="s">
        <v>86</v>
      </c>
      <c r="Y347" s="6"/>
      <c r="Z347" s="7"/>
      <c r="AA347" s="7"/>
      <c r="AB347" s="7"/>
      <c r="AC347" s="7"/>
      <c r="AD347" s="7"/>
      <c r="AE347" s="7"/>
    </row>
    <row r="348" spans="1:31" x14ac:dyDescent="0.15">
      <c r="A348" s="4">
        <v>42375</v>
      </c>
      <c r="B348" s="5" t="s">
        <v>1190</v>
      </c>
      <c r="C348" s="2">
        <v>3</v>
      </c>
      <c r="D348" s="6" t="s">
        <v>111</v>
      </c>
      <c r="E348" s="6" t="s">
        <v>112</v>
      </c>
      <c r="F348" s="2"/>
      <c r="G348" s="2" t="s">
        <v>184</v>
      </c>
      <c r="H348" s="2" t="s">
        <v>62</v>
      </c>
      <c r="I348" s="2" t="s">
        <v>136</v>
      </c>
      <c r="J348" s="6" t="s">
        <v>55</v>
      </c>
      <c r="K348" s="2" t="s">
        <v>66</v>
      </c>
      <c r="L348" s="2">
        <v>1</v>
      </c>
      <c r="M348" s="2">
        <v>280</v>
      </c>
      <c r="N348" s="2">
        <v>200</v>
      </c>
      <c r="O348" s="12">
        <v>0.71428571428571397</v>
      </c>
      <c r="P348" s="2"/>
      <c r="Q348" s="2"/>
      <c r="R348" s="14" t="s">
        <v>113</v>
      </c>
      <c r="S348" s="2" t="s">
        <v>1192</v>
      </c>
      <c r="T348" s="2"/>
      <c r="U348" s="2"/>
      <c r="V348" s="2"/>
      <c r="W348" s="2" t="s">
        <v>54</v>
      </c>
      <c r="X348" s="6" t="s">
        <v>86</v>
      </c>
      <c r="Y348" s="6"/>
      <c r="Z348" s="2"/>
      <c r="AA348" s="2"/>
      <c r="AB348" s="15"/>
      <c r="AC348" s="2"/>
      <c r="AD348" s="2"/>
      <c r="AE348" s="2"/>
    </row>
    <row r="349" spans="1:31" x14ac:dyDescent="0.15">
      <c r="A349" s="4">
        <v>42375</v>
      </c>
      <c r="B349" s="5" t="s">
        <v>1190</v>
      </c>
      <c r="C349" s="2">
        <v>3</v>
      </c>
      <c r="D349" s="6" t="s">
        <v>59</v>
      </c>
      <c r="E349" s="6" t="s">
        <v>263</v>
      </c>
      <c r="F349" s="7"/>
      <c r="G349" s="2" t="s">
        <v>878</v>
      </c>
      <c r="H349" s="2" t="s">
        <v>62</v>
      </c>
      <c r="I349" s="2" t="s">
        <v>89</v>
      </c>
      <c r="J349" s="6" t="s">
        <v>55</v>
      </c>
      <c r="K349" s="2" t="s">
        <v>66</v>
      </c>
      <c r="L349" s="2">
        <v>1</v>
      </c>
      <c r="M349" s="2">
        <v>138</v>
      </c>
      <c r="N349" s="2">
        <v>0</v>
      </c>
      <c r="O349" s="12">
        <v>0</v>
      </c>
      <c r="P349" s="7"/>
      <c r="Q349" s="7"/>
      <c r="R349" s="14" t="s">
        <v>113</v>
      </c>
      <c r="S349" s="2" t="s">
        <v>1192</v>
      </c>
      <c r="T349" s="7"/>
      <c r="U349" s="7"/>
      <c r="V349" s="7"/>
      <c r="W349" s="2" t="s">
        <v>54</v>
      </c>
      <c r="X349" s="6" t="s">
        <v>186</v>
      </c>
      <c r="Y349" s="6"/>
      <c r="Z349" s="7"/>
      <c r="AA349" s="7"/>
      <c r="AB349" s="7"/>
      <c r="AC349" s="7"/>
      <c r="AD349" s="7"/>
      <c r="AE349" s="7"/>
    </row>
    <row r="350" spans="1:31" x14ac:dyDescent="0.15">
      <c r="A350" s="4">
        <v>42375</v>
      </c>
      <c r="B350" s="5" t="s">
        <v>1190</v>
      </c>
      <c r="C350" s="2">
        <v>3</v>
      </c>
      <c r="D350" s="6" t="s">
        <v>59</v>
      </c>
      <c r="E350" s="6" t="s">
        <v>165</v>
      </c>
      <c r="F350" s="7"/>
      <c r="G350" s="2" t="s">
        <v>223</v>
      </c>
      <c r="H350" s="2" t="s">
        <v>62</v>
      </c>
      <c r="I350" s="2" t="s">
        <v>89</v>
      </c>
      <c r="J350" s="6" t="s">
        <v>55</v>
      </c>
      <c r="K350" s="2" t="s">
        <v>66</v>
      </c>
      <c r="L350" s="2">
        <v>1</v>
      </c>
      <c r="M350" s="2">
        <v>138</v>
      </c>
      <c r="N350" s="2">
        <v>0</v>
      </c>
      <c r="O350" s="12">
        <v>0</v>
      </c>
      <c r="P350" s="7"/>
      <c r="Q350" s="7"/>
      <c r="R350" s="14" t="s">
        <v>113</v>
      </c>
      <c r="S350" s="2" t="s">
        <v>1192</v>
      </c>
      <c r="T350" s="7"/>
      <c r="U350" s="7"/>
      <c r="V350" s="7"/>
      <c r="W350" s="2" t="s">
        <v>54</v>
      </c>
      <c r="X350" s="6" t="s">
        <v>186</v>
      </c>
      <c r="Y350" s="6"/>
      <c r="Z350" s="7"/>
      <c r="AA350" s="7"/>
      <c r="AB350" s="7"/>
      <c r="AC350" s="7"/>
      <c r="AD350" s="7"/>
      <c r="AE350" s="7"/>
    </row>
    <row r="351" spans="1:31" x14ac:dyDescent="0.15">
      <c r="A351" s="4">
        <v>42375</v>
      </c>
      <c r="B351" s="5" t="s">
        <v>1190</v>
      </c>
      <c r="C351" s="2">
        <v>3</v>
      </c>
      <c r="D351" s="6" t="s">
        <v>50</v>
      </c>
      <c r="E351" s="6" t="s">
        <v>602</v>
      </c>
      <c r="F351" s="7"/>
      <c r="G351" s="2" t="s">
        <v>164</v>
      </c>
      <c r="H351" s="2" t="s">
        <v>44</v>
      </c>
      <c r="I351" s="2" t="s">
        <v>53</v>
      </c>
      <c r="J351" s="6" t="s">
        <v>55</v>
      </c>
      <c r="K351" s="2" t="s">
        <v>66</v>
      </c>
      <c r="L351" s="2">
        <v>1</v>
      </c>
      <c r="M351" s="2">
        <v>50</v>
      </c>
      <c r="N351" s="2">
        <v>0</v>
      </c>
      <c r="O351" s="12">
        <v>0</v>
      </c>
      <c r="P351" s="7"/>
      <c r="Q351" s="7"/>
      <c r="R351" s="14" t="s">
        <v>113</v>
      </c>
      <c r="S351" s="2" t="s">
        <v>1192</v>
      </c>
      <c r="T351" s="7"/>
      <c r="U351" s="7"/>
      <c r="V351" s="7"/>
      <c r="W351" s="2" t="s">
        <v>54</v>
      </c>
      <c r="X351" s="6" t="s">
        <v>186</v>
      </c>
      <c r="Y351" s="6"/>
      <c r="Z351" s="7"/>
      <c r="AA351" s="7"/>
      <c r="AB351" s="7"/>
      <c r="AC351" s="7"/>
      <c r="AD351" s="7"/>
      <c r="AE351" s="7"/>
    </row>
    <row r="352" spans="1:31" x14ac:dyDescent="0.15">
      <c r="A352" s="4">
        <v>42375</v>
      </c>
      <c r="B352" s="5" t="s">
        <v>1196</v>
      </c>
      <c r="C352" s="2">
        <v>4</v>
      </c>
      <c r="D352" s="6" t="s">
        <v>75</v>
      </c>
      <c r="E352" s="6" t="s">
        <v>441</v>
      </c>
      <c r="F352" s="2" t="s">
        <v>1197</v>
      </c>
      <c r="G352" s="2" t="s">
        <v>1198</v>
      </c>
      <c r="H352" s="2" t="s">
        <v>44</v>
      </c>
      <c r="I352" s="2" t="s">
        <v>53</v>
      </c>
      <c r="J352" s="6" t="s">
        <v>45</v>
      </c>
      <c r="K352" s="2" t="s">
        <v>66</v>
      </c>
      <c r="L352" s="2">
        <v>1</v>
      </c>
      <c r="M352" s="2">
        <v>550</v>
      </c>
      <c r="N352" s="2">
        <v>550</v>
      </c>
      <c r="O352" s="12">
        <v>1</v>
      </c>
      <c r="P352" s="7"/>
      <c r="Q352" s="7"/>
      <c r="R352" s="14" t="s">
        <v>113</v>
      </c>
      <c r="S352" s="2" t="s">
        <v>1199</v>
      </c>
      <c r="T352" s="7"/>
      <c r="U352" s="7"/>
      <c r="V352" s="7"/>
      <c r="W352" s="2" t="s">
        <v>54</v>
      </c>
      <c r="X352" s="6" t="s">
        <v>49</v>
      </c>
      <c r="Y352" s="6"/>
      <c r="Z352" s="7"/>
      <c r="AA352" s="7"/>
      <c r="AB352" s="7"/>
      <c r="AC352" s="7"/>
      <c r="AD352" s="7"/>
      <c r="AE352" s="7"/>
    </row>
    <row r="353" spans="1:31" x14ac:dyDescent="0.15">
      <c r="A353" s="4">
        <v>42375</v>
      </c>
      <c r="B353" s="5" t="s">
        <v>1200</v>
      </c>
      <c r="C353" s="2">
        <v>5</v>
      </c>
      <c r="D353" s="6" t="s">
        <v>75</v>
      </c>
      <c r="E353" s="6" t="s">
        <v>225</v>
      </c>
      <c r="F353" s="2" t="s">
        <v>782</v>
      </c>
      <c r="G353" s="2" t="s">
        <v>328</v>
      </c>
      <c r="H353" s="2" t="s">
        <v>44</v>
      </c>
      <c r="I353" s="2" t="s">
        <v>53</v>
      </c>
      <c r="J353" s="6" t="s">
        <v>55</v>
      </c>
      <c r="K353" s="2" t="s">
        <v>66</v>
      </c>
      <c r="L353" s="2">
        <v>1</v>
      </c>
      <c r="M353" s="2">
        <v>1280</v>
      </c>
      <c r="N353" s="2">
        <v>1280</v>
      </c>
      <c r="O353" s="12">
        <v>1</v>
      </c>
      <c r="P353" s="2">
        <v>1</v>
      </c>
      <c r="Q353" s="2">
        <v>640</v>
      </c>
      <c r="R353" s="14" t="s">
        <v>113</v>
      </c>
      <c r="S353" s="2" t="s">
        <v>82</v>
      </c>
      <c r="T353" s="7"/>
      <c r="U353" s="7"/>
      <c r="V353" s="7"/>
      <c r="W353" s="2" t="s">
        <v>389</v>
      </c>
      <c r="X353" s="6" t="s">
        <v>78</v>
      </c>
      <c r="Y353" s="6"/>
      <c r="Z353" s="2">
        <v>6400</v>
      </c>
      <c r="AA353" s="2">
        <v>640</v>
      </c>
      <c r="AB353" s="7"/>
      <c r="AC353" s="7"/>
      <c r="AD353" s="7"/>
      <c r="AE353" s="7"/>
    </row>
    <row r="354" spans="1:31" x14ac:dyDescent="0.15">
      <c r="A354" s="4">
        <v>42375</v>
      </c>
      <c r="B354" s="5" t="s">
        <v>1201</v>
      </c>
      <c r="C354" s="2">
        <v>6</v>
      </c>
      <c r="D354" s="6" t="s">
        <v>90</v>
      </c>
      <c r="E354" s="6" t="s">
        <v>91</v>
      </c>
      <c r="F354" s="2" t="s">
        <v>1202</v>
      </c>
      <c r="G354" s="2" t="s">
        <v>1203</v>
      </c>
      <c r="H354" s="2" t="s">
        <v>44</v>
      </c>
      <c r="I354" s="2" t="s">
        <v>43</v>
      </c>
      <c r="J354" s="6" t="s">
        <v>45</v>
      </c>
      <c r="K354" s="2" t="s">
        <v>66</v>
      </c>
      <c r="L354" s="2">
        <v>1</v>
      </c>
      <c r="M354" s="2">
        <v>1880</v>
      </c>
      <c r="N354" s="2">
        <v>1600</v>
      </c>
      <c r="O354" s="12">
        <v>0.85106382978723405</v>
      </c>
      <c r="P354" s="2">
        <v>0.77500000000000002</v>
      </c>
      <c r="Q354" s="2">
        <v>620</v>
      </c>
      <c r="R354" s="14" t="s">
        <v>113</v>
      </c>
      <c r="S354" s="2" t="s">
        <v>1072</v>
      </c>
      <c r="T354" s="7"/>
      <c r="U354" s="7"/>
      <c r="V354" s="7"/>
      <c r="W354" s="2" t="s">
        <v>389</v>
      </c>
      <c r="X354" s="6" t="s">
        <v>78</v>
      </c>
      <c r="Y354" s="6"/>
      <c r="Z354" s="2">
        <v>8000</v>
      </c>
      <c r="AA354" s="2">
        <v>800</v>
      </c>
      <c r="AB354" s="7"/>
      <c r="AC354" s="7"/>
      <c r="AD354" s="7"/>
      <c r="AE354" s="7"/>
    </row>
    <row r="355" spans="1:31" x14ac:dyDescent="0.15">
      <c r="A355" s="4">
        <v>42375</v>
      </c>
      <c r="B355" s="5" t="s">
        <v>1201</v>
      </c>
      <c r="C355" s="2">
        <v>6</v>
      </c>
      <c r="D355" s="6" t="s">
        <v>50</v>
      </c>
      <c r="E355" s="6" t="s">
        <v>602</v>
      </c>
      <c r="F355" s="7"/>
      <c r="G355" s="2" t="s">
        <v>164</v>
      </c>
      <c r="H355" s="2" t="s">
        <v>44</v>
      </c>
      <c r="I355" s="2" t="s">
        <v>53</v>
      </c>
      <c r="J355" s="6" t="s">
        <v>45</v>
      </c>
      <c r="K355" s="2" t="s">
        <v>66</v>
      </c>
      <c r="L355" s="2">
        <v>2</v>
      </c>
      <c r="M355" s="2">
        <v>50</v>
      </c>
      <c r="N355" s="2">
        <v>100</v>
      </c>
      <c r="O355" s="12">
        <v>1</v>
      </c>
      <c r="P355" s="7"/>
      <c r="Q355" s="7"/>
      <c r="R355" s="14" t="s">
        <v>113</v>
      </c>
      <c r="S355" s="2" t="s">
        <v>1072</v>
      </c>
      <c r="T355" s="7"/>
      <c r="U355" s="7"/>
      <c r="V355" s="7"/>
      <c r="W355" s="2" t="s">
        <v>389</v>
      </c>
      <c r="X355" s="6" t="s">
        <v>78</v>
      </c>
      <c r="Y355" s="6"/>
      <c r="Z355" s="7"/>
      <c r="AA355" s="7"/>
      <c r="AB355" s="7"/>
      <c r="AC355" s="7"/>
      <c r="AD355" s="7"/>
      <c r="AE355" s="7"/>
    </row>
    <row r="356" spans="1:31" x14ac:dyDescent="0.15">
      <c r="A356" s="4">
        <v>42376</v>
      </c>
      <c r="B356" s="5" t="s">
        <v>1204</v>
      </c>
      <c r="C356" s="2">
        <v>1</v>
      </c>
      <c r="D356" s="6" t="s">
        <v>50</v>
      </c>
      <c r="E356" s="6" t="s">
        <v>112</v>
      </c>
      <c r="F356" s="7"/>
      <c r="G356" s="2" t="s">
        <v>138</v>
      </c>
      <c r="H356" s="2" t="s">
        <v>62</v>
      </c>
      <c r="I356" s="2" t="s">
        <v>53</v>
      </c>
      <c r="J356" s="6" t="s">
        <v>45</v>
      </c>
      <c r="K356" s="2" t="s">
        <v>46</v>
      </c>
      <c r="L356" s="2">
        <v>1</v>
      </c>
      <c r="M356" s="2">
        <v>50</v>
      </c>
      <c r="N356" s="2">
        <v>50</v>
      </c>
      <c r="O356" s="12">
        <v>1</v>
      </c>
      <c r="P356" s="7"/>
      <c r="Q356" s="7"/>
      <c r="R356" s="14" t="s">
        <v>47</v>
      </c>
      <c r="S356" s="7"/>
      <c r="T356" s="7"/>
      <c r="U356" s="7"/>
      <c r="V356" s="7"/>
      <c r="W356" s="2" t="s">
        <v>389</v>
      </c>
      <c r="X356" s="6" t="s">
        <v>49</v>
      </c>
      <c r="Y356" s="6"/>
      <c r="Z356" s="7"/>
      <c r="AA356" s="7"/>
      <c r="AB356" s="7"/>
      <c r="AC356" s="7"/>
      <c r="AD356" s="7"/>
      <c r="AE356" s="7"/>
    </row>
    <row r="357" spans="1:31" x14ac:dyDescent="0.15">
      <c r="A357" s="4">
        <v>42376</v>
      </c>
      <c r="B357" s="5" t="s">
        <v>1204</v>
      </c>
      <c r="C357" s="2">
        <v>1</v>
      </c>
      <c r="D357" s="6" t="s">
        <v>56</v>
      </c>
      <c r="E357" s="6" t="s">
        <v>52</v>
      </c>
      <c r="F357" s="7"/>
      <c r="G357" s="2" t="s">
        <v>184</v>
      </c>
      <c r="H357" s="2" t="s">
        <v>44</v>
      </c>
      <c r="I357" s="2" t="s">
        <v>53</v>
      </c>
      <c r="J357" s="6" t="s">
        <v>45</v>
      </c>
      <c r="K357" s="2" t="s">
        <v>46</v>
      </c>
      <c r="L357" s="2">
        <v>1</v>
      </c>
      <c r="M357" s="2">
        <v>20</v>
      </c>
      <c r="N357" s="2">
        <v>20</v>
      </c>
      <c r="O357" s="12">
        <v>1</v>
      </c>
      <c r="P357" s="7"/>
      <c r="Q357" s="7"/>
      <c r="R357" s="14" t="s">
        <v>47</v>
      </c>
      <c r="S357" s="7"/>
      <c r="T357" s="7"/>
      <c r="U357" s="7"/>
      <c r="V357" s="7"/>
      <c r="W357" s="2" t="s">
        <v>389</v>
      </c>
      <c r="X357" s="6" t="s">
        <v>49</v>
      </c>
      <c r="Y357" s="6"/>
      <c r="Z357" s="7"/>
      <c r="AA357" s="7"/>
      <c r="AB357" s="7"/>
      <c r="AC357" s="7"/>
      <c r="AD357" s="7"/>
      <c r="AE357" s="7"/>
    </row>
    <row r="358" spans="1:31" x14ac:dyDescent="0.15">
      <c r="A358" s="4">
        <v>42376</v>
      </c>
      <c r="B358" s="5" t="s">
        <v>1205</v>
      </c>
      <c r="C358" s="2">
        <v>2</v>
      </c>
      <c r="D358" s="6" t="s">
        <v>50</v>
      </c>
      <c r="E358" s="6" t="s">
        <v>112</v>
      </c>
      <c r="F358" s="2"/>
      <c r="G358" s="2" t="s">
        <v>166</v>
      </c>
      <c r="H358" s="2" t="s">
        <v>62</v>
      </c>
      <c r="I358" s="2" t="s">
        <v>53</v>
      </c>
      <c r="J358" s="6" t="s">
        <v>45</v>
      </c>
      <c r="K358" s="2" t="s">
        <v>46</v>
      </c>
      <c r="L358" s="2">
        <v>1</v>
      </c>
      <c r="M358" s="2">
        <v>50</v>
      </c>
      <c r="N358" s="2">
        <v>50</v>
      </c>
      <c r="O358" s="12">
        <v>1</v>
      </c>
      <c r="P358" s="2"/>
      <c r="Q358" s="2"/>
      <c r="R358" s="14" t="s">
        <v>47</v>
      </c>
      <c r="S358" s="2"/>
      <c r="T358" s="2"/>
      <c r="U358" s="2"/>
      <c r="V358" s="2"/>
      <c r="W358" s="2" t="s">
        <v>389</v>
      </c>
      <c r="X358" s="6" t="s">
        <v>49</v>
      </c>
      <c r="Y358" s="6"/>
      <c r="Z358" s="2"/>
      <c r="AA358" s="2"/>
      <c r="AB358" s="15"/>
      <c r="AC358" s="2"/>
      <c r="AD358" s="2"/>
      <c r="AE358" s="2"/>
    </row>
    <row r="359" spans="1:31" x14ac:dyDescent="0.15">
      <c r="A359" s="4">
        <v>42376</v>
      </c>
      <c r="B359" s="5" t="s">
        <v>1206</v>
      </c>
      <c r="C359" s="2">
        <v>3</v>
      </c>
      <c r="D359" s="6" t="s">
        <v>50</v>
      </c>
      <c r="E359" s="6" t="s">
        <v>602</v>
      </c>
      <c r="F359" s="7"/>
      <c r="G359" s="2" t="s">
        <v>164</v>
      </c>
      <c r="H359" s="2" t="s">
        <v>44</v>
      </c>
      <c r="I359" s="2" t="s">
        <v>53</v>
      </c>
      <c r="J359" s="6" t="s">
        <v>45</v>
      </c>
      <c r="K359" s="2" t="s">
        <v>46</v>
      </c>
      <c r="L359" s="2">
        <v>1</v>
      </c>
      <c r="M359" s="2">
        <v>50</v>
      </c>
      <c r="N359" s="2">
        <v>50</v>
      </c>
      <c r="O359" s="12">
        <v>1</v>
      </c>
      <c r="P359" s="7"/>
      <c r="Q359" s="7"/>
      <c r="R359" s="14" t="s">
        <v>47</v>
      </c>
      <c r="S359" s="7"/>
      <c r="T359" s="7"/>
      <c r="U359" s="7"/>
      <c r="V359" s="7"/>
      <c r="W359" s="2" t="s">
        <v>389</v>
      </c>
      <c r="X359" s="6" t="s">
        <v>49</v>
      </c>
      <c r="Y359" s="6"/>
      <c r="Z359" s="7"/>
      <c r="AA359" s="7"/>
      <c r="AB359" s="7"/>
      <c r="AC359" s="7"/>
      <c r="AD359" s="7"/>
      <c r="AE359" s="7"/>
    </row>
    <row r="360" spans="1:31" x14ac:dyDescent="0.15">
      <c r="A360" s="4">
        <v>42376</v>
      </c>
      <c r="B360" s="5" t="s">
        <v>1207</v>
      </c>
      <c r="C360" s="2">
        <v>4</v>
      </c>
      <c r="D360" s="6" t="s">
        <v>149</v>
      </c>
      <c r="E360" s="6" t="s">
        <v>101</v>
      </c>
      <c r="F360" s="7"/>
      <c r="G360" s="2" t="s">
        <v>223</v>
      </c>
      <c r="H360" s="2" t="s">
        <v>62</v>
      </c>
      <c r="I360" s="2" t="s">
        <v>788</v>
      </c>
      <c r="J360" s="6" t="s">
        <v>45</v>
      </c>
      <c r="K360" s="2" t="s">
        <v>66</v>
      </c>
      <c r="L360" s="2">
        <v>1</v>
      </c>
      <c r="M360" s="2">
        <v>480</v>
      </c>
      <c r="N360" s="2">
        <v>384</v>
      </c>
      <c r="O360" s="12">
        <v>0.8</v>
      </c>
      <c r="P360" s="2">
        <v>0.7</v>
      </c>
      <c r="Q360" s="2">
        <v>134</v>
      </c>
      <c r="R360" s="14" t="s">
        <v>113</v>
      </c>
      <c r="S360" s="2" t="s">
        <v>218</v>
      </c>
      <c r="T360" s="7"/>
      <c r="U360" s="7"/>
      <c r="V360" s="7"/>
      <c r="W360" s="2" t="s">
        <v>54</v>
      </c>
      <c r="X360" s="6" t="s">
        <v>49</v>
      </c>
      <c r="Y360" s="6"/>
      <c r="Z360" s="2">
        <v>1920</v>
      </c>
      <c r="AA360" s="2">
        <v>192</v>
      </c>
      <c r="AB360" s="7"/>
      <c r="AC360" s="7"/>
      <c r="AD360" s="7"/>
      <c r="AE360" s="7"/>
    </row>
    <row r="361" spans="1:31" x14ac:dyDescent="0.15">
      <c r="A361" s="4">
        <v>42376</v>
      </c>
      <c r="B361" s="5" t="s">
        <v>1208</v>
      </c>
      <c r="C361" s="2">
        <v>5</v>
      </c>
      <c r="D361" s="6" t="s">
        <v>157</v>
      </c>
      <c r="E361" s="6" t="s">
        <v>41</v>
      </c>
      <c r="F361" s="2" t="s">
        <v>158</v>
      </c>
      <c r="G361" s="2" t="s">
        <v>166</v>
      </c>
      <c r="H361" s="2" t="s">
        <v>44</v>
      </c>
      <c r="I361" s="2" t="s">
        <v>43</v>
      </c>
      <c r="J361" s="6" t="s">
        <v>45</v>
      </c>
      <c r="K361" s="2" t="s">
        <v>64</v>
      </c>
      <c r="L361" s="2">
        <v>1</v>
      </c>
      <c r="M361" s="2">
        <v>2700</v>
      </c>
      <c r="N361" s="2">
        <v>2430</v>
      </c>
      <c r="O361" s="12">
        <v>0.9</v>
      </c>
      <c r="P361" s="2">
        <v>0.85</v>
      </c>
      <c r="Q361" s="2">
        <v>2387</v>
      </c>
      <c r="R361" s="14" t="s">
        <v>113</v>
      </c>
      <c r="S361" s="2" t="s">
        <v>1107</v>
      </c>
      <c r="T361" s="7"/>
      <c r="U361" s="7"/>
      <c r="V361" s="7"/>
      <c r="W361" s="2" t="s">
        <v>54</v>
      </c>
      <c r="X361" s="6" t="s">
        <v>86</v>
      </c>
      <c r="Y361" s="6"/>
      <c r="Z361" s="2">
        <v>7007</v>
      </c>
      <c r="AA361" s="2">
        <v>2809</v>
      </c>
      <c r="AB361" s="7"/>
      <c r="AC361" s="7"/>
      <c r="AD361" s="7"/>
      <c r="AE361" s="7"/>
    </row>
    <row r="362" spans="1:31" x14ac:dyDescent="0.15">
      <c r="A362" s="4">
        <v>42376</v>
      </c>
      <c r="B362" s="5" t="s">
        <v>1208</v>
      </c>
      <c r="C362" s="2">
        <v>5</v>
      </c>
      <c r="D362" s="6" t="s">
        <v>141</v>
      </c>
      <c r="E362" s="6" t="s">
        <v>41</v>
      </c>
      <c r="F362" s="2" t="s">
        <v>1209</v>
      </c>
      <c r="G362" s="2" t="s">
        <v>166</v>
      </c>
      <c r="H362" s="2" t="s">
        <v>44</v>
      </c>
      <c r="I362" s="2" t="s">
        <v>43</v>
      </c>
      <c r="J362" s="6" t="s">
        <v>45</v>
      </c>
      <c r="K362" s="2" t="s">
        <v>64</v>
      </c>
      <c r="L362" s="2">
        <v>1</v>
      </c>
      <c r="M362" s="2">
        <v>812</v>
      </c>
      <c r="N362" s="2">
        <v>730</v>
      </c>
      <c r="O362" s="12">
        <v>0.899014778325123</v>
      </c>
      <c r="P362" s="7"/>
      <c r="Q362" s="7"/>
      <c r="R362" s="14" t="s">
        <v>113</v>
      </c>
      <c r="S362" s="2" t="s">
        <v>1107</v>
      </c>
      <c r="T362" s="7"/>
      <c r="U362" s="7"/>
      <c r="V362" s="7"/>
      <c r="W362" s="2" t="s">
        <v>54</v>
      </c>
      <c r="X362" s="6" t="s">
        <v>86</v>
      </c>
      <c r="Y362" s="6"/>
      <c r="Z362" s="7"/>
      <c r="AA362" s="7"/>
      <c r="AB362" s="7"/>
      <c r="AC362" s="7"/>
      <c r="AD362" s="7"/>
      <c r="AE362" s="7"/>
    </row>
    <row r="363" spans="1:31" x14ac:dyDescent="0.15">
      <c r="A363" s="4">
        <v>42376</v>
      </c>
      <c r="B363" s="5" t="s">
        <v>1208</v>
      </c>
      <c r="C363" s="2">
        <v>5</v>
      </c>
      <c r="D363" s="6" t="s">
        <v>87</v>
      </c>
      <c r="E363" s="6" t="s">
        <v>98</v>
      </c>
      <c r="F363" s="7"/>
      <c r="G363" s="2" t="s">
        <v>137</v>
      </c>
      <c r="H363" s="2" t="s">
        <v>44</v>
      </c>
      <c r="I363" s="2" t="s">
        <v>72</v>
      </c>
      <c r="J363" s="6" t="s">
        <v>45</v>
      </c>
      <c r="K363" s="2" t="s">
        <v>64</v>
      </c>
      <c r="L363" s="2">
        <v>1</v>
      </c>
      <c r="M363" s="2">
        <v>350</v>
      </c>
      <c r="N363" s="2">
        <v>350</v>
      </c>
      <c r="O363" s="12">
        <v>1</v>
      </c>
      <c r="P363" s="7"/>
      <c r="Q363" s="7"/>
      <c r="R363" s="14" t="s">
        <v>113</v>
      </c>
      <c r="S363" s="2" t="s">
        <v>1107</v>
      </c>
      <c r="T363" s="7"/>
      <c r="U363" s="7"/>
      <c r="V363" s="7"/>
      <c r="W363" s="2" t="s">
        <v>54</v>
      </c>
      <c r="X363" s="6" t="s">
        <v>86</v>
      </c>
      <c r="Y363" s="6"/>
      <c r="Z363" s="7"/>
      <c r="AA363" s="7"/>
      <c r="AB363" s="7"/>
      <c r="AC363" s="7"/>
      <c r="AD363" s="7"/>
      <c r="AE363" s="7"/>
    </row>
    <row r="364" spans="1:31" x14ac:dyDescent="0.15">
      <c r="A364" s="4">
        <v>42376</v>
      </c>
      <c r="B364" s="5" t="s">
        <v>1210</v>
      </c>
      <c r="C364" s="2">
        <v>6</v>
      </c>
      <c r="D364" s="6" t="s">
        <v>59</v>
      </c>
      <c r="E364" s="6" t="s">
        <v>165</v>
      </c>
      <c r="F364" s="7"/>
      <c r="G364" s="2" t="s">
        <v>138</v>
      </c>
      <c r="H364" s="2" t="s">
        <v>62</v>
      </c>
      <c r="I364" s="2" t="s">
        <v>89</v>
      </c>
      <c r="J364" s="6" t="s">
        <v>45</v>
      </c>
      <c r="K364" s="2" t="s">
        <v>66</v>
      </c>
      <c r="L364" s="2">
        <v>1</v>
      </c>
      <c r="M364" s="2">
        <v>138</v>
      </c>
      <c r="N364" s="2">
        <v>138</v>
      </c>
      <c r="O364" s="12">
        <v>1</v>
      </c>
      <c r="P364" s="2">
        <v>1</v>
      </c>
      <c r="Q364" s="2">
        <v>69</v>
      </c>
      <c r="R364" s="14" t="s">
        <v>113</v>
      </c>
      <c r="S364" s="2" t="s">
        <v>1072</v>
      </c>
      <c r="T364" s="7"/>
      <c r="U364" s="7"/>
      <c r="V364" s="7"/>
      <c r="W364" s="2" t="s">
        <v>54</v>
      </c>
      <c r="X364" s="6" t="s">
        <v>78</v>
      </c>
      <c r="Y364" s="6"/>
      <c r="Z364" s="2">
        <v>690</v>
      </c>
      <c r="AA364" s="2">
        <v>69</v>
      </c>
      <c r="AB364" s="7"/>
      <c r="AC364" s="7"/>
      <c r="AD364" s="7"/>
      <c r="AE364" s="7"/>
    </row>
    <row r="365" spans="1:31" x14ac:dyDescent="0.15">
      <c r="A365" s="4">
        <v>42376</v>
      </c>
      <c r="B365" s="5" t="s">
        <v>1210</v>
      </c>
      <c r="C365" s="2">
        <v>6</v>
      </c>
      <c r="D365" s="6" t="s">
        <v>111</v>
      </c>
      <c r="E365" s="6" t="s">
        <v>112</v>
      </c>
      <c r="F365" s="2"/>
      <c r="G365" s="2" t="s">
        <v>1145</v>
      </c>
      <c r="H365" s="2" t="s">
        <v>44</v>
      </c>
      <c r="I365" s="2" t="s">
        <v>178</v>
      </c>
      <c r="J365" s="6" t="s">
        <v>45</v>
      </c>
      <c r="K365" s="2" t="s">
        <v>66</v>
      </c>
      <c r="L365" s="2">
        <v>1</v>
      </c>
      <c r="M365" s="2">
        <v>320</v>
      </c>
      <c r="N365" s="2">
        <v>320</v>
      </c>
      <c r="O365" s="12">
        <v>1</v>
      </c>
      <c r="P365" s="2">
        <v>1</v>
      </c>
      <c r="Q365" s="2">
        <v>160</v>
      </c>
      <c r="R365" s="14" t="s">
        <v>113</v>
      </c>
      <c r="S365" s="2" t="s">
        <v>1072</v>
      </c>
      <c r="T365" s="2"/>
      <c r="U365" s="2"/>
      <c r="V365" s="2"/>
      <c r="W365" s="2" t="s">
        <v>54</v>
      </c>
      <c r="X365" s="6" t="s">
        <v>78</v>
      </c>
      <c r="Y365" s="6"/>
      <c r="Z365" s="2">
        <v>1600</v>
      </c>
      <c r="AA365" s="2">
        <v>160</v>
      </c>
      <c r="AB365" s="15"/>
      <c r="AC365" s="2"/>
      <c r="AD365" s="2"/>
      <c r="AE365" s="2"/>
    </row>
    <row r="366" spans="1:31" x14ac:dyDescent="0.15">
      <c r="A366" s="4">
        <v>42376</v>
      </c>
      <c r="B366" s="5" t="s">
        <v>1211</v>
      </c>
      <c r="C366" s="2">
        <v>7</v>
      </c>
      <c r="D366" s="6" t="s">
        <v>149</v>
      </c>
      <c r="E366" s="6" t="s">
        <v>492</v>
      </c>
      <c r="F366" s="7"/>
      <c r="G366" s="2" t="s">
        <v>184</v>
      </c>
      <c r="H366" s="2" t="s">
        <v>44</v>
      </c>
      <c r="I366" s="2" t="s">
        <v>765</v>
      </c>
      <c r="J366" s="6" t="s">
        <v>45</v>
      </c>
      <c r="K366" s="2" t="s">
        <v>66</v>
      </c>
      <c r="L366" s="2">
        <v>1</v>
      </c>
      <c r="M366" s="2">
        <v>258</v>
      </c>
      <c r="N366" s="2">
        <v>180</v>
      </c>
      <c r="O366" s="12">
        <v>0.69767441860465096</v>
      </c>
      <c r="P366" s="2">
        <v>0.55000000000000004</v>
      </c>
      <c r="Q366" s="2">
        <v>49.5</v>
      </c>
      <c r="R366" s="14" t="s">
        <v>113</v>
      </c>
      <c r="S366" s="2" t="s">
        <v>1192</v>
      </c>
      <c r="T366" s="7"/>
      <c r="U366" s="7"/>
      <c r="V366" s="7"/>
      <c r="W366" s="2" t="s">
        <v>54</v>
      </c>
      <c r="X366" s="6" t="s">
        <v>49</v>
      </c>
      <c r="Y366" s="6"/>
      <c r="Z366" s="2">
        <v>900</v>
      </c>
      <c r="AA366" s="2">
        <v>90</v>
      </c>
      <c r="AB366" s="7"/>
      <c r="AC366" s="7"/>
      <c r="AD366" s="7"/>
      <c r="AE366" s="7"/>
    </row>
    <row r="367" spans="1:31" x14ac:dyDescent="0.15">
      <c r="A367" s="4">
        <v>42376</v>
      </c>
      <c r="B367" s="5" t="s">
        <v>1212</v>
      </c>
      <c r="C367" s="2">
        <v>8</v>
      </c>
      <c r="D367" s="6" t="s">
        <v>50</v>
      </c>
      <c r="E367" s="6" t="s">
        <v>112</v>
      </c>
      <c r="F367" s="7"/>
      <c r="G367" s="2" t="s">
        <v>166</v>
      </c>
      <c r="H367" s="2" t="s">
        <v>62</v>
      </c>
      <c r="I367" s="2" t="s">
        <v>53</v>
      </c>
      <c r="J367" s="6" t="s">
        <v>45</v>
      </c>
      <c r="K367" s="2" t="s">
        <v>46</v>
      </c>
      <c r="L367" s="2">
        <v>1</v>
      </c>
      <c r="M367" s="2">
        <v>50</v>
      </c>
      <c r="N367" s="2">
        <v>50</v>
      </c>
      <c r="O367" s="12">
        <v>1</v>
      </c>
      <c r="P367" s="7"/>
      <c r="Q367" s="7"/>
      <c r="R367" s="14" t="s">
        <v>47</v>
      </c>
      <c r="S367" s="7"/>
      <c r="T367" s="7"/>
      <c r="U367" s="7"/>
      <c r="V367" s="7"/>
      <c r="W367" s="2" t="s">
        <v>54</v>
      </c>
      <c r="X367" s="6" t="s">
        <v>49</v>
      </c>
      <c r="Y367" s="6"/>
      <c r="Z367" s="7"/>
      <c r="AA367" s="7"/>
      <c r="AB367" s="7"/>
      <c r="AC367" s="7"/>
      <c r="AD367" s="7"/>
      <c r="AE367" s="7"/>
    </row>
    <row r="368" spans="1:31" x14ac:dyDescent="0.15">
      <c r="A368" s="4">
        <v>42376</v>
      </c>
      <c r="B368" s="5" t="s">
        <v>1212</v>
      </c>
      <c r="C368" s="2">
        <v>8</v>
      </c>
      <c r="D368" s="6" t="s">
        <v>50</v>
      </c>
      <c r="E368" s="6" t="s">
        <v>602</v>
      </c>
      <c r="F368" s="7"/>
      <c r="G368" s="2" t="s">
        <v>164</v>
      </c>
      <c r="H368" s="2" t="s">
        <v>44</v>
      </c>
      <c r="I368" s="2" t="s">
        <v>53</v>
      </c>
      <c r="J368" s="6" t="s">
        <v>55</v>
      </c>
      <c r="K368" s="2" t="s">
        <v>46</v>
      </c>
      <c r="L368" s="2">
        <v>1</v>
      </c>
      <c r="M368" s="2">
        <v>50</v>
      </c>
      <c r="N368" s="2">
        <v>50</v>
      </c>
      <c r="O368" s="12">
        <v>1</v>
      </c>
      <c r="P368" s="7"/>
      <c r="Q368" s="7"/>
      <c r="R368" s="14" t="s">
        <v>47</v>
      </c>
      <c r="S368" s="7"/>
      <c r="T368" s="7"/>
      <c r="U368" s="7"/>
      <c r="V368" s="7"/>
      <c r="W368" s="2" t="s">
        <v>54</v>
      </c>
      <c r="X368" s="6" t="s">
        <v>49</v>
      </c>
      <c r="Y368" s="6"/>
      <c r="Z368" s="7"/>
      <c r="AA368" s="7"/>
      <c r="AB368" s="7"/>
      <c r="AC368" s="7"/>
      <c r="AD368" s="7"/>
      <c r="AE368" s="7"/>
    </row>
    <row r="369" spans="1:27" x14ac:dyDescent="0.15">
      <c r="A369" s="4">
        <v>42376</v>
      </c>
      <c r="B369" s="5" t="s">
        <v>1213</v>
      </c>
      <c r="C369" s="2">
        <v>9</v>
      </c>
      <c r="D369" s="6" t="s">
        <v>66</v>
      </c>
      <c r="E369" s="6" t="s">
        <v>120</v>
      </c>
      <c r="F369" s="2" t="s">
        <v>896</v>
      </c>
      <c r="G369" s="7"/>
      <c r="H369" s="2" t="s">
        <v>44</v>
      </c>
      <c r="I369" s="2" t="s">
        <v>178</v>
      </c>
      <c r="J369" s="6" t="s">
        <v>45</v>
      </c>
      <c r="K369" s="2" t="s">
        <v>66</v>
      </c>
      <c r="L369" s="2">
        <v>1</v>
      </c>
      <c r="M369" s="2">
        <v>9460</v>
      </c>
      <c r="N369" s="2">
        <v>8514</v>
      </c>
      <c r="O369" s="12">
        <v>0.9</v>
      </c>
      <c r="P369" s="2">
        <v>0.85</v>
      </c>
      <c r="Q369" s="2">
        <v>7713</v>
      </c>
      <c r="R369" s="14" t="s">
        <v>113</v>
      </c>
      <c r="S369" s="2" t="s">
        <v>1214</v>
      </c>
      <c r="T369" s="7"/>
      <c r="U369" s="7"/>
      <c r="V369" s="7"/>
      <c r="W369" s="2" t="s">
        <v>54</v>
      </c>
      <c r="X369" s="6" t="s">
        <v>275</v>
      </c>
      <c r="Y369" s="6"/>
      <c r="Z369" s="2">
        <v>26771</v>
      </c>
      <c r="AA369" s="2">
        <v>9075</v>
      </c>
    </row>
    <row r="370" spans="1:27" x14ac:dyDescent="0.15">
      <c r="A370" s="4">
        <v>42376</v>
      </c>
      <c r="B370" s="5" t="s">
        <v>1213</v>
      </c>
      <c r="C370" s="2">
        <v>9</v>
      </c>
      <c r="D370" s="6" t="s">
        <v>111</v>
      </c>
      <c r="E370" s="6" t="s">
        <v>112</v>
      </c>
      <c r="F370" s="7"/>
      <c r="G370" s="2" t="s">
        <v>1145</v>
      </c>
      <c r="H370" s="2" t="s">
        <v>44</v>
      </c>
      <c r="I370" s="2" t="s">
        <v>178</v>
      </c>
      <c r="J370" s="6" t="s">
        <v>45</v>
      </c>
      <c r="K370" s="2" t="s">
        <v>66</v>
      </c>
      <c r="L370" s="2">
        <v>1</v>
      </c>
      <c r="M370" s="2">
        <v>320</v>
      </c>
      <c r="N370" s="2">
        <v>320</v>
      </c>
      <c r="O370" s="12">
        <v>1</v>
      </c>
      <c r="P370" s="7"/>
      <c r="Q370" s="7"/>
      <c r="R370" s="14" t="s">
        <v>113</v>
      </c>
      <c r="S370" s="2" t="s">
        <v>1214</v>
      </c>
      <c r="T370" s="7"/>
      <c r="U370" s="7"/>
      <c r="V370" s="7"/>
      <c r="W370" s="2" t="s">
        <v>54</v>
      </c>
      <c r="X370" s="6" t="s">
        <v>275</v>
      </c>
      <c r="Y370" s="6"/>
      <c r="Z370" s="7"/>
      <c r="AA370" s="7"/>
    </row>
    <row r="371" spans="1:27" x14ac:dyDescent="0.15">
      <c r="A371" s="4">
        <v>42376</v>
      </c>
      <c r="B371" s="5" t="s">
        <v>1213</v>
      </c>
      <c r="C371" s="2">
        <v>9</v>
      </c>
      <c r="D371" s="6" t="s">
        <v>149</v>
      </c>
      <c r="E371" s="6" t="s">
        <v>120</v>
      </c>
      <c r="F371" s="2" t="s">
        <v>1215</v>
      </c>
      <c r="G371" s="2" t="s">
        <v>166</v>
      </c>
      <c r="H371" s="2" t="s">
        <v>44</v>
      </c>
      <c r="I371" s="2" t="s">
        <v>765</v>
      </c>
      <c r="J371" s="6" t="s">
        <v>45</v>
      </c>
      <c r="K371" s="2" t="s">
        <v>66</v>
      </c>
      <c r="L371" s="2">
        <v>1</v>
      </c>
      <c r="M371" s="2">
        <v>1130</v>
      </c>
      <c r="N371" s="2">
        <v>1017</v>
      </c>
      <c r="O371" s="12">
        <v>0.9</v>
      </c>
      <c r="P371" s="7"/>
      <c r="Q371" s="7"/>
      <c r="R371" s="14" t="s">
        <v>113</v>
      </c>
      <c r="S371" s="2" t="s">
        <v>1214</v>
      </c>
      <c r="T371" s="7"/>
      <c r="U371" s="7"/>
      <c r="V371" s="7"/>
      <c r="W371" s="2" t="s">
        <v>54</v>
      </c>
      <c r="X371" s="6" t="s">
        <v>275</v>
      </c>
      <c r="Y371" s="6"/>
      <c r="Z371" s="7"/>
      <c r="AA371" s="7"/>
    </row>
    <row r="372" spans="1:27" x14ac:dyDescent="0.15">
      <c r="A372" s="4">
        <v>42376</v>
      </c>
      <c r="B372" s="5" t="s">
        <v>1213</v>
      </c>
      <c r="C372" s="2">
        <v>9</v>
      </c>
      <c r="D372" s="6" t="s">
        <v>87</v>
      </c>
      <c r="E372" s="6" t="s">
        <v>41</v>
      </c>
      <c r="F372" s="2" t="s">
        <v>1216</v>
      </c>
      <c r="G372" s="2" t="s">
        <v>166</v>
      </c>
      <c r="H372" s="2" t="s">
        <v>44</v>
      </c>
      <c r="I372" s="2" t="s">
        <v>72</v>
      </c>
      <c r="J372" s="6" t="s">
        <v>45</v>
      </c>
      <c r="K372" s="2" t="s">
        <v>66</v>
      </c>
      <c r="L372" s="2">
        <v>1</v>
      </c>
      <c r="M372" s="2">
        <v>775</v>
      </c>
      <c r="N372" s="2">
        <v>697</v>
      </c>
      <c r="O372" s="12">
        <v>0.89935483870967703</v>
      </c>
      <c r="P372" s="7"/>
      <c r="Q372" s="7"/>
      <c r="R372" s="14" t="s">
        <v>113</v>
      </c>
      <c r="S372" s="2" t="s">
        <v>1214</v>
      </c>
      <c r="T372" s="7"/>
      <c r="U372" s="7"/>
      <c r="V372" s="7"/>
      <c r="W372" s="2" t="s">
        <v>54</v>
      </c>
      <c r="X372" s="6" t="s">
        <v>275</v>
      </c>
      <c r="Y372" s="6"/>
      <c r="Z372" s="7"/>
      <c r="AA372" s="7"/>
    </row>
    <row r="373" spans="1:27" x14ac:dyDescent="0.15">
      <c r="A373" s="4">
        <v>42376</v>
      </c>
      <c r="B373" s="5" t="s">
        <v>1213</v>
      </c>
      <c r="C373" s="2">
        <v>9</v>
      </c>
      <c r="D373" s="6" t="s">
        <v>141</v>
      </c>
      <c r="E373" s="6" t="s">
        <v>988</v>
      </c>
      <c r="F373" s="2">
        <v>429</v>
      </c>
      <c r="G373" s="2" t="s">
        <v>166</v>
      </c>
      <c r="H373" s="2" t="s">
        <v>44</v>
      </c>
      <c r="I373" s="2" t="s">
        <v>72</v>
      </c>
      <c r="J373" s="6" t="s">
        <v>45</v>
      </c>
      <c r="K373" s="2" t="s">
        <v>66</v>
      </c>
      <c r="L373" s="2">
        <v>2</v>
      </c>
      <c r="M373" s="2">
        <v>669</v>
      </c>
      <c r="N373" s="2">
        <v>1204</v>
      </c>
      <c r="O373" s="12">
        <v>0.89985052316890901</v>
      </c>
      <c r="P373" s="7"/>
      <c r="Q373" s="7"/>
      <c r="R373" s="14" t="s">
        <v>113</v>
      </c>
      <c r="S373" s="2" t="s">
        <v>1214</v>
      </c>
      <c r="T373" s="7"/>
      <c r="U373" s="7"/>
      <c r="V373" s="7"/>
      <c r="W373" s="2" t="s">
        <v>54</v>
      </c>
      <c r="X373" s="6" t="s">
        <v>275</v>
      </c>
      <c r="Y373" s="6"/>
      <c r="Z373" s="7"/>
      <c r="AA373" s="7"/>
    </row>
    <row r="374" spans="1:27" x14ac:dyDescent="0.15">
      <c r="A374" s="4">
        <v>42376</v>
      </c>
      <c r="B374" s="5" t="s">
        <v>1217</v>
      </c>
      <c r="C374" s="2">
        <v>10</v>
      </c>
      <c r="D374" s="6" t="s">
        <v>122</v>
      </c>
      <c r="E374" s="6" t="s">
        <v>123</v>
      </c>
      <c r="F374" s="2" t="s">
        <v>1218</v>
      </c>
      <c r="G374" s="2" t="s">
        <v>166</v>
      </c>
      <c r="H374" s="2" t="s">
        <v>62</v>
      </c>
      <c r="I374" s="2" t="s">
        <v>89</v>
      </c>
      <c r="J374" s="6" t="s">
        <v>55</v>
      </c>
      <c r="K374" s="2" t="s">
        <v>66</v>
      </c>
      <c r="L374" s="2">
        <v>1</v>
      </c>
      <c r="M374" s="2">
        <v>980</v>
      </c>
      <c r="N374" s="2">
        <v>686</v>
      </c>
      <c r="O374" s="12">
        <v>0.7</v>
      </c>
      <c r="P374" s="2">
        <v>0.55000000000000004</v>
      </c>
      <c r="Q374" s="2">
        <v>377</v>
      </c>
      <c r="R374" s="14" t="s">
        <v>113</v>
      </c>
      <c r="S374" s="2" t="s">
        <v>1219</v>
      </c>
      <c r="T374" s="7"/>
      <c r="U374" s="7"/>
      <c r="V374" s="7"/>
      <c r="W374" s="2" t="s">
        <v>215</v>
      </c>
      <c r="X374" s="6" t="s">
        <v>78</v>
      </c>
      <c r="Y374" s="6"/>
      <c r="Z374" s="7"/>
      <c r="AA374" s="7"/>
    </row>
    <row r="375" spans="1:27" x14ac:dyDescent="0.15">
      <c r="A375" s="4">
        <v>42376</v>
      </c>
      <c r="B375" s="5" t="s">
        <v>1217</v>
      </c>
      <c r="C375" s="2">
        <v>10</v>
      </c>
      <c r="D375" s="6" t="s">
        <v>122</v>
      </c>
      <c r="E375" s="6" t="s">
        <v>123</v>
      </c>
      <c r="F375" s="2" t="s">
        <v>226</v>
      </c>
      <c r="G375" s="2" t="s">
        <v>166</v>
      </c>
      <c r="H375" s="2" t="s">
        <v>62</v>
      </c>
      <c r="I375" s="2" t="s">
        <v>89</v>
      </c>
      <c r="J375" s="6" t="s">
        <v>55</v>
      </c>
      <c r="K375" s="2" t="s">
        <v>66</v>
      </c>
      <c r="L375" s="2">
        <v>1</v>
      </c>
      <c r="M375" s="2">
        <v>980</v>
      </c>
      <c r="N375" s="2">
        <v>686</v>
      </c>
      <c r="O375" s="12">
        <v>0.7</v>
      </c>
      <c r="P375" s="2">
        <v>0.55000000000000004</v>
      </c>
      <c r="Q375" s="2">
        <v>377</v>
      </c>
      <c r="R375" s="14" t="s">
        <v>113</v>
      </c>
      <c r="S375" s="2" t="s">
        <v>1219</v>
      </c>
      <c r="T375" s="7"/>
      <c r="U375" s="7"/>
      <c r="V375" s="7"/>
      <c r="W375" s="2" t="s">
        <v>215</v>
      </c>
      <c r="X375" s="6" t="s">
        <v>78</v>
      </c>
      <c r="Y375" s="6"/>
      <c r="Z375" s="7"/>
      <c r="AA375" s="7"/>
    </row>
    <row r="376" spans="1:27" x14ac:dyDescent="0.15">
      <c r="A376" s="4">
        <v>42377</v>
      </c>
      <c r="B376" s="5" t="s">
        <v>1220</v>
      </c>
      <c r="C376" s="2">
        <v>1</v>
      </c>
      <c r="D376" s="6" t="s">
        <v>50</v>
      </c>
      <c r="E376" s="6" t="s">
        <v>112</v>
      </c>
      <c r="F376" s="7"/>
      <c r="G376" s="2" t="s">
        <v>166</v>
      </c>
      <c r="H376" s="2" t="s">
        <v>62</v>
      </c>
      <c r="I376" s="2" t="s">
        <v>53</v>
      </c>
      <c r="J376" s="6" t="s">
        <v>45</v>
      </c>
      <c r="K376" s="2" t="s">
        <v>46</v>
      </c>
      <c r="L376" s="2">
        <v>4</v>
      </c>
      <c r="M376" s="2">
        <v>50</v>
      </c>
      <c r="N376" s="2">
        <v>200</v>
      </c>
      <c r="O376" s="12">
        <v>1</v>
      </c>
      <c r="P376" s="7"/>
      <c r="Q376" s="7"/>
      <c r="R376" s="14" t="s">
        <v>47</v>
      </c>
      <c r="S376" s="7"/>
      <c r="T376" s="7"/>
      <c r="U376" s="7"/>
      <c r="V376" s="7"/>
      <c r="W376" s="2" t="s">
        <v>54</v>
      </c>
      <c r="X376" s="6" t="s">
        <v>49</v>
      </c>
      <c r="Y376" s="6"/>
      <c r="Z376" s="7"/>
      <c r="AA376" s="7"/>
    </row>
    <row r="377" spans="1:27" x14ac:dyDescent="0.15">
      <c r="A377" s="4">
        <v>42377</v>
      </c>
      <c r="B377" s="5" t="s">
        <v>1221</v>
      </c>
      <c r="C377" s="2">
        <v>2</v>
      </c>
      <c r="D377" s="6" t="s">
        <v>149</v>
      </c>
      <c r="E377" s="6" t="s">
        <v>462</v>
      </c>
      <c r="F377" s="2" t="s">
        <v>187</v>
      </c>
      <c r="G377" s="2" t="s">
        <v>203</v>
      </c>
      <c r="H377" s="2" t="s">
        <v>62</v>
      </c>
      <c r="I377" s="2" t="s">
        <v>53</v>
      </c>
      <c r="J377" s="6" t="s">
        <v>45</v>
      </c>
      <c r="K377" s="2" t="s">
        <v>66</v>
      </c>
      <c r="L377" s="2">
        <v>1</v>
      </c>
      <c r="M377" s="2">
        <v>880</v>
      </c>
      <c r="N377" s="2">
        <v>704</v>
      </c>
      <c r="O377" s="12">
        <v>0.8</v>
      </c>
      <c r="P377" s="2">
        <v>0.7</v>
      </c>
      <c r="Q377" s="2">
        <v>198</v>
      </c>
      <c r="R377" s="14" t="s">
        <v>113</v>
      </c>
      <c r="S377" s="2" t="s">
        <v>1222</v>
      </c>
      <c r="T377" s="7"/>
      <c r="U377" s="7"/>
      <c r="V377" s="7"/>
      <c r="W377" s="2" t="s">
        <v>54</v>
      </c>
      <c r="X377" s="6" t="s">
        <v>78</v>
      </c>
      <c r="Y377" s="6"/>
      <c r="Z377" s="2">
        <v>4200</v>
      </c>
      <c r="AA377" s="2">
        <v>284</v>
      </c>
    </row>
    <row r="378" spans="1:27" x14ac:dyDescent="0.15">
      <c r="A378" s="4">
        <v>42378</v>
      </c>
      <c r="B378" s="5" t="s">
        <v>1223</v>
      </c>
      <c r="C378" s="2">
        <v>1</v>
      </c>
      <c r="D378" s="6" t="s">
        <v>50</v>
      </c>
      <c r="E378" s="6" t="s">
        <v>1224</v>
      </c>
      <c r="F378" s="7"/>
      <c r="G378" s="2" t="s">
        <v>203</v>
      </c>
      <c r="H378" s="2" t="s">
        <v>44</v>
      </c>
      <c r="I378" s="2" t="s">
        <v>43</v>
      </c>
      <c r="J378" s="6" t="s">
        <v>55</v>
      </c>
      <c r="K378" s="2" t="s">
        <v>64</v>
      </c>
      <c r="L378" s="2">
        <v>1</v>
      </c>
      <c r="M378" s="2">
        <v>258</v>
      </c>
      <c r="N378" s="2">
        <v>180</v>
      </c>
      <c r="O378" s="12">
        <v>0.69767441860465096</v>
      </c>
      <c r="P378" s="7"/>
      <c r="Q378" s="7"/>
      <c r="R378" s="14" t="s">
        <v>47</v>
      </c>
      <c r="S378" s="7"/>
      <c r="T378" s="7"/>
      <c r="U378" s="7"/>
      <c r="V378" s="2" t="s">
        <v>342</v>
      </c>
      <c r="W378" s="2" t="s">
        <v>54</v>
      </c>
      <c r="X378" s="6" t="s">
        <v>86</v>
      </c>
      <c r="Y378" s="6"/>
      <c r="Z378" s="7"/>
      <c r="AA378" s="7"/>
    </row>
    <row r="379" spans="1:27" x14ac:dyDescent="0.15">
      <c r="A379" s="4">
        <v>42378</v>
      </c>
      <c r="B379" s="5" t="s">
        <v>1225</v>
      </c>
      <c r="C379" s="2">
        <v>2</v>
      </c>
      <c r="D379" s="6" t="s">
        <v>87</v>
      </c>
      <c r="E379" s="6" t="s">
        <v>98</v>
      </c>
      <c r="F379" s="2" t="s">
        <v>99</v>
      </c>
      <c r="G379" s="2" t="s">
        <v>150</v>
      </c>
      <c r="H379" s="2" t="s">
        <v>44</v>
      </c>
      <c r="I379" s="2" t="s">
        <v>43</v>
      </c>
      <c r="J379" s="6" t="s">
        <v>55</v>
      </c>
      <c r="K379" s="2" t="s">
        <v>64</v>
      </c>
      <c r="L379" s="2">
        <v>1</v>
      </c>
      <c r="M379" s="2">
        <v>350</v>
      </c>
      <c r="N379" s="2">
        <v>350</v>
      </c>
      <c r="O379" s="12">
        <v>1</v>
      </c>
      <c r="P379" s="2">
        <v>1</v>
      </c>
      <c r="Q379" s="2">
        <v>350</v>
      </c>
      <c r="R379" s="14" t="s">
        <v>65</v>
      </c>
      <c r="S379" s="2" t="s">
        <v>1226</v>
      </c>
      <c r="T379" s="2">
        <v>13581845997</v>
      </c>
      <c r="U379" s="7"/>
      <c r="V379" s="2" t="s">
        <v>342</v>
      </c>
      <c r="W379" s="2" t="s">
        <v>54</v>
      </c>
      <c r="X379" s="6" t="s">
        <v>86</v>
      </c>
      <c r="Y379" s="6"/>
      <c r="Z379" s="7"/>
      <c r="AA379" s="7"/>
    </row>
    <row r="380" spans="1:27" x14ac:dyDescent="0.15">
      <c r="A380" s="4">
        <v>42378</v>
      </c>
      <c r="B380" s="5" t="s">
        <v>1227</v>
      </c>
      <c r="C380" s="2">
        <v>3</v>
      </c>
      <c r="D380" s="6" t="s">
        <v>50</v>
      </c>
      <c r="E380" s="6" t="s">
        <v>112</v>
      </c>
      <c r="F380" s="7"/>
      <c r="G380" s="2" t="s">
        <v>166</v>
      </c>
      <c r="H380" s="2" t="s">
        <v>62</v>
      </c>
      <c r="I380" s="2" t="s">
        <v>53</v>
      </c>
      <c r="J380" s="6" t="s">
        <v>45</v>
      </c>
      <c r="K380" s="2" t="s">
        <v>46</v>
      </c>
      <c r="L380" s="2">
        <v>2</v>
      </c>
      <c r="M380" s="2">
        <v>50</v>
      </c>
      <c r="N380" s="2">
        <v>100</v>
      </c>
      <c r="O380" s="12">
        <v>1</v>
      </c>
      <c r="P380" s="7"/>
      <c r="Q380" s="7"/>
      <c r="R380" s="14" t="s">
        <v>47</v>
      </c>
      <c r="S380" s="7"/>
      <c r="T380" s="7"/>
      <c r="U380" s="7"/>
      <c r="V380" s="2" t="s">
        <v>342</v>
      </c>
      <c r="W380" s="2" t="s">
        <v>54</v>
      </c>
      <c r="X380" s="6" t="s">
        <v>49</v>
      </c>
      <c r="Y380" s="6"/>
      <c r="Z380" s="7"/>
      <c r="AA380" s="7"/>
    </row>
    <row r="381" spans="1:27" x14ac:dyDescent="0.15">
      <c r="A381" s="4">
        <v>42378</v>
      </c>
      <c r="B381" s="5" t="s">
        <v>1228</v>
      </c>
      <c r="C381" s="2">
        <v>4</v>
      </c>
      <c r="D381" s="6" t="s">
        <v>66</v>
      </c>
      <c r="E381" s="6" t="s">
        <v>101</v>
      </c>
      <c r="F381" s="2" t="s">
        <v>1191</v>
      </c>
      <c r="G381" s="2" t="s">
        <v>137</v>
      </c>
      <c r="H381" s="2" t="s">
        <v>62</v>
      </c>
      <c r="I381" s="2" t="s">
        <v>1229</v>
      </c>
      <c r="J381" s="6" t="s">
        <v>55</v>
      </c>
      <c r="K381" s="2" t="s">
        <v>66</v>
      </c>
      <c r="L381" s="2">
        <v>1</v>
      </c>
      <c r="M381" s="2">
        <v>5180</v>
      </c>
      <c r="N381" s="2">
        <v>3108</v>
      </c>
      <c r="O381" s="12">
        <v>0.6</v>
      </c>
      <c r="P381" s="2">
        <v>0.4</v>
      </c>
      <c r="Q381" s="2">
        <v>1243</v>
      </c>
      <c r="R381" s="14" t="s">
        <v>274</v>
      </c>
      <c r="S381" s="2" t="s">
        <v>389</v>
      </c>
      <c r="T381" s="7"/>
      <c r="U381" s="7"/>
      <c r="V381" s="7"/>
      <c r="W381" s="2" t="s">
        <v>389</v>
      </c>
      <c r="X381" s="6" t="s">
        <v>275</v>
      </c>
      <c r="Y381" s="6"/>
      <c r="Z381" s="7"/>
      <c r="AA381" s="7"/>
    </row>
    <row r="382" spans="1:27" x14ac:dyDescent="0.15">
      <c r="A382" s="4">
        <v>42378</v>
      </c>
      <c r="B382" s="5" t="s">
        <v>1228</v>
      </c>
      <c r="C382" s="2">
        <v>4</v>
      </c>
      <c r="D382" s="6" t="s">
        <v>160</v>
      </c>
      <c r="E382" s="6" t="s">
        <v>161</v>
      </c>
      <c r="F382" s="2" t="s">
        <v>1230</v>
      </c>
      <c r="G382" s="2" t="s">
        <v>325</v>
      </c>
      <c r="H382" s="2" t="s">
        <v>44</v>
      </c>
      <c r="I382" s="2">
        <v>13</v>
      </c>
      <c r="J382" s="6" t="s">
        <v>55</v>
      </c>
      <c r="K382" s="2" t="s">
        <v>66</v>
      </c>
      <c r="L382" s="2">
        <v>1</v>
      </c>
      <c r="M382" s="2">
        <v>2880</v>
      </c>
      <c r="N382" s="2">
        <v>1728</v>
      </c>
      <c r="O382" s="12">
        <v>0.6</v>
      </c>
      <c r="P382" s="2">
        <v>0.4</v>
      </c>
      <c r="Q382" s="2">
        <v>691</v>
      </c>
      <c r="R382" s="14" t="s">
        <v>274</v>
      </c>
      <c r="S382" s="2" t="s">
        <v>389</v>
      </c>
      <c r="T382" s="7"/>
      <c r="U382" s="7"/>
      <c r="V382" s="7"/>
      <c r="W382" s="2" t="s">
        <v>389</v>
      </c>
      <c r="X382" s="6" t="s">
        <v>275</v>
      </c>
      <c r="Y382" s="6"/>
      <c r="Z382" s="7"/>
      <c r="AA382" s="7"/>
    </row>
    <row r="383" spans="1:27" x14ac:dyDescent="0.15">
      <c r="A383" s="4">
        <v>42378</v>
      </c>
      <c r="B383" s="5" t="s">
        <v>1231</v>
      </c>
      <c r="C383" s="2">
        <v>5</v>
      </c>
      <c r="D383" s="6" t="s">
        <v>56</v>
      </c>
      <c r="E383" s="6" t="s">
        <v>60</v>
      </c>
      <c r="F383" s="2" t="s">
        <v>105</v>
      </c>
      <c r="G383" s="2" t="s">
        <v>223</v>
      </c>
      <c r="H383" s="2" t="s">
        <v>62</v>
      </c>
      <c r="I383" s="2" t="s">
        <v>53</v>
      </c>
      <c r="J383" s="6" t="s">
        <v>55</v>
      </c>
      <c r="K383" s="2" t="s">
        <v>46</v>
      </c>
      <c r="L383" s="2">
        <v>1</v>
      </c>
      <c r="M383" s="2">
        <v>158</v>
      </c>
      <c r="N383" s="2">
        <v>110</v>
      </c>
      <c r="O383" s="12">
        <v>0.69620253164557</v>
      </c>
      <c r="P383" s="7"/>
      <c r="Q383" s="7"/>
      <c r="R383" s="14" t="s">
        <v>47</v>
      </c>
      <c r="S383" s="7"/>
      <c r="T383" s="7"/>
      <c r="U383" s="7"/>
      <c r="V383" s="2" t="s">
        <v>342</v>
      </c>
      <c r="W383" s="2" t="s">
        <v>48</v>
      </c>
      <c r="X383" s="6" t="s">
        <v>86</v>
      </c>
      <c r="Y383" s="6"/>
      <c r="Z383" s="7"/>
      <c r="AA383" s="7"/>
    </row>
    <row r="384" spans="1:27" x14ac:dyDescent="0.15">
      <c r="A384" s="4">
        <v>42378</v>
      </c>
      <c r="B384" s="5" t="s">
        <v>1232</v>
      </c>
      <c r="C384" s="2">
        <v>6</v>
      </c>
      <c r="D384" s="6" t="s">
        <v>56</v>
      </c>
      <c r="E384" s="6" t="s">
        <v>106</v>
      </c>
      <c r="F384" s="2" t="s">
        <v>105</v>
      </c>
      <c r="G384" s="2" t="s">
        <v>138</v>
      </c>
      <c r="H384" s="2" t="s">
        <v>62</v>
      </c>
      <c r="I384" s="2" t="s">
        <v>53</v>
      </c>
      <c r="J384" s="6" t="s">
        <v>63</v>
      </c>
      <c r="K384" s="2" t="s">
        <v>46</v>
      </c>
      <c r="L384" s="2">
        <v>1</v>
      </c>
      <c r="M384" s="2">
        <v>158</v>
      </c>
      <c r="N384" s="2">
        <v>107</v>
      </c>
      <c r="O384" s="12">
        <v>0.677215189873418</v>
      </c>
      <c r="P384" s="7"/>
      <c r="Q384" s="7"/>
      <c r="R384" s="14" t="s">
        <v>47</v>
      </c>
      <c r="S384" s="7"/>
      <c r="T384" s="7"/>
      <c r="U384" s="7"/>
      <c r="V384" s="2" t="s">
        <v>342</v>
      </c>
      <c r="W384" s="2" t="s">
        <v>48</v>
      </c>
      <c r="X384" s="6" t="s">
        <v>49</v>
      </c>
      <c r="Y384" s="6"/>
      <c r="Z384" s="7"/>
      <c r="AA384" s="7"/>
    </row>
    <row r="385" spans="1:31" x14ac:dyDescent="0.15">
      <c r="A385" s="4">
        <v>42378</v>
      </c>
      <c r="B385" s="5" t="s">
        <v>1233</v>
      </c>
      <c r="C385" s="2">
        <v>7</v>
      </c>
      <c r="D385" s="6" t="s">
        <v>75</v>
      </c>
      <c r="E385" s="6" t="s">
        <v>225</v>
      </c>
      <c r="F385" s="2" t="s">
        <v>271</v>
      </c>
      <c r="G385" s="2" t="s">
        <v>301</v>
      </c>
      <c r="H385" s="2" t="s">
        <v>44</v>
      </c>
      <c r="I385" s="2" t="s">
        <v>53</v>
      </c>
      <c r="J385" s="6" t="s">
        <v>55</v>
      </c>
      <c r="K385" s="2" t="s">
        <v>66</v>
      </c>
      <c r="L385" s="2">
        <v>1</v>
      </c>
      <c r="M385" s="2">
        <v>1280</v>
      </c>
      <c r="N385" s="2">
        <v>1024</v>
      </c>
      <c r="O385" s="12">
        <v>0.8</v>
      </c>
      <c r="P385" s="2">
        <v>0.7</v>
      </c>
      <c r="Q385" s="2">
        <v>716</v>
      </c>
      <c r="R385" s="14" t="s">
        <v>1090</v>
      </c>
      <c r="S385" s="2"/>
      <c r="T385" s="2"/>
      <c r="U385" s="2"/>
      <c r="V385" s="2" t="s">
        <v>342</v>
      </c>
      <c r="W385" s="2" t="s">
        <v>48</v>
      </c>
      <c r="X385" s="6" t="s">
        <v>86</v>
      </c>
      <c r="Y385" s="6"/>
      <c r="Z385" s="2"/>
      <c r="AA385" s="2"/>
      <c r="AB385" s="15"/>
      <c r="AC385" s="2"/>
      <c r="AD385" s="2"/>
      <c r="AE385" s="2"/>
    </row>
    <row r="386" spans="1:31" x14ac:dyDescent="0.15">
      <c r="A386" s="4">
        <v>42378</v>
      </c>
      <c r="B386" s="5" t="s">
        <v>1234</v>
      </c>
      <c r="C386" s="2">
        <v>8</v>
      </c>
      <c r="D386" s="6" t="s">
        <v>111</v>
      </c>
      <c r="E386" s="6" t="s">
        <v>112</v>
      </c>
      <c r="F386" s="7"/>
      <c r="G386" s="2" t="s">
        <v>184</v>
      </c>
      <c r="H386" s="2" t="s">
        <v>62</v>
      </c>
      <c r="I386" s="2" t="s">
        <v>136</v>
      </c>
      <c r="J386" s="6" t="s">
        <v>45</v>
      </c>
      <c r="K386" s="2" t="s">
        <v>66</v>
      </c>
      <c r="L386" s="2">
        <v>1</v>
      </c>
      <c r="M386" s="2">
        <v>280</v>
      </c>
      <c r="N386" s="2">
        <v>280</v>
      </c>
      <c r="O386" s="12">
        <v>1</v>
      </c>
      <c r="P386" s="7"/>
      <c r="Q386" s="7"/>
      <c r="R386" s="14" t="s">
        <v>47</v>
      </c>
      <c r="S386" s="7"/>
      <c r="T386" s="7"/>
      <c r="U386" s="7"/>
      <c r="V386" s="2" t="s">
        <v>342</v>
      </c>
      <c r="W386" s="2" t="s">
        <v>54</v>
      </c>
      <c r="X386" s="6" t="s">
        <v>49</v>
      </c>
      <c r="Y386" s="6"/>
      <c r="Z386" s="7"/>
      <c r="AA386" s="7"/>
      <c r="AB386" s="7"/>
      <c r="AC386" s="7"/>
      <c r="AD386" s="7"/>
      <c r="AE386" s="7"/>
    </row>
    <row r="387" spans="1:31" x14ac:dyDescent="0.15">
      <c r="A387" s="4">
        <v>42378</v>
      </c>
      <c r="B387" s="5" t="s">
        <v>1235</v>
      </c>
      <c r="C387" s="2">
        <v>9</v>
      </c>
      <c r="D387" s="6" t="s">
        <v>56</v>
      </c>
      <c r="E387" s="6" t="s">
        <v>106</v>
      </c>
      <c r="F387" s="2" t="s">
        <v>105</v>
      </c>
      <c r="G387" s="2" t="s">
        <v>138</v>
      </c>
      <c r="H387" s="2" t="s">
        <v>62</v>
      </c>
      <c r="I387" s="2" t="s">
        <v>53</v>
      </c>
      <c r="J387" s="6" t="s">
        <v>63</v>
      </c>
      <c r="K387" s="2" t="s">
        <v>46</v>
      </c>
      <c r="L387" s="2">
        <v>1</v>
      </c>
      <c r="M387" s="2">
        <v>158</v>
      </c>
      <c r="N387" s="2">
        <v>110</v>
      </c>
      <c r="O387" s="12">
        <v>0.69620253164557</v>
      </c>
      <c r="P387" s="7"/>
      <c r="Q387" s="7"/>
      <c r="R387" s="14" t="s">
        <v>47</v>
      </c>
      <c r="S387" s="7"/>
      <c r="T387" s="7"/>
      <c r="U387" s="7"/>
      <c r="V387" s="2" t="s">
        <v>342</v>
      </c>
      <c r="W387" s="2" t="s">
        <v>48</v>
      </c>
      <c r="X387" s="6" t="s">
        <v>49</v>
      </c>
      <c r="Y387" s="6"/>
      <c r="Z387" s="7"/>
      <c r="AA387" s="7"/>
      <c r="AB387" s="7"/>
      <c r="AC387" s="7"/>
      <c r="AD387" s="7"/>
      <c r="AE387" s="7"/>
    </row>
    <row r="388" spans="1:31" x14ac:dyDescent="0.15">
      <c r="A388" s="4">
        <v>42378</v>
      </c>
      <c r="B388" s="5" t="s">
        <v>1236</v>
      </c>
      <c r="C388" s="2">
        <v>10</v>
      </c>
      <c r="D388" s="6" t="s">
        <v>75</v>
      </c>
      <c r="E388" s="6" t="s">
        <v>221</v>
      </c>
      <c r="F388" s="2" t="s">
        <v>1237</v>
      </c>
      <c r="G388" s="2" t="s">
        <v>301</v>
      </c>
      <c r="H388" s="2" t="s">
        <v>62</v>
      </c>
      <c r="I388" s="2" t="s">
        <v>53</v>
      </c>
      <c r="J388" s="6" t="s">
        <v>45</v>
      </c>
      <c r="K388" s="2" t="s">
        <v>66</v>
      </c>
      <c r="L388" s="2">
        <v>1</v>
      </c>
      <c r="M388" s="2">
        <v>1590</v>
      </c>
      <c r="N388" s="2">
        <v>1100</v>
      </c>
      <c r="O388" s="12">
        <v>0.69182389937106903</v>
      </c>
      <c r="P388" s="2">
        <v>0.47499999999999998</v>
      </c>
      <c r="Q388" s="2">
        <v>522</v>
      </c>
      <c r="R388" s="14" t="s">
        <v>1090</v>
      </c>
      <c r="S388" s="2" t="s">
        <v>1238</v>
      </c>
      <c r="T388" s="2">
        <v>13801363366</v>
      </c>
      <c r="U388" s="7"/>
      <c r="V388" s="2" t="s">
        <v>342</v>
      </c>
      <c r="W388" s="2" t="s">
        <v>48</v>
      </c>
      <c r="X388" s="6" t="s">
        <v>86</v>
      </c>
      <c r="Y388" s="6"/>
      <c r="Z388" s="7"/>
      <c r="AA388" s="7"/>
      <c r="AB388" s="7"/>
      <c r="AC388" s="7"/>
      <c r="AD388" s="7"/>
      <c r="AE388" s="7"/>
    </row>
    <row r="389" spans="1:31" x14ac:dyDescent="0.15">
      <c r="A389" s="4">
        <v>42378</v>
      </c>
      <c r="B389" s="5" t="s">
        <v>1239</v>
      </c>
      <c r="C389" s="2">
        <v>11</v>
      </c>
      <c r="D389" s="6" t="s">
        <v>241</v>
      </c>
      <c r="E389" s="6"/>
      <c r="F389" s="2" t="s">
        <v>963</v>
      </c>
      <c r="G389" s="2" t="s">
        <v>1240</v>
      </c>
      <c r="H389" s="2" t="s">
        <v>62</v>
      </c>
      <c r="I389" s="2" t="s">
        <v>765</v>
      </c>
      <c r="J389" s="6" t="s">
        <v>63</v>
      </c>
      <c r="K389" s="2" t="s">
        <v>66</v>
      </c>
      <c r="L389" s="2">
        <v>1</v>
      </c>
      <c r="M389" s="2">
        <v>500</v>
      </c>
      <c r="N389" s="2">
        <v>500</v>
      </c>
      <c r="O389" s="12">
        <v>1</v>
      </c>
      <c r="P389" s="2">
        <v>1</v>
      </c>
      <c r="Q389" s="2">
        <v>500</v>
      </c>
      <c r="R389" s="14" t="s">
        <v>65</v>
      </c>
      <c r="S389" s="2" t="s">
        <v>1241</v>
      </c>
      <c r="T389" s="2">
        <v>13581977811</v>
      </c>
      <c r="U389" s="7"/>
      <c r="V389" s="2" t="s">
        <v>342</v>
      </c>
      <c r="W389" s="2" t="s">
        <v>54</v>
      </c>
      <c r="X389" s="6" t="s">
        <v>86</v>
      </c>
      <c r="Y389" s="6"/>
      <c r="Z389" s="7"/>
      <c r="AA389" s="7"/>
      <c r="AB389" s="7"/>
      <c r="AC389" s="7"/>
      <c r="AD389" s="7"/>
      <c r="AE389" s="7"/>
    </row>
    <row r="390" spans="1:31" x14ac:dyDescent="0.15">
      <c r="A390" s="4">
        <v>42378</v>
      </c>
      <c r="B390" s="5" t="s">
        <v>1239</v>
      </c>
      <c r="C390" s="2">
        <v>11</v>
      </c>
      <c r="D390" s="6" t="s">
        <v>146</v>
      </c>
      <c r="E390" s="6" t="s">
        <v>238</v>
      </c>
      <c r="F390" s="2" t="s">
        <v>187</v>
      </c>
      <c r="G390" s="2" t="s">
        <v>164</v>
      </c>
      <c r="H390" s="2" t="s">
        <v>44</v>
      </c>
      <c r="I390" s="2" t="s">
        <v>287</v>
      </c>
      <c r="J390" s="6" t="s">
        <v>63</v>
      </c>
      <c r="K390" s="2" t="s">
        <v>66</v>
      </c>
      <c r="L390" s="2">
        <v>1</v>
      </c>
      <c r="M390" s="2">
        <v>1480</v>
      </c>
      <c r="N390" s="2">
        <v>1258</v>
      </c>
      <c r="O390" s="12">
        <v>0.85</v>
      </c>
      <c r="P390" s="2">
        <v>0.77500000000000002</v>
      </c>
      <c r="Q390" s="2">
        <v>974</v>
      </c>
      <c r="R390" s="14" t="s">
        <v>65</v>
      </c>
      <c r="S390" s="2" t="s">
        <v>1241</v>
      </c>
      <c r="T390" s="7"/>
      <c r="U390" s="7"/>
      <c r="V390" s="2" t="s">
        <v>342</v>
      </c>
      <c r="W390" s="2" t="s">
        <v>54</v>
      </c>
      <c r="X390" s="6" t="s">
        <v>86</v>
      </c>
      <c r="Y390" s="6"/>
      <c r="Z390" s="7"/>
      <c r="AA390" s="7"/>
      <c r="AB390" s="7"/>
      <c r="AC390" s="7"/>
      <c r="AD390" s="7"/>
      <c r="AE390" s="7"/>
    </row>
    <row r="391" spans="1:31" x14ac:dyDescent="0.15">
      <c r="A391" s="4">
        <v>42378</v>
      </c>
      <c r="B391" s="5" t="s">
        <v>1242</v>
      </c>
      <c r="C391" s="2">
        <v>12</v>
      </c>
      <c r="D391" s="6" t="s">
        <v>241</v>
      </c>
      <c r="E391" s="6"/>
      <c r="F391" s="2" t="s">
        <v>963</v>
      </c>
      <c r="G391" s="2" t="s">
        <v>1243</v>
      </c>
      <c r="H391" s="2" t="s">
        <v>62</v>
      </c>
      <c r="I391" s="2" t="s">
        <v>765</v>
      </c>
      <c r="J391" s="6" t="s">
        <v>63</v>
      </c>
      <c r="K391" s="2" t="s">
        <v>66</v>
      </c>
      <c r="L391" s="2">
        <v>1</v>
      </c>
      <c r="M391" s="2">
        <v>500</v>
      </c>
      <c r="N391" s="2">
        <v>500</v>
      </c>
      <c r="O391" s="12">
        <v>1</v>
      </c>
      <c r="P391" s="2">
        <v>1</v>
      </c>
      <c r="Q391" s="2">
        <v>500</v>
      </c>
      <c r="R391" s="14" t="s">
        <v>65</v>
      </c>
      <c r="S391" s="2" t="s">
        <v>389</v>
      </c>
      <c r="T391" s="2">
        <v>13621009968</v>
      </c>
      <c r="U391" s="7"/>
      <c r="V391" s="2" t="s">
        <v>342</v>
      </c>
      <c r="W391" s="2" t="s">
        <v>54</v>
      </c>
      <c r="X391" s="6" t="s">
        <v>86</v>
      </c>
      <c r="Y391" s="6"/>
      <c r="Z391" s="7"/>
      <c r="AA391" s="7"/>
      <c r="AB391" s="7"/>
      <c r="AC391" s="7"/>
      <c r="AD391" s="7"/>
      <c r="AE391" s="7"/>
    </row>
    <row r="392" spans="1:31" x14ac:dyDescent="0.15">
      <c r="A392" s="4">
        <v>42378</v>
      </c>
      <c r="B392" s="5" t="s">
        <v>1242</v>
      </c>
      <c r="C392" s="2">
        <v>12</v>
      </c>
      <c r="D392" s="6" t="s">
        <v>146</v>
      </c>
      <c r="E392" s="6" t="s">
        <v>238</v>
      </c>
      <c r="F392" s="2" t="s">
        <v>187</v>
      </c>
      <c r="G392" s="2" t="s">
        <v>150</v>
      </c>
      <c r="H392" s="2" t="s">
        <v>44</v>
      </c>
      <c r="I392" s="2" t="s">
        <v>287</v>
      </c>
      <c r="J392" s="6" t="s">
        <v>63</v>
      </c>
      <c r="K392" s="2" t="s">
        <v>66</v>
      </c>
      <c r="L392" s="2">
        <v>1</v>
      </c>
      <c r="M392" s="2">
        <v>1480</v>
      </c>
      <c r="N392" s="2">
        <v>1258</v>
      </c>
      <c r="O392" s="12">
        <v>0.85</v>
      </c>
      <c r="P392" s="2">
        <v>0.77500000000000002</v>
      </c>
      <c r="Q392" s="2">
        <v>974</v>
      </c>
      <c r="R392" s="14" t="s">
        <v>65</v>
      </c>
      <c r="S392" s="2" t="s">
        <v>389</v>
      </c>
      <c r="T392" s="7"/>
      <c r="U392" s="7"/>
      <c r="V392" s="2" t="s">
        <v>342</v>
      </c>
      <c r="W392" s="2" t="s">
        <v>54</v>
      </c>
      <c r="X392" s="6" t="s">
        <v>86</v>
      </c>
      <c r="Y392" s="6"/>
      <c r="Z392" s="7"/>
      <c r="AA392" s="7"/>
      <c r="AB392" s="7"/>
      <c r="AC392" s="7"/>
      <c r="AD392" s="7"/>
      <c r="AE392" s="7"/>
    </row>
    <row r="393" spans="1:31" x14ac:dyDescent="0.15">
      <c r="A393" s="4">
        <v>42378</v>
      </c>
      <c r="B393" s="5" t="s">
        <v>1244</v>
      </c>
      <c r="C393" s="2">
        <v>13</v>
      </c>
      <c r="D393" s="6" t="s">
        <v>100</v>
      </c>
      <c r="E393" s="6" t="s">
        <v>227</v>
      </c>
      <c r="F393" s="2" t="s">
        <v>227</v>
      </c>
      <c r="G393" s="2" t="s">
        <v>223</v>
      </c>
      <c r="H393" s="2" t="s">
        <v>62</v>
      </c>
      <c r="I393" s="2" t="s">
        <v>53</v>
      </c>
      <c r="J393" s="6" t="s">
        <v>63</v>
      </c>
      <c r="K393" s="2" t="s">
        <v>66</v>
      </c>
      <c r="L393" s="2">
        <v>1</v>
      </c>
      <c r="M393" s="2">
        <v>30</v>
      </c>
      <c r="N393" s="2">
        <v>30</v>
      </c>
      <c r="O393" s="12">
        <v>1</v>
      </c>
      <c r="P393" s="2">
        <v>1</v>
      </c>
      <c r="Q393" s="2">
        <v>30</v>
      </c>
      <c r="R393" s="14" t="s">
        <v>113</v>
      </c>
      <c r="S393" s="2" t="s">
        <v>1245</v>
      </c>
      <c r="T393" s="7"/>
      <c r="U393" s="7"/>
      <c r="V393" s="7"/>
      <c r="W393" s="2" t="s">
        <v>54</v>
      </c>
      <c r="X393" s="6" t="s">
        <v>49</v>
      </c>
      <c r="Y393" s="6"/>
      <c r="Z393" s="7"/>
      <c r="AA393" s="7"/>
      <c r="AB393" s="7"/>
      <c r="AC393" s="7"/>
      <c r="AD393" s="7"/>
      <c r="AE393" s="7"/>
    </row>
    <row r="394" spans="1:31" x14ac:dyDescent="0.15">
      <c r="A394" s="4">
        <v>42378</v>
      </c>
      <c r="B394" s="5" t="s">
        <v>1246</v>
      </c>
      <c r="C394" s="2">
        <v>14</v>
      </c>
      <c r="D394" s="6" t="s">
        <v>241</v>
      </c>
      <c r="E394" s="6"/>
      <c r="F394" s="2" t="s">
        <v>1247</v>
      </c>
      <c r="G394" s="2" t="s">
        <v>166</v>
      </c>
      <c r="H394" s="2" t="s">
        <v>44</v>
      </c>
      <c r="I394" s="2" t="s">
        <v>763</v>
      </c>
      <c r="J394" s="6" t="s">
        <v>63</v>
      </c>
      <c r="K394" s="2" t="s">
        <v>66</v>
      </c>
      <c r="L394" s="2">
        <v>1</v>
      </c>
      <c r="M394" s="2">
        <v>500</v>
      </c>
      <c r="N394" s="2">
        <v>500</v>
      </c>
      <c r="O394" s="12">
        <v>1</v>
      </c>
      <c r="P394" s="2">
        <v>1</v>
      </c>
      <c r="Q394" s="2">
        <v>500</v>
      </c>
      <c r="R394" s="14" t="s">
        <v>65</v>
      </c>
      <c r="S394" s="2" t="s">
        <v>1248</v>
      </c>
      <c r="T394" s="2">
        <v>13701017711</v>
      </c>
      <c r="U394" s="7"/>
      <c r="V394" s="2" t="s">
        <v>342</v>
      </c>
      <c r="W394" s="2" t="s">
        <v>215</v>
      </c>
      <c r="X394" s="6" t="s">
        <v>49</v>
      </c>
      <c r="Y394" s="6"/>
      <c r="Z394" s="7"/>
      <c r="AA394" s="7"/>
      <c r="AB394" s="7"/>
      <c r="AC394" s="7"/>
      <c r="AD394" s="7"/>
      <c r="AE394" s="7"/>
    </row>
    <row r="395" spans="1:31" x14ac:dyDescent="0.15">
      <c r="A395" s="4">
        <v>42378</v>
      </c>
      <c r="B395" s="5" t="s">
        <v>1246</v>
      </c>
      <c r="C395" s="2">
        <v>14</v>
      </c>
      <c r="D395" s="6" t="s">
        <v>146</v>
      </c>
      <c r="E395" s="6" t="s">
        <v>238</v>
      </c>
      <c r="F395" s="2" t="s">
        <v>187</v>
      </c>
      <c r="G395" s="2" t="s">
        <v>280</v>
      </c>
      <c r="H395" s="2" t="s">
        <v>44</v>
      </c>
      <c r="I395" s="2" t="s">
        <v>239</v>
      </c>
      <c r="J395" s="6" t="s">
        <v>63</v>
      </c>
      <c r="K395" s="2" t="s">
        <v>66</v>
      </c>
      <c r="L395" s="2">
        <v>1</v>
      </c>
      <c r="M395" s="2">
        <v>1520</v>
      </c>
      <c r="N395" s="2">
        <v>1216</v>
      </c>
      <c r="O395" s="12">
        <v>0.8</v>
      </c>
      <c r="P395" s="2">
        <v>0.7</v>
      </c>
      <c r="Q395" s="2">
        <v>851</v>
      </c>
      <c r="R395" s="14" t="s">
        <v>65</v>
      </c>
      <c r="S395" s="2" t="s">
        <v>1248</v>
      </c>
      <c r="T395" s="7"/>
      <c r="U395" s="7"/>
      <c r="V395" s="2" t="s">
        <v>342</v>
      </c>
      <c r="W395" s="2" t="s">
        <v>215</v>
      </c>
      <c r="X395" s="6" t="s">
        <v>49</v>
      </c>
      <c r="Y395" s="6"/>
      <c r="Z395" s="7"/>
      <c r="AA395" s="7"/>
      <c r="AB395" s="7"/>
      <c r="AC395" s="7"/>
      <c r="AD395" s="7"/>
      <c r="AE395" s="7"/>
    </row>
    <row r="396" spans="1:31" x14ac:dyDescent="0.15">
      <c r="A396" s="4">
        <v>42378</v>
      </c>
      <c r="B396" s="5" t="s">
        <v>1249</v>
      </c>
      <c r="C396" s="2">
        <v>15</v>
      </c>
      <c r="D396" s="6" t="s">
        <v>50</v>
      </c>
      <c r="E396" s="6" t="s">
        <v>112</v>
      </c>
      <c r="F396" s="2" t="s">
        <v>81</v>
      </c>
      <c r="G396" s="2" t="s">
        <v>138</v>
      </c>
      <c r="H396" s="2" t="s">
        <v>62</v>
      </c>
      <c r="I396" s="2" t="s">
        <v>43</v>
      </c>
      <c r="J396" s="6" t="s">
        <v>45</v>
      </c>
      <c r="K396" s="2" t="s">
        <v>64</v>
      </c>
      <c r="L396" s="2">
        <v>1</v>
      </c>
      <c r="M396" s="2">
        <v>158</v>
      </c>
      <c r="N396" s="2">
        <v>158</v>
      </c>
      <c r="O396" s="12">
        <v>1</v>
      </c>
      <c r="P396" s="2">
        <v>1</v>
      </c>
      <c r="Q396" s="2">
        <v>158</v>
      </c>
      <c r="R396" s="14" t="s">
        <v>113</v>
      </c>
      <c r="S396" s="2" t="s">
        <v>1250</v>
      </c>
      <c r="T396" s="7"/>
      <c r="U396" s="7"/>
      <c r="V396" s="7"/>
      <c r="W396" s="2" t="s">
        <v>215</v>
      </c>
      <c r="X396" s="6" t="s">
        <v>86</v>
      </c>
      <c r="Y396" s="6"/>
      <c r="Z396" s="7"/>
      <c r="AA396" s="7"/>
      <c r="AB396" s="7"/>
      <c r="AC396" s="7"/>
      <c r="AD396" s="7"/>
      <c r="AE396" s="7"/>
    </row>
    <row r="397" spans="1:31" x14ac:dyDescent="0.15">
      <c r="A397" s="4">
        <v>42378</v>
      </c>
      <c r="B397" s="5" t="s">
        <v>1251</v>
      </c>
      <c r="C397" s="2">
        <v>16</v>
      </c>
      <c r="D397" s="6" t="s">
        <v>50</v>
      </c>
      <c r="E397" s="6"/>
      <c r="F397" s="7"/>
      <c r="G397" s="7"/>
      <c r="H397" s="2" t="s">
        <v>44</v>
      </c>
      <c r="I397" s="7"/>
      <c r="J397" s="6" t="s">
        <v>45</v>
      </c>
      <c r="K397" s="2" t="s">
        <v>46</v>
      </c>
      <c r="L397" s="2">
        <v>1</v>
      </c>
      <c r="M397" s="2">
        <v>158</v>
      </c>
      <c r="N397" s="2">
        <v>158</v>
      </c>
      <c r="O397" s="12">
        <v>1</v>
      </c>
      <c r="P397" s="7"/>
      <c r="Q397" s="7"/>
      <c r="R397" s="14" t="s">
        <v>47</v>
      </c>
      <c r="S397" s="7"/>
      <c r="T397" s="7"/>
      <c r="U397" s="7"/>
      <c r="V397" s="7"/>
      <c r="W397" s="2" t="s">
        <v>215</v>
      </c>
      <c r="X397" s="6" t="s">
        <v>86</v>
      </c>
      <c r="Y397" s="6"/>
      <c r="Z397" s="7"/>
      <c r="AA397" s="7"/>
      <c r="AB397" s="7"/>
      <c r="AC397" s="7"/>
      <c r="AD397" s="7"/>
      <c r="AE397" s="7"/>
    </row>
    <row r="398" spans="1:31" x14ac:dyDescent="0.15">
      <c r="A398" s="4">
        <v>42378</v>
      </c>
      <c r="B398" s="5" t="s">
        <v>1252</v>
      </c>
      <c r="C398" s="2">
        <v>17</v>
      </c>
      <c r="D398" s="6" t="s">
        <v>75</v>
      </c>
      <c r="E398" s="6" t="s">
        <v>225</v>
      </c>
      <c r="F398" s="2" t="s">
        <v>1253</v>
      </c>
      <c r="G398" s="2" t="s">
        <v>203</v>
      </c>
      <c r="H398" s="2" t="s">
        <v>62</v>
      </c>
      <c r="I398" s="2" t="s">
        <v>53</v>
      </c>
      <c r="J398" s="6" t="s">
        <v>45</v>
      </c>
      <c r="K398" s="2" t="s">
        <v>66</v>
      </c>
      <c r="L398" s="2">
        <v>1</v>
      </c>
      <c r="M398" s="2">
        <v>760</v>
      </c>
      <c r="N398" s="2">
        <v>600</v>
      </c>
      <c r="O398" s="12">
        <v>0.78947368421052599</v>
      </c>
      <c r="P398" s="2">
        <v>0.625</v>
      </c>
      <c r="Q398" s="2">
        <v>375</v>
      </c>
      <c r="R398" s="14" t="s">
        <v>113</v>
      </c>
      <c r="S398" s="2" t="s">
        <v>1254</v>
      </c>
      <c r="T398" s="7"/>
      <c r="U398" s="7"/>
      <c r="V398" s="7"/>
      <c r="W398" s="2" t="s">
        <v>215</v>
      </c>
      <c r="X398" s="6" t="s">
        <v>49</v>
      </c>
      <c r="Y398" s="6"/>
      <c r="Z398" s="7"/>
      <c r="AA398" s="7"/>
      <c r="AB398" s="7"/>
      <c r="AC398" s="7"/>
      <c r="AD398" s="7"/>
      <c r="AE398" s="7"/>
    </row>
    <row r="399" spans="1:31" x14ac:dyDescent="0.15">
      <c r="A399" s="4">
        <v>42378</v>
      </c>
      <c r="B399" s="5" t="s">
        <v>1255</v>
      </c>
      <c r="C399" s="2">
        <v>18</v>
      </c>
      <c r="D399" s="6" t="s">
        <v>50</v>
      </c>
      <c r="E399" s="6" t="s">
        <v>112</v>
      </c>
      <c r="F399" s="2" t="s">
        <v>81</v>
      </c>
      <c r="G399" s="2" t="s">
        <v>166</v>
      </c>
      <c r="H399" s="2" t="s">
        <v>62</v>
      </c>
      <c r="I399" s="2" t="s">
        <v>53</v>
      </c>
      <c r="J399" s="6" t="s">
        <v>45</v>
      </c>
      <c r="K399" s="2" t="s">
        <v>46</v>
      </c>
      <c r="L399" s="2">
        <v>1</v>
      </c>
      <c r="M399" s="2">
        <v>158</v>
      </c>
      <c r="N399" s="2">
        <v>158</v>
      </c>
      <c r="O399" s="12">
        <v>1</v>
      </c>
      <c r="P399" s="2">
        <v>1</v>
      </c>
      <c r="Q399" s="2">
        <v>790</v>
      </c>
      <c r="R399" s="14" t="s">
        <v>47</v>
      </c>
      <c r="S399" s="7"/>
      <c r="T399" s="7"/>
      <c r="U399" s="7"/>
      <c r="V399" s="7"/>
      <c r="W399" s="2" t="s">
        <v>215</v>
      </c>
      <c r="X399" s="6" t="s">
        <v>49</v>
      </c>
      <c r="Y399" s="6"/>
      <c r="Z399" s="2">
        <v>790</v>
      </c>
      <c r="AA399" s="2">
        <v>79</v>
      </c>
      <c r="AB399" s="7"/>
      <c r="AC399" s="7"/>
      <c r="AD399" s="7"/>
      <c r="AE399" s="7"/>
    </row>
    <row r="400" spans="1:31" x14ac:dyDescent="0.15">
      <c r="A400" s="4">
        <v>42378</v>
      </c>
      <c r="B400" s="5" t="s">
        <v>1256</v>
      </c>
      <c r="C400" s="2">
        <v>19</v>
      </c>
      <c r="D400" s="6" t="s">
        <v>50</v>
      </c>
      <c r="E400" s="6" t="s">
        <v>112</v>
      </c>
      <c r="F400" s="7"/>
      <c r="G400" s="2" t="s">
        <v>166</v>
      </c>
      <c r="H400" s="2" t="s">
        <v>62</v>
      </c>
      <c r="I400" s="2" t="s">
        <v>53</v>
      </c>
      <c r="J400" s="6" t="s">
        <v>45</v>
      </c>
      <c r="K400" s="2" t="s">
        <v>46</v>
      </c>
      <c r="L400" s="2">
        <v>1</v>
      </c>
      <c r="M400" s="2">
        <v>50</v>
      </c>
      <c r="N400" s="2">
        <v>50</v>
      </c>
      <c r="O400" s="12">
        <v>1</v>
      </c>
      <c r="P400" s="7"/>
      <c r="Q400" s="7"/>
      <c r="R400" s="14" t="s">
        <v>47</v>
      </c>
      <c r="S400" s="7"/>
      <c r="T400" s="7"/>
      <c r="U400" s="7"/>
      <c r="V400" s="7"/>
      <c r="W400" s="2" t="s">
        <v>48</v>
      </c>
      <c r="X400" s="6" t="s">
        <v>49</v>
      </c>
      <c r="Y400" s="6"/>
      <c r="Z400" s="7"/>
      <c r="AA400" s="7"/>
      <c r="AB400" s="7"/>
      <c r="AC400" s="7"/>
      <c r="AD400" s="7"/>
      <c r="AE400" s="7"/>
    </row>
    <row r="401" spans="1:31" x14ac:dyDescent="0.15">
      <c r="A401" s="4">
        <v>42378</v>
      </c>
      <c r="B401" s="5" t="s">
        <v>1257</v>
      </c>
      <c r="C401" s="2">
        <v>20</v>
      </c>
      <c r="D401" s="6" t="s">
        <v>50</v>
      </c>
      <c r="E401" s="6" t="s">
        <v>602</v>
      </c>
      <c r="F401" s="7"/>
      <c r="G401" s="2" t="s">
        <v>138</v>
      </c>
      <c r="H401" s="2" t="s">
        <v>44</v>
      </c>
      <c r="I401" s="2" t="s">
        <v>53</v>
      </c>
      <c r="J401" s="6" t="s">
        <v>55</v>
      </c>
      <c r="K401" s="2" t="s">
        <v>46</v>
      </c>
      <c r="L401" s="2">
        <v>1</v>
      </c>
      <c r="M401" s="2">
        <v>50</v>
      </c>
      <c r="N401" s="2">
        <v>50</v>
      </c>
      <c r="O401" s="12">
        <v>1</v>
      </c>
      <c r="P401" s="7"/>
      <c r="Q401" s="7"/>
      <c r="R401" s="14" t="s">
        <v>47</v>
      </c>
      <c r="S401" s="7"/>
      <c r="T401" s="7"/>
      <c r="U401" s="7"/>
      <c r="V401" s="7"/>
      <c r="W401" s="2" t="s">
        <v>48</v>
      </c>
      <c r="X401" s="6" t="s">
        <v>49</v>
      </c>
      <c r="Y401" s="6"/>
      <c r="Z401" s="7"/>
      <c r="AA401" s="7"/>
      <c r="AB401" s="7"/>
      <c r="AC401" s="7"/>
      <c r="AD401" s="7"/>
      <c r="AE401" s="7"/>
    </row>
    <row r="402" spans="1:31" x14ac:dyDescent="0.15">
      <c r="A402" s="4">
        <v>42378</v>
      </c>
      <c r="B402" s="5" t="s">
        <v>1258</v>
      </c>
      <c r="C402" s="2">
        <v>21</v>
      </c>
      <c r="D402" s="6" t="s">
        <v>50</v>
      </c>
      <c r="E402" s="6" t="s">
        <v>601</v>
      </c>
      <c r="F402" s="7"/>
      <c r="G402" s="2" t="s">
        <v>138</v>
      </c>
      <c r="H402" s="2" t="s">
        <v>44</v>
      </c>
      <c r="I402" s="2" t="s">
        <v>43</v>
      </c>
      <c r="J402" s="6" t="s">
        <v>55</v>
      </c>
      <c r="K402" s="2" t="s">
        <v>46</v>
      </c>
      <c r="L402" s="2">
        <v>1</v>
      </c>
      <c r="M402" s="2">
        <v>158</v>
      </c>
      <c r="N402" s="2">
        <v>158</v>
      </c>
      <c r="O402" s="12">
        <v>1</v>
      </c>
      <c r="P402" s="7"/>
      <c r="Q402" s="7"/>
      <c r="R402" s="14" t="s">
        <v>47</v>
      </c>
      <c r="S402" s="7"/>
      <c r="T402" s="7"/>
      <c r="U402" s="7"/>
      <c r="V402" s="7"/>
      <c r="W402" s="2" t="s">
        <v>48</v>
      </c>
      <c r="X402" s="6" t="s">
        <v>86</v>
      </c>
      <c r="Y402" s="6"/>
      <c r="Z402" s="7"/>
      <c r="AA402" s="7"/>
      <c r="AB402" s="7"/>
      <c r="AC402" s="7"/>
      <c r="AD402" s="7"/>
      <c r="AE402" s="7"/>
    </row>
    <row r="403" spans="1:31" x14ac:dyDescent="0.15">
      <c r="A403" s="4">
        <v>42378</v>
      </c>
      <c r="B403" s="5" t="s">
        <v>1259</v>
      </c>
      <c r="C403" s="2">
        <v>22</v>
      </c>
      <c r="D403" s="6" t="s">
        <v>56</v>
      </c>
      <c r="E403" s="6" t="s">
        <v>52</v>
      </c>
      <c r="F403" s="7"/>
      <c r="G403" s="2" t="s">
        <v>138</v>
      </c>
      <c r="H403" s="2" t="s">
        <v>44</v>
      </c>
      <c r="I403" s="2" t="s">
        <v>53</v>
      </c>
      <c r="J403" s="6" t="s">
        <v>55</v>
      </c>
      <c r="K403" s="2" t="s">
        <v>46</v>
      </c>
      <c r="L403" s="2">
        <v>1</v>
      </c>
      <c r="M403" s="2">
        <v>20</v>
      </c>
      <c r="N403" s="2">
        <v>20</v>
      </c>
      <c r="O403" s="12">
        <v>1</v>
      </c>
      <c r="P403" s="7"/>
      <c r="Q403" s="7"/>
      <c r="R403" s="14" t="s">
        <v>47</v>
      </c>
      <c r="S403" s="7"/>
      <c r="T403" s="7"/>
      <c r="U403" s="7"/>
      <c r="V403" s="7"/>
      <c r="W403" s="2" t="s">
        <v>48</v>
      </c>
      <c r="X403" s="6" t="s">
        <v>49</v>
      </c>
      <c r="Y403" s="6"/>
      <c r="Z403" s="7"/>
      <c r="AA403" s="7"/>
      <c r="AB403" s="7"/>
      <c r="AC403" s="7"/>
      <c r="AD403" s="7"/>
      <c r="AE403" s="7"/>
    </row>
    <row r="404" spans="1:31" x14ac:dyDescent="0.15">
      <c r="A404" s="4">
        <v>42378</v>
      </c>
      <c r="B404" s="5" t="s">
        <v>1260</v>
      </c>
      <c r="C404" s="2">
        <v>23</v>
      </c>
      <c r="D404" s="6" t="s">
        <v>92</v>
      </c>
      <c r="E404" s="6" t="s">
        <v>249</v>
      </c>
      <c r="F404" s="7"/>
      <c r="G404" s="2" t="s">
        <v>278</v>
      </c>
      <c r="H404" s="2" t="s">
        <v>62</v>
      </c>
      <c r="I404" s="2" t="s">
        <v>1261</v>
      </c>
      <c r="J404" s="6" t="s">
        <v>55</v>
      </c>
      <c r="K404" s="2" t="s">
        <v>66</v>
      </c>
      <c r="L404" s="2">
        <v>1</v>
      </c>
      <c r="M404" s="2">
        <v>980</v>
      </c>
      <c r="N404" s="2">
        <v>300</v>
      </c>
      <c r="O404" s="12">
        <v>0.30612244897959201</v>
      </c>
      <c r="P404" s="2">
        <v>0.1</v>
      </c>
      <c r="Q404" s="2">
        <v>30</v>
      </c>
      <c r="R404" s="14" t="s">
        <v>113</v>
      </c>
      <c r="S404" s="2" t="s">
        <v>1043</v>
      </c>
      <c r="T404" s="7"/>
      <c r="U404" s="7"/>
      <c r="V404" s="7"/>
      <c r="W404" s="2" t="s">
        <v>215</v>
      </c>
      <c r="X404" s="6" t="s">
        <v>49</v>
      </c>
      <c r="Y404" s="6"/>
      <c r="Z404" s="7"/>
      <c r="AA404" s="7"/>
      <c r="AB404" s="7"/>
      <c r="AC404" s="7"/>
      <c r="AD404" s="7"/>
      <c r="AE404" s="7"/>
    </row>
    <row r="405" spans="1:31" x14ac:dyDescent="0.15">
      <c r="A405" s="4">
        <v>42378</v>
      </c>
      <c r="B405" s="5" t="s">
        <v>1262</v>
      </c>
      <c r="C405" s="2">
        <v>24</v>
      </c>
      <c r="D405" s="6" t="s">
        <v>66</v>
      </c>
      <c r="E405" s="6" t="s">
        <v>120</v>
      </c>
      <c r="F405" s="2" t="s">
        <v>1263</v>
      </c>
      <c r="G405" s="7"/>
      <c r="H405" s="2" t="s">
        <v>44</v>
      </c>
      <c r="I405" s="2" t="s">
        <v>144</v>
      </c>
      <c r="J405" s="6" t="s">
        <v>45</v>
      </c>
      <c r="K405" s="2" t="s">
        <v>66</v>
      </c>
      <c r="L405" s="2">
        <v>1</v>
      </c>
      <c r="M405" s="2">
        <v>3750</v>
      </c>
      <c r="N405" s="2">
        <v>2523</v>
      </c>
      <c r="O405" s="12">
        <v>0.67279999999999995</v>
      </c>
      <c r="P405" s="2">
        <v>0.47499999999999998</v>
      </c>
      <c r="Q405" s="2">
        <v>1198</v>
      </c>
      <c r="R405" s="14" t="s">
        <v>113</v>
      </c>
      <c r="S405" s="2" t="s">
        <v>1254</v>
      </c>
      <c r="T405" s="7"/>
      <c r="U405" s="7"/>
      <c r="V405" s="7"/>
      <c r="W405" s="2" t="s">
        <v>54</v>
      </c>
      <c r="X405" s="6" t="s">
        <v>86</v>
      </c>
      <c r="Y405" s="6"/>
      <c r="Z405" s="7"/>
      <c r="AA405" s="7"/>
      <c r="AB405" s="7"/>
      <c r="AC405" s="7"/>
      <c r="AD405" s="7"/>
      <c r="AE405" s="7"/>
    </row>
    <row r="406" spans="1:31" x14ac:dyDescent="0.15">
      <c r="A406" s="4">
        <v>42378</v>
      </c>
      <c r="B406" s="5" t="s">
        <v>1262</v>
      </c>
      <c r="C406" s="2">
        <v>24</v>
      </c>
      <c r="D406" s="6" t="s">
        <v>146</v>
      </c>
      <c r="E406" s="6" t="s">
        <v>120</v>
      </c>
      <c r="F406" s="2" t="s">
        <v>832</v>
      </c>
      <c r="G406" s="2" t="s">
        <v>166</v>
      </c>
      <c r="H406" s="2" t="s">
        <v>44</v>
      </c>
      <c r="I406" s="2">
        <v>29.5</v>
      </c>
      <c r="J406" s="6" t="s">
        <v>45</v>
      </c>
      <c r="K406" s="2" t="s">
        <v>66</v>
      </c>
      <c r="L406" s="2">
        <v>1</v>
      </c>
      <c r="M406" s="2">
        <v>2190</v>
      </c>
      <c r="N406" s="2">
        <v>1476</v>
      </c>
      <c r="O406" s="12">
        <v>0.67397260273972603</v>
      </c>
      <c r="P406" s="2">
        <v>0.47499999999999998</v>
      </c>
      <c r="Q406" s="2">
        <v>701</v>
      </c>
      <c r="R406" s="14" t="s">
        <v>113</v>
      </c>
      <c r="S406" s="2" t="s">
        <v>1254</v>
      </c>
      <c r="T406" s="2"/>
      <c r="U406" s="2"/>
      <c r="V406" s="2"/>
      <c r="W406" s="2" t="s">
        <v>54</v>
      </c>
      <c r="X406" s="6" t="s">
        <v>86</v>
      </c>
      <c r="Y406" s="6"/>
      <c r="Z406" s="2"/>
      <c r="AA406" s="2"/>
      <c r="AB406" s="15"/>
      <c r="AC406" s="2"/>
      <c r="AD406" s="2"/>
      <c r="AE406" s="2"/>
    </row>
    <row r="407" spans="1:31" x14ac:dyDescent="0.15">
      <c r="A407" s="4">
        <v>42378</v>
      </c>
      <c r="B407" s="5" t="s">
        <v>1264</v>
      </c>
      <c r="C407" s="2">
        <v>25</v>
      </c>
      <c r="D407" s="6" t="s">
        <v>92</v>
      </c>
      <c r="E407" s="6" t="s">
        <v>93</v>
      </c>
      <c r="F407" s="2" t="s">
        <v>1265</v>
      </c>
      <c r="G407" s="2" t="s">
        <v>305</v>
      </c>
      <c r="H407" s="2" t="s">
        <v>62</v>
      </c>
      <c r="I407" s="2" t="s">
        <v>43</v>
      </c>
      <c r="J407" s="6" t="s">
        <v>55</v>
      </c>
      <c r="K407" s="2" t="s">
        <v>66</v>
      </c>
      <c r="L407" s="2">
        <v>1</v>
      </c>
      <c r="M407" s="2">
        <v>1360</v>
      </c>
      <c r="N407" s="2">
        <v>810</v>
      </c>
      <c r="O407" s="12">
        <v>0.59558823529411797</v>
      </c>
      <c r="P407" s="2">
        <v>0.32500000000000001</v>
      </c>
      <c r="Q407" s="2">
        <v>263</v>
      </c>
      <c r="R407" s="14" t="s">
        <v>145</v>
      </c>
      <c r="S407" s="2" t="s">
        <v>1266</v>
      </c>
      <c r="T407" s="2">
        <v>18510240926</v>
      </c>
      <c r="U407" s="2" t="s">
        <v>306</v>
      </c>
      <c r="V407" s="7"/>
      <c r="W407" s="2" t="s">
        <v>215</v>
      </c>
      <c r="X407" s="6" t="s">
        <v>86</v>
      </c>
      <c r="Y407" s="6"/>
      <c r="Z407" s="7"/>
      <c r="AA407" s="7"/>
      <c r="AB407" s="7"/>
      <c r="AC407" s="7"/>
      <c r="AD407" s="7"/>
      <c r="AE407" s="7"/>
    </row>
    <row r="408" spans="1:31" x14ac:dyDescent="0.15">
      <c r="A408" s="4">
        <v>42378</v>
      </c>
      <c r="B408" s="5" t="s">
        <v>1267</v>
      </c>
      <c r="C408" s="2">
        <v>26</v>
      </c>
      <c r="D408" s="6" t="s">
        <v>50</v>
      </c>
      <c r="E408" s="6" t="s">
        <v>602</v>
      </c>
      <c r="F408" s="7"/>
      <c r="G408" s="2" t="s">
        <v>138</v>
      </c>
      <c r="H408" s="2" t="s">
        <v>44</v>
      </c>
      <c r="I408" s="2" t="s">
        <v>53</v>
      </c>
      <c r="J408" s="6" t="s">
        <v>45</v>
      </c>
      <c r="K408" s="2" t="s">
        <v>66</v>
      </c>
      <c r="L408" s="2">
        <v>1</v>
      </c>
      <c r="M408" s="2">
        <v>50</v>
      </c>
      <c r="N408" s="2">
        <v>50</v>
      </c>
      <c r="O408" s="12">
        <v>1</v>
      </c>
      <c r="P408" s="7"/>
      <c r="Q408" s="7"/>
      <c r="R408" s="14" t="s">
        <v>47</v>
      </c>
      <c r="S408" s="7"/>
      <c r="T408" s="7"/>
      <c r="U408" s="7"/>
      <c r="V408" s="7"/>
      <c r="W408" s="2" t="s">
        <v>54</v>
      </c>
      <c r="X408" s="6" t="s">
        <v>49</v>
      </c>
      <c r="Y408" s="6"/>
      <c r="Z408" s="7"/>
      <c r="AA408" s="7"/>
      <c r="AB408" s="7"/>
      <c r="AC408" s="7"/>
      <c r="AD408" s="7"/>
      <c r="AE408" s="7"/>
    </row>
    <row r="409" spans="1:31" x14ac:dyDescent="0.15">
      <c r="A409" s="4">
        <v>42378</v>
      </c>
      <c r="B409" s="5" t="s">
        <v>1268</v>
      </c>
      <c r="C409" s="2">
        <v>27</v>
      </c>
      <c r="D409" s="6" t="s">
        <v>90</v>
      </c>
      <c r="E409" s="6" t="s">
        <v>995</v>
      </c>
      <c r="F409" s="2" t="s">
        <v>108</v>
      </c>
      <c r="G409" s="2" t="s">
        <v>109</v>
      </c>
      <c r="H409" s="2" t="s">
        <v>44</v>
      </c>
      <c r="I409" s="2" t="s">
        <v>255</v>
      </c>
      <c r="J409" s="6" t="s">
        <v>55</v>
      </c>
      <c r="K409" s="2" t="s">
        <v>64</v>
      </c>
      <c r="L409" s="2">
        <v>1</v>
      </c>
      <c r="M409" s="2">
        <v>598</v>
      </c>
      <c r="N409" s="2">
        <v>500</v>
      </c>
      <c r="O409" s="12">
        <v>0.83612040133779297</v>
      </c>
      <c r="P409" s="2">
        <v>0.7</v>
      </c>
      <c r="Q409" s="2">
        <v>350</v>
      </c>
      <c r="R409" s="14" t="s">
        <v>65</v>
      </c>
      <c r="S409" s="2" t="s">
        <v>1269</v>
      </c>
      <c r="T409" s="2">
        <v>13810133128</v>
      </c>
      <c r="U409" s="2"/>
      <c r="V409" s="2"/>
      <c r="W409" s="2" t="s">
        <v>54</v>
      </c>
      <c r="X409" s="6" t="s">
        <v>86</v>
      </c>
      <c r="Y409" s="6"/>
      <c r="Z409" s="2"/>
      <c r="AA409" s="2"/>
      <c r="AB409" s="15"/>
      <c r="AC409" s="2"/>
      <c r="AD409" s="2"/>
      <c r="AE409" s="2"/>
    </row>
    <row r="410" spans="1:31" x14ac:dyDescent="0.15">
      <c r="A410" s="4">
        <v>42379</v>
      </c>
      <c r="B410" s="5" t="s">
        <v>1270</v>
      </c>
      <c r="C410" s="2">
        <v>1</v>
      </c>
      <c r="D410" s="6" t="s">
        <v>50</v>
      </c>
      <c r="E410" s="6" t="s">
        <v>112</v>
      </c>
      <c r="F410" s="7"/>
      <c r="G410" s="2" t="s">
        <v>166</v>
      </c>
      <c r="H410" s="2" t="s">
        <v>62</v>
      </c>
      <c r="I410" s="2" t="s">
        <v>53</v>
      </c>
      <c r="J410" s="6" t="s">
        <v>45</v>
      </c>
      <c r="K410" s="2" t="s">
        <v>46</v>
      </c>
      <c r="L410" s="2">
        <v>1</v>
      </c>
      <c r="M410" s="2">
        <v>50</v>
      </c>
      <c r="N410" s="2">
        <v>50</v>
      </c>
      <c r="O410" s="12">
        <v>1</v>
      </c>
      <c r="P410" s="7"/>
      <c r="Q410" s="7"/>
      <c r="R410" s="14" t="s">
        <v>47</v>
      </c>
      <c r="S410" s="7"/>
      <c r="T410" s="7"/>
      <c r="U410" s="7"/>
      <c r="V410" s="7"/>
      <c r="W410" s="2" t="s">
        <v>48</v>
      </c>
      <c r="X410" s="6" t="s">
        <v>49</v>
      </c>
      <c r="Y410" s="6"/>
      <c r="Z410" s="7"/>
      <c r="AA410" s="7"/>
      <c r="AB410" s="7"/>
      <c r="AC410" s="7"/>
      <c r="AD410" s="7"/>
      <c r="AE410" s="7"/>
    </row>
    <row r="411" spans="1:31" x14ac:dyDescent="0.15">
      <c r="A411" s="4">
        <v>42379</v>
      </c>
      <c r="B411" s="5" t="s">
        <v>1271</v>
      </c>
      <c r="C411" s="2">
        <v>2</v>
      </c>
      <c r="D411" s="6" t="s">
        <v>50</v>
      </c>
      <c r="E411" s="6" t="s">
        <v>602</v>
      </c>
      <c r="F411" s="7"/>
      <c r="G411" s="2" t="s">
        <v>138</v>
      </c>
      <c r="H411" s="2" t="s">
        <v>44</v>
      </c>
      <c r="I411" s="2" t="s">
        <v>53</v>
      </c>
      <c r="J411" s="6" t="s">
        <v>55</v>
      </c>
      <c r="K411" s="2" t="s">
        <v>46</v>
      </c>
      <c r="L411" s="2">
        <v>1</v>
      </c>
      <c r="M411" s="2">
        <v>50</v>
      </c>
      <c r="N411" s="2">
        <v>50</v>
      </c>
      <c r="O411" s="12">
        <v>1</v>
      </c>
      <c r="P411" s="7"/>
      <c r="Q411" s="7"/>
      <c r="R411" s="14" t="s">
        <v>47</v>
      </c>
      <c r="S411" s="7"/>
      <c r="T411" s="7"/>
      <c r="U411" s="7"/>
      <c r="V411" s="7"/>
      <c r="W411" s="2" t="s">
        <v>48</v>
      </c>
      <c r="X411" s="6" t="s">
        <v>49</v>
      </c>
      <c r="Y411" s="6"/>
      <c r="Z411" s="7"/>
      <c r="AA411" s="7"/>
      <c r="AB411" s="7"/>
      <c r="AC411" s="7"/>
      <c r="AD411" s="7"/>
      <c r="AE411" s="7"/>
    </row>
    <row r="412" spans="1:31" x14ac:dyDescent="0.15">
      <c r="A412" s="4">
        <v>42379</v>
      </c>
      <c r="B412" s="5" t="s">
        <v>1272</v>
      </c>
      <c r="C412" s="2">
        <v>3</v>
      </c>
      <c r="D412" s="6" t="s">
        <v>92</v>
      </c>
      <c r="E412" s="6" t="s">
        <v>249</v>
      </c>
      <c r="F412" s="2" t="s">
        <v>766</v>
      </c>
      <c r="G412" s="2" t="s">
        <v>284</v>
      </c>
      <c r="H412" s="2" t="s">
        <v>62</v>
      </c>
      <c r="I412" s="2" t="s">
        <v>1273</v>
      </c>
      <c r="J412" s="6" t="s">
        <v>63</v>
      </c>
      <c r="K412" s="2" t="s">
        <v>66</v>
      </c>
      <c r="L412" s="2">
        <v>1</v>
      </c>
      <c r="M412" s="2">
        <v>580</v>
      </c>
      <c r="N412" s="2">
        <v>200</v>
      </c>
      <c r="O412" s="12">
        <v>0.34482758620689702</v>
      </c>
      <c r="P412" s="7"/>
      <c r="Q412" s="7"/>
      <c r="R412" s="14" t="s">
        <v>47</v>
      </c>
      <c r="S412" s="7"/>
      <c r="T412" s="7"/>
      <c r="U412" s="7"/>
      <c r="V412" s="7"/>
      <c r="W412" s="2" t="s">
        <v>389</v>
      </c>
      <c r="X412" s="6" t="s">
        <v>86</v>
      </c>
      <c r="Y412" s="6"/>
      <c r="Z412" s="7"/>
      <c r="AA412" s="7"/>
      <c r="AB412" s="7"/>
      <c r="AC412" s="7"/>
      <c r="AD412" s="7"/>
      <c r="AE412" s="7"/>
    </row>
    <row r="413" spans="1:31" x14ac:dyDescent="0.15">
      <c r="A413" s="4">
        <v>42379</v>
      </c>
      <c r="B413" s="5" t="s">
        <v>1274</v>
      </c>
      <c r="C413" s="2">
        <v>4</v>
      </c>
      <c r="D413" s="6" t="s">
        <v>100</v>
      </c>
      <c r="E413" s="6" t="s">
        <v>128</v>
      </c>
      <c r="F413" s="2" t="s">
        <v>748</v>
      </c>
      <c r="G413" s="2" t="s">
        <v>749</v>
      </c>
      <c r="H413" s="2" t="s">
        <v>44</v>
      </c>
      <c r="I413" s="2" t="s">
        <v>156</v>
      </c>
      <c r="J413" s="6" t="s">
        <v>55</v>
      </c>
      <c r="K413" s="2" t="s">
        <v>64</v>
      </c>
      <c r="L413" s="2">
        <v>1</v>
      </c>
      <c r="M413" s="2">
        <v>288</v>
      </c>
      <c r="N413" s="2">
        <v>259</v>
      </c>
      <c r="O413" s="12">
        <v>0.89930555555555602</v>
      </c>
      <c r="P413" s="7"/>
      <c r="Q413" s="7"/>
      <c r="R413" s="14" t="s">
        <v>47</v>
      </c>
      <c r="S413" s="2" t="s">
        <v>1037</v>
      </c>
      <c r="T413" s="7"/>
      <c r="U413" s="7"/>
      <c r="V413" s="7"/>
      <c r="W413" s="2" t="s">
        <v>48</v>
      </c>
      <c r="X413" s="6" t="s">
        <v>275</v>
      </c>
      <c r="Y413" s="6"/>
      <c r="Z413" s="7"/>
      <c r="AA413" s="7"/>
      <c r="AB413" s="7"/>
      <c r="AC413" s="7"/>
      <c r="AD413" s="7"/>
      <c r="AE413" s="7"/>
    </row>
    <row r="414" spans="1:31" x14ac:dyDescent="0.15">
      <c r="A414" s="4">
        <v>42379</v>
      </c>
      <c r="B414" s="5" t="s">
        <v>1275</v>
      </c>
      <c r="C414" s="2">
        <v>5</v>
      </c>
      <c r="D414" s="6" t="s">
        <v>66</v>
      </c>
      <c r="E414" s="6" t="s">
        <v>120</v>
      </c>
      <c r="F414" s="2" t="s">
        <v>1263</v>
      </c>
      <c r="G414" s="7"/>
      <c r="H414" s="2" t="s">
        <v>44</v>
      </c>
      <c r="I414" s="2" t="s">
        <v>144</v>
      </c>
      <c r="J414" s="6" t="s">
        <v>45</v>
      </c>
      <c r="K414" s="2" t="s">
        <v>66</v>
      </c>
      <c r="L414" s="2">
        <v>1</v>
      </c>
      <c r="M414" s="2">
        <v>3750</v>
      </c>
      <c r="N414" s="2">
        <v>2524</v>
      </c>
      <c r="O414" s="12">
        <v>0.67306666666666704</v>
      </c>
      <c r="P414" s="2">
        <v>0.47499999999999998</v>
      </c>
      <c r="Q414" s="2">
        <v>1134</v>
      </c>
      <c r="R414" s="14" t="s">
        <v>113</v>
      </c>
      <c r="S414" s="2" t="s">
        <v>1248</v>
      </c>
      <c r="T414" s="7"/>
      <c r="U414" s="7"/>
      <c r="V414" s="7"/>
      <c r="W414" s="2" t="s">
        <v>54</v>
      </c>
      <c r="X414" s="6" t="s">
        <v>86</v>
      </c>
      <c r="Y414" s="6"/>
      <c r="Z414" s="2">
        <v>1350</v>
      </c>
      <c r="AA414" s="2">
        <v>2389</v>
      </c>
      <c r="AB414" s="7"/>
      <c r="AC414" s="7"/>
      <c r="AD414" s="7"/>
      <c r="AE414" s="7"/>
    </row>
    <row r="415" spans="1:31" x14ac:dyDescent="0.15">
      <c r="A415" s="4">
        <v>42379</v>
      </c>
      <c r="B415" s="5" t="s">
        <v>1275</v>
      </c>
      <c r="C415" s="2">
        <v>5</v>
      </c>
      <c r="D415" s="6" t="s">
        <v>146</v>
      </c>
      <c r="E415" s="6" t="s">
        <v>120</v>
      </c>
      <c r="F415" s="2" t="s">
        <v>832</v>
      </c>
      <c r="G415" s="2" t="s">
        <v>166</v>
      </c>
      <c r="H415" s="2" t="s">
        <v>44</v>
      </c>
      <c r="I415" s="2">
        <v>26.5</v>
      </c>
      <c r="J415" s="6" t="s">
        <v>45</v>
      </c>
      <c r="K415" s="2" t="s">
        <v>66</v>
      </c>
      <c r="L415" s="2">
        <v>1</v>
      </c>
      <c r="M415" s="2">
        <v>2190</v>
      </c>
      <c r="N415" s="2">
        <v>1475</v>
      </c>
      <c r="O415" s="12">
        <v>0.67351598173516003</v>
      </c>
      <c r="P415" s="2">
        <v>0.47499999999999998</v>
      </c>
      <c r="Q415" s="2">
        <v>700</v>
      </c>
      <c r="R415" s="14" t="s">
        <v>113</v>
      </c>
      <c r="S415" s="2" t="s">
        <v>1248</v>
      </c>
      <c r="T415" s="7"/>
      <c r="U415" s="7"/>
      <c r="V415" s="7"/>
      <c r="W415" s="2" t="s">
        <v>54</v>
      </c>
      <c r="X415" s="6" t="s">
        <v>86</v>
      </c>
      <c r="Y415" s="6"/>
      <c r="Z415" s="7"/>
      <c r="AA415" s="7"/>
      <c r="AB415" s="7"/>
      <c r="AC415" s="7"/>
      <c r="AD415" s="7"/>
      <c r="AE415" s="7"/>
    </row>
    <row r="416" spans="1:31" x14ac:dyDescent="0.15">
      <c r="A416" s="4">
        <v>42379</v>
      </c>
      <c r="B416" s="5" t="s">
        <v>1275</v>
      </c>
      <c r="C416" s="2">
        <v>5</v>
      </c>
      <c r="D416" s="6" t="s">
        <v>69</v>
      </c>
      <c r="E416" s="6" t="s">
        <v>199</v>
      </c>
      <c r="F416" s="2" t="s">
        <v>1186</v>
      </c>
      <c r="G416" s="2" t="s">
        <v>166</v>
      </c>
      <c r="H416" s="2" t="s">
        <v>44</v>
      </c>
      <c r="I416" s="2" t="s">
        <v>192</v>
      </c>
      <c r="J416" s="6" t="s">
        <v>45</v>
      </c>
      <c r="K416" s="2" t="s">
        <v>66</v>
      </c>
      <c r="L416" s="2">
        <v>1</v>
      </c>
      <c r="M416" s="2">
        <v>1580</v>
      </c>
      <c r="N416" s="2">
        <v>1580</v>
      </c>
      <c r="O416" s="12">
        <v>1</v>
      </c>
      <c r="P416" s="2">
        <v>1</v>
      </c>
      <c r="Q416" s="2">
        <v>1580</v>
      </c>
      <c r="R416" s="14" t="s">
        <v>113</v>
      </c>
      <c r="S416" s="2" t="s">
        <v>1248</v>
      </c>
      <c r="T416" s="7"/>
      <c r="U416" s="7"/>
      <c r="V416" s="7"/>
      <c r="W416" s="2" t="s">
        <v>54</v>
      </c>
      <c r="X416" s="6" t="s">
        <v>86</v>
      </c>
      <c r="Y416" s="6"/>
      <c r="Z416" s="7"/>
      <c r="AA416" s="7"/>
      <c r="AB416" s="7"/>
      <c r="AC416" s="7"/>
      <c r="AD416" s="7"/>
      <c r="AE416" s="7"/>
    </row>
    <row r="417" spans="1:27" x14ac:dyDescent="0.15">
      <c r="A417" s="4">
        <v>42379</v>
      </c>
      <c r="B417" s="5" t="s">
        <v>1276</v>
      </c>
      <c r="C417" s="2">
        <v>6</v>
      </c>
      <c r="D417" s="6" t="s">
        <v>64</v>
      </c>
      <c r="E417" s="6" t="s">
        <v>101</v>
      </c>
      <c r="F417" s="2" t="s">
        <v>1106</v>
      </c>
      <c r="G417" s="2" t="s">
        <v>223</v>
      </c>
      <c r="H417" s="2" t="s">
        <v>44</v>
      </c>
      <c r="I417" s="2" t="s">
        <v>136</v>
      </c>
      <c r="J417" s="6" t="s">
        <v>45</v>
      </c>
      <c r="K417" s="2" t="s">
        <v>64</v>
      </c>
      <c r="L417" s="2">
        <v>1</v>
      </c>
      <c r="M417" s="2">
        <v>4780</v>
      </c>
      <c r="N417" s="2">
        <v>3824</v>
      </c>
      <c r="O417" s="12">
        <v>0.8</v>
      </c>
      <c r="P417" s="2">
        <v>0.7</v>
      </c>
      <c r="Q417" s="2">
        <v>2676</v>
      </c>
      <c r="R417" s="14" t="s">
        <v>65</v>
      </c>
      <c r="S417" s="2" t="s">
        <v>1277</v>
      </c>
      <c r="T417" s="2">
        <v>18910953389</v>
      </c>
      <c r="U417" s="7"/>
      <c r="V417" s="2" t="s">
        <v>342</v>
      </c>
      <c r="W417" s="2" t="s">
        <v>54</v>
      </c>
      <c r="X417" s="6" t="s">
        <v>78</v>
      </c>
      <c r="Y417" s="6"/>
      <c r="Z417" s="7"/>
      <c r="AA417" s="7"/>
    </row>
    <row r="418" spans="1:27" x14ac:dyDescent="0.15">
      <c r="A418" s="4">
        <v>42379</v>
      </c>
      <c r="B418" s="5" t="s">
        <v>1276</v>
      </c>
      <c r="C418" s="2">
        <v>6</v>
      </c>
      <c r="D418" s="6" t="s">
        <v>102</v>
      </c>
      <c r="E418" s="6" t="s">
        <v>133</v>
      </c>
      <c r="F418" s="2" t="s">
        <v>1278</v>
      </c>
      <c r="G418" s="2" t="s">
        <v>1279</v>
      </c>
      <c r="H418" s="2" t="s">
        <v>44</v>
      </c>
      <c r="I418" s="2" t="s">
        <v>104</v>
      </c>
      <c r="J418" s="6" t="s">
        <v>45</v>
      </c>
      <c r="K418" s="2" t="s">
        <v>64</v>
      </c>
      <c r="L418" s="2">
        <v>1</v>
      </c>
      <c r="M418" s="2">
        <v>1790</v>
      </c>
      <c r="N418" s="2">
        <v>1432</v>
      </c>
      <c r="O418" s="12">
        <v>0.8</v>
      </c>
      <c r="P418" s="2">
        <v>0.7</v>
      </c>
      <c r="Q418" s="2">
        <v>1002</v>
      </c>
      <c r="R418" s="14" t="s">
        <v>65</v>
      </c>
      <c r="S418" s="2" t="s">
        <v>1277</v>
      </c>
      <c r="T418" s="7"/>
      <c r="U418" s="7"/>
      <c r="V418" s="2" t="s">
        <v>342</v>
      </c>
      <c r="W418" s="2" t="s">
        <v>54</v>
      </c>
      <c r="X418" s="6" t="s">
        <v>78</v>
      </c>
      <c r="Y418" s="6"/>
      <c r="Z418" s="7"/>
      <c r="AA418" s="7"/>
    </row>
    <row r="419" spans="1:27" x14ac:dyDescent="0.15">
      <c r="A419" s="4">
        <v>42379</v>
      </c>
      <c r="B419" s="5" t="s">
        <v>1276</v>
      </c>
      <c r="C419" s="2">
        <v>6</v>
      </c>
      <c r="D419" s="6" t="s">
        <v>83</v>
      </c>
      <c r="E419" s="6" t="s">
        <v>79</v>
      </c>
      <c r="F419" s="2" t="s">
        <v>244</v>
      </c>
      <c r="G419" s="2" t="s">
        <v>1280</v>
      </c>
      <c r="H419" s="2" t="s">
        <v>44</v>
      </c>
      <c r="I419" s="2">
        <v>43</v>
      </c>
      <c r="J419" s="6" t="s">
        <v>45</v>
      </c>
      <c r="K419" s="2" t="s">
        <v>64</v>
      </c>
      <c r="L419" s="2">
        <v>1</v>
      </c>
      <c r="M419" s="2">
        <v>1628</v>
      </c>
      <c r="N419" s="2">
        <v>1302</v>
      </c>
      <c r="O419" s="12">
        <v>0.79975429975430001</v>
      </c>
      <c r="P419" s="2">
        <v>0.7</v>
      </c>
      <c r="Q419" s="2">
        <v>911</v>
      </c>
      <c r="R419" s="14" t="s">
        <v>65</v>
      </c>
      <c r="S419" s="2" t="s">
        <v>1277</v>
      </c>
      <c r="T419" s="7"/>
      <c r="U419" s="7"/>
      <c r="V419" s="2" t="s">
        <v>342</v>
      </c>
      <c r="W419" s="2" t="s">
        <v>54</v>
      </c>
      <c r="X419" s="6" t="s">
        <v>78</v>
      </c>
      <c r="Y419" s="6"/>
      <c r="Z419" s="7"/>
      <c r="AA419" s="7"/>
    </row>
    <row r="420" spans="1:27" x14ac:dyDescent="0.15">
      <c r="A420" s="4">
        <v>42379</v>
      </c>
      <c r="B420" s="5" t="s">
        <v>1276</v>
      </c>
      <c r="C420" s="2">
        <v>6</v>
      </c>
      <c r="D420" s="6" t="s">
        <v>135</v>
      </c>
      <c r="E420" s="6" t="s">
        <v>112</v>
      </c>
      <c r="F420" s="7"/>
      <c r="G420" s="2" t="s">
        <v>137</v>
      </c>
      <c r="H420" s="2" t="s">
        <v>62</v>
      </c>
      <c r="I420" s="2" t="s">
        <v>136</v>
      </c>
      <c r="J420" s="6" t="s">
        <v>45</v>
      </c>
      <c r="K420" s="2" t="s">
        <v>64</v>
      </c>
      <c r="L420" s="2">
        <v>1</v>
      </c>
      <c r="M420" s="2">
        <v>280</v>
      </c>
      <c r="N420" s="2">
        <v>200</v>
      </c>
      <c r="O420" s="12">
        <v>0.71428571428571397</v>
      </c>
      <c r="P420" s="2">
        <v>0.55000000000000004</v>
      </c>
      <c r="Q420" s="2">
        <v>110</v>
      </c>
      <c r="R420" s="14" t="s">
        <v>65</v>
      </c>
      <c r="S420" s="2" t="s">
        <v>1277</v>
      </c>
      <c r="T420" s="7"/>
      <c r="U420" s="7"/>
      <c r="V420" s="2" t="s">
        <v>342</v>
      </c>
      <c r="W420" s="2" t="s">
        <v>54</v>
      </c>
      <c r="X420" s="6" t="s">
        <v>78</v>
      </c>
      <c r="Y420" s="6"/>
      <c r="Z420" s="7"/>
      <c r="AA420" s="7"/>
    </row>
    <row r="421" spans="1:27" x14ac:dyDescent="0.15">
      <c r="A421" s="4">
        <v>42379</v>
      </c>
      <c r="B421" s="5" t="s">
        <v>1281</v>
      </c>
      <c r="C421" s="2">
        <v>7</v>
      </c>
      <c r="D421" s="6" t="s">
        <v>241</v>
      </c>
      <c r="E421" s="6"/>
      <c r="F421" s="2" t="s">
        <v>938</v>
      </c>
      <c r="G421" s="2" t="s">
        <v>223</v>
      </c>
      <c r="H421" s="2" t="s">
        <v>62</v>
      </c>
      <c r="I421" s="2" t="s">
        <v>181</v>
      </c>
      <c r="J421" s="6" t="s">
        <v>45</v>
      </c>
      <c r="K421" s="2" t="s">
        <v>66</v>
      </c>
      <c r="L421" s="2">
        <v>1</v>
      </c>
      <c r="M421" s="2">
        <v>500</v>
      </c>
      <c r="N421" s="2">
        <v>500</v>
      </c>
      <c r="O421" s="12">
        <v>1</v>
      </c>
      <c r="P421" s="2">
        <v>1</v>
      </c>
      <c r="Q421" s="2">
        <v>500</v>
      </c>
      <c r="R421" s="14" t="s">
        <v>145</v>
      </c>
      <c r="S421" s="2" t="s">
        <v>297</v>
      </c>
      <c r="T421" s="2">
        <v>18600010962</v>
      </c>
      <c r="U421" s="7"/>
      <c r="V421" s="2" t="s">
        <v>338</v>
      </c>
      <c r="W421" s="2" t="s">
        <v>54</v>
      </c>
      <c r="X421" s="6" t="s">
        <v>86</v>
      </c>
      <c r="Y421" s="6"/>
      <c r="Z421" s="7"/>
      <c r="AA421" s="7"/>
    </row>
    <row r="422" spans="1:27" x14ac:dyDescent="0.15">
      <c r="A422" s="4">
        <v>42379</v>
      </c>
      <c r="B422" s="5" t="s">
        <v>1281</v>
      </c>
      <c r="C422" s="2">
        <v>7</v>
      </c>
      <c r="D422" s="6" t="s">
        <v>146</v>
      </c>
      <c r="E422" s="6" t="s">
        <v>247</v>
      </c>
      <c r="F422" s="2" t="s">
        <v>187</v>
      </c>
      <c r="G422" s="2" t="s">
        <v>280</v>
      </c>
      <c r="H422" s="2" t="s">
        <v>44</v>
      </c>
      <c r="I422" s="2" t="s">
        <v>239</v>
      </c>
      <c r="J422" s="6" t="s">
        <v>45</v>
      </c>
      <c r="K422" s="2" t="s">
        <v>66</v>
      </c>
      <c r="L422" s="2">
        <v>1</v>
      </c>
      <c r="M422" s="2">
        <v>1520</v>
      </c>
      <c r="N422" s="2">
        <v>1292</v>
      </c>
      <c r="O422" s="12">
        <v>0.85</v>
      </c>
      <c r="P422" s="2">
        <v>0.77500000000000002</v>
      </c>
      <c r="Q422" s="2">
        <v>1001</v>
      </c>
      <c r="R422" s="14" t="s">
        <v>145</v>
      </c>
      <c r="S422" s="2" t="s">
        <v>297</v>
      </c>
      <c r="T422" s="7"/>
      <c r="U422" s="7"/>
      <c r="V422" s="2" t="s">
        <v>338</v>
      </c>
      <c r="W422" s="2" t="s">
        <v>54</v>
      </c>
      <c r="X422" s="6" t="s">
        <v>86</v>
      </c>
      <c r="Y422" s="6"/>
      <c r="Z422" s="7"/>
      <c r="AA422" s="7"/>
    </row>
    <row r="423" spans="1:27" x14ac:dyDescent="0.15">
      <c r="A423" s="4">
        <v>42379</v>
      </c>
      <c r="B423" s="5" t="s">
        <v>1282</v>
      </c>
      <c r="C423" s="2">
        <v>8</v>
      </c>
      <c r="D423" s="6" t="s">
        <v>50</v>
      </c>
      <c r="E423" s="6" t="s">
        <v>602</v>
      </c>
      <c r="F423" s="7"/>
      <c r="G423" s="2" t="s">
        <v>138</v>
      </c>
      <c r="H423" s="2" t="s">
        <v>44</v>
      </c>
      <c r="I423" s="2" t="s">
        <v>53</v>
      </c>
      <c r="J423" s="6" t="s">
        <v>55</v>
      </c>
      <c r="K423" s="2" t="s">
        <v>46</v>
      </c>
      <c r="L423" s="2">
        <v>1</v>
      </c>
      <c r="M423" s="2">
        <v>50</v>
      </c>
      <c r="N423" s="2">
        <v>50</v>
      </c>
      <c r="O423" s="12">
        <v>1</v>
      </c>
      <c r="P423" s="7"/>
      <c r="Q423" s="7"/>
      <c r="R423" s="14" t="s">
        <v>47</v>
      </c>
      <c r="S423" s="7"/>
      <c r="T423" s="7"/>
      <c r="U423" s="7"/>
      <c r="V423" s="2" t="s">
        <v>342</v>
      </c>
      <c r="W423" s="2" t="s">
        <v>48</v>
      </c>
      <c r="X423" s="6" t="s">
        <v>49</v>
      </c>
      <c r="Y423" s="6"/>
      <c r="Z423" s="7"/>
      <c r="AA423" s="7"/>
    </row>
    <row r="424" spans="1:27" x14ac:dyDescent="0.15">
      <c r="A424" s="4">
        <v>42380</v>
      </c>
      <c r="B424" s="5" t="s">
        <v>1283</v>
      </c>
      <c r="C424" s="2">
        <v>1</v>
      </c>
      <c r="D424" s="6" t="s">
        <v>75</v>
      </c>
      <c r="E424" s="6" t="s">
        <v>225</v>
      </c>
      <c r="F424" s="2" t="s">
        <v>1253</v>
      </c>
      <c r="G424" s="2" t="s">
        <v>203</v>
      </c>
      <c r="H424" s="2" t="s">
        <v>62</v>
      </c>
      <c r="I424" s="2" t="s">
        <v>53</v>
      </c>
      <c r="J424" s="6" t="s">
        <v>45</v>
      </c>
      <c r="K424" s="2" t="s">
        <v>46</v>
      </c>
      <c r="L424" s="2">
        <v>1</v>
      </c>
      <c r="M424" s="2">
        <v>760</v>
      </c>
      <c r="N424" s="2">
        <v>684</v>
      </c>
      <c r="O424" s="12">
        <v>0.9</v>
      </c>
      <c r="P424" s="7"/>
      <c r="Q424" s="7"/>
      <c r="R424" s="14" t="s">
        <v>47</v>
      </c>
      <c r="S424" s="7"/>
      <c r="T424" s="7"/>
      <c r="U424" s="7"/>
      <c r="V424" s="7"/>
      <c r="W424" s="2" t="s">
        <v>389</v>
      </c>
      <c r="X424" s="6" t="s">
        <v>86</v>
      </c>
      <c r="Y424" s="6"/>
      <c r="Z424" s="7"/>
      <c r="AA424" s="7"/>
    </row>
    <row r="425" spans="1:27" x14ac:dyDescent="0.15">
      <c r="A425" s="4">
        <v>42380</v>
      </c>
      <c r="B425" s="5" t="s">
        <v>1284</v>
      </c>
      <c r="C425" s="2">
        <v>2</v>
      </c>
      <c r="D425" s="6" t="s">
        <v>75</v>
      </c>
      <c r="E425" s="6" t="s">
        <v>199</v>
      </c>
      <c r="F425" s="2" t="s">
        <v>850</v>
      </c>
      <c r="G425" s="2" t="s">
        <v>203</v>
      </c>
      <c r="H425" s="2" t="s">
        <v>44</v>
      </c>
      <c r="I425" s="2" t="s">
        <v>53</v>
      </c>
      <c r="J425" s="6" t="s">
        <v>55</v>
      </c>
      <c r="K425" s="2" t="s">
        <v>46</v>
      </c>
      <c r="L425" s="2">
        <v>1</v>
      </c>
      <c r="M425" s="2">
        <v>880</v>
      </c>
      <c r="N425" s="2">
        <v>880</v>
      </c>
      <c r="O425" s="12">
        <v>1</v>
      </c>
      <c r="P425" s="7"/>
      <c r="Q425" s="7"/>
      <c r="R425" s="14" t="s">
        <v>47</v>
      </c>
      <c r="S425" s="7"/>
      <c r="T425" s="7"/>
      <c r="U425" s="7"/>
      <c r="V425" s="7"/>
      <c r="W425" s="2" t="s">
        <v>389</v>
      </c>
      <c r="X425" s="6" t="s">
        <v>86</v>
      </c>
      <c r="Y425" s="6"/>
      <c r="Z425" s="7"/>
      <c r="AA425" s="7"/>
    </row>
    <row r="426" spans="1:27" x14ac:dyDescent="0.15">
      <c r="A426" s="4">
        <v>42380</v>
      </c>
      <c r="B426" s="5" t="s">
        <v>1285</v>
      </c>
      <c r="C426" s="2">
        <v>3</v>
      </c>
      <c r="D426" s="6" t="s">
        <v>69</v>
      </c>
      <c r="E426" s="6" t="s">
        <v>199</v>
      </c>
      <c r="F426" s="2" t="s">
        <v>817</v>
      </c>
      <c r="G426" s="2" t="s">
        <v>301</v>
      </c>
      <c r="H426" s="2" t="s">
        <v>44</v>
      </c>
      <c r="I426" s="2" t="s">
        <v>72</v>
      </c>
      <c r="J426" s="6" t="s">
        <v>45</v>
      </c>
      <c r="K426" s="2" t="s">
        <v>66</v>
      </c>
      <c r="L426" s="2">
        <v>1</v>
      </c>
      <c r="M426" s="2">
        <v>1180</v>
      </c>
      <c r="N426" s="2">
        <v>1180</v>
      </c>
      <c r="O426" s="12">
        <v>1</v>
      </c>
      <c r="P426" s="2">
        <v>1</v>
      </c>
      <c r="Q426" s="2">
        <v>1180</v>
      </c>
      <c r="R426" s="14" t="s">
        <v>65</v>
      </c>
      <c r="S426" s="2" t="s">
        <v>1286</v>
      </c>
      <c r="T426" s="2">
        <v>13305163793</v>
      </c>
      <c r="U426" s="7"/>
      <c r="V426" s="2" t="s">
        <v>342</v>
      </c>
      <c r="W426" s="2" t="s">
        <v>389</v>
      </c>
      <c r="X426" s="6" t="s">
        <v>86</v>
      </c>
      <c r="Y426" s="6"/>
      <c r="Z426" s="7"/>
      <c r="AA426" s="7"/>
    </row>
    <row r="427" spans="1:27" x14ac:dyDescent="0.15">
      <c r="A427" s="4">
        <v>42380</v>
      </c>
      <c r="B427" s="5" t="s">
        <v>1285</v>
      </c>
      <c r="C427" s="2">
        <v>3</v>
      </c>
      <c r="D427" s="6" t="s">
        <v>75</v>
      </c>
      <c r="E427" s="6" t="s">
        <v>225</v>
      </c>
      <c r="F427" s="2" t="s">
        <v>1287</v>
      </c>
      <c r="G427" s="2" t="s">
        <v>137</v>
      </c>
      <c r="H427" s="2" t="s">
        <v>62</v>
      </c>
      <c r="I427" s="2" t="s">
        <v>53</v>
      </c>
      <c r="J427" s="6" t="s">
        <v>45</v>
      </c>
      <c r="K427" s="2" t="s">
        <v>66</v>
      </c>
      <c r="L427" s="2">
        <v>1</v>
      </c>
      <c r="M427" s="2">
        <v>760</v>
      </c>
      <c r="N427" s="2">
        <v>532</v>
      </c>
      <c r="O427" s="12">
        <v>0.7</v>
      </c>
      <c r="P427" s="2">
        <v>0.55000000000000004</v>
      </c>
      <c r="Q427" s="2">
        <v>292</v>
      </c>
      <c r="R427" s="14" t="s">
        <v>65</v>
      </c>
      <c r="S427" s="2" t="s">
        <v>1286</v>
      </c>
      <c r="T427" s="7"/>
      <c r="U427" s="7"/>
      <c r="V427" s="2" t="s">
        <v>342</v>
      </c>
      <c r="W427" s="2" t="s">
        <v>389</v>
      </c>
      <c r="X427" s="6" t="s">
        <v>86</v>
      </c>
      <c r="Y427" s="6"/>
      <c r="Z427" s="7"/>
      <c r="AA427" s="7"/>
    </row>
    <row r="428" spans="1:27" x14ac:dyDescent="0.15">
      <c r="A428" s="4">
        <v>42380</v>
      </c>
      <c r="B428" s="5" t="s">
        <v>1288</v>
      </c>
      <c r="C428" s="2">
        <v>4</v>
      </c>
      <c r="D428" s="6" t="s">
        <v>90</v>
      </c>
      <c r="E428" s="6" t="s">
        <v>580</v>
      </c>
      <c r="F428" s="2" t="s">
        <v>52</v>
      </c>
      <c r="G428" s="2" t="s">
        <v>166</v>
      </c>
      <c r="H428" s="2" t="s">
        <v>44</v>
      </c>
      <c r="I428" s="2" t="s">
        <v>89</v>
      </c>
      <c r="J428" s="6" t="s">
        <v>45</v>
      </c>
      <c r="K428" s="2" t="s">
        <v>64</v>
      </c>
      <c r="L428" s="2">
        <v>1</v>
      </c>
      <c r="M428" s="2">
        <v>1580</v>
      </c>
      <c r="N428" s="2">
        <v>300</v>
      </c>
      <c r="O428" s="12">
        <v>0.189873417721519</v>
      </c>
      <c r="P428" s="7"/>
      <c r="Q428" s="7"/>
      <c r="R428" s="14" t="s">
        <v>47</v>
      </c>
      <c r="S428" s="7"/>
      <c r="T428" s="7"/>
      <c r="U428" s="7"/>
      <c r="V428" s="7"/>
      <c r="W428" s="2" t="s">
        <v>48</v>
      </c>
      <c r="X428" s="6" t="s">
        <v>78</v>
      </c>
      <c r="Y428" s="6"/>
      <c r="Z428" s="7"/>
      <c r="AA428" s="7"/>
    </row>
    <row r="429" spans="1:27" x14ac:dyDescent="0.15">
      <c r="A429" s="4">
        <v>42380</v>
      </c>
      <c r="B429" s="5" t="s">
        <v>1289</v>
      </c>
      <c r="C429" s="2">
        <v>5</v>
      </c>
      <c r="D429" s="6" t="s">
        <v>64</v>
      </c>
      <c r="E429" s="6" t="s">
        <v>101</v>
      </c>
      <c r="F429" s="2" t="s">
        <v>1290</v>
      </c>
      <c r="G429" s="7"/>
      <c r="H429" s="2" t="s">
        <v>44</v>
      </c>
      <c r="I429" s="2" t="s">
        <v>1291</v>
      </c>
      <c r="J429" s="6" t="s">
        <v>45</v>
      </c>
      <c r="K429" s="2" t="s">
        <v>64</v>
      </c>
      <c r="L429" s="2">
        <v>1</v>
      </c>
      <c r="M429" s="2">
        <v>3980</v>
      </c>
      <c r="N429" s="2">
        <v>2786</v>
      </c>
      <c r="O429" s="12">
        <v>0.7</v>
      </c>
      <c r="P429" s="2">
        <v>0.55000000000000004</v>
      </c>
      <c r="Q429" s="2">
        <v>1532</v>
      </c>
      <c r="R429" s="14" t="s">
        <v>113</v>
      </c>
      <c r="S429" s="2" t="s">
        <v>310</v>
      </c>
      <c r="T429" s="7"/>
      <c r="U429" s="7"/>
      <c r="V429" s="7"/>
      <c r="W429" s="2" t="s">
        <v>54</v>
      </c>
      <c r="X429" s="6" t="s">
        <v>275</v>
      </c>
      <c r="Y429" s="6"/>
      <c r="Z429" s="2">
        <v>2843</v>
      </c>
      <c r="AA429" s="2">
        <v>7078</v>
      </c>
    </row>
    <row r="430" spans="1:27" x14ac:dyDescent="0.15">
      <c r="A430" s="4">
        <v>42380</v>
      </c>
      <c r="B430" s="5" t="s">
        <v>1289</v>
      </c>
      <c r="C430" s="2">
        <v>5</v>
      </c>
      <c r="D430" s="6" t="s">
        <v>102</v>
      </c>
      <c r="E430" s="6" t="s">
        <v>133</v>
      </c>
      <c r="F430" s="2" t="s">
        <v>103</v>
      </c>
      <c r="G430" s="2" t="s">
        <v>1279</v>
      </c>
      <c r="H430" s="2" t="s">
        <v>44</v>
      </c>
      <c r="I430" s="2" t="s">
        <v>104</v>
      </c>
      <c r="J430" s="6" t="s">
        <v>45</v>
      </c>
      <c r="K430" s="2" t="s">
        <v>64</v>
      </c>
      <c r="L430" s="2">
        <v>1</v>
      </c>
      <c r="M430" s="2">
        <v>1980</v>
      </c>
      <c r="N430" s="2">
        <v>1386</v>
      </c>
      <c r="O430" s="12">
        <v>0.7</v>
      </c>
      <c r="P430" s="2">
        <v>0.55000000000000004</v>
      </c>
      <c r="Q430" s="2">
        <v>762</v>
      </c>
      <c r="R430" s="14" t="s">
        <v>113</v>
      </c>
      <c r="S430" s="2" t="s">
        <v>310</v>
      </c>
      <c r="T430" s="7"/>
      <c r="U430" s="7"/>
      <c r="V430" s="7"/>
      <c r="W430" s="2" t="s">
        <v>54</v>
      </c>
      <c r="X430" s="6" t="s">
        <v>275</v>
      </c>
      <c r="Y430" s="6"/>
      <c r="Z430" s="7"/>
      <c r="AA430" s="7"/>
    </row>
    <row r="431" spans="1:27" x14ac:dyDescent="0.15">
      <c r="A431" s="4">
        <v>42380</v>
      </c>
      <c r="B431" s="5" t="s">
        <v>1289</v>
      </c>
      <c r="C431" s="2">
        <v>5</v>
      </c>
      <c r="D431" s="6" t="s">
        <v>83</v>
      </c>
      <c r="E431" s="6"/>
      <c r="F431" s="7"/>
      <c r="G431" s="7"/>
      <c r="H431" s="2" t="s">
        <v>44</v>
      </c>
      <c r="I431" s="2">
        <v>45</v>
      </c>
      <c r="J431" s="6" t="s">
        <v>45</v>
      </c>
      <c r="K431" s="2" t="s">
        <v>64</v>
      </c>
      <c r="L431" s="2">
        <v>1</v>
      </c>
      <c r="M431" s="2">
        <v>2300</v>
      </c>
      <c r="N431" s="2">
        <v>1610</v>
      </c>
      <c r="O431" s="12">
        <v>0.7</v>
      </c>
      <c r="P431" s="2">
        <v>0.55000000000000004</v>
      </c>
      <c r="Q431" s="2">
        <v>885</v>
      </c>
      <c r="R431" s="14" t="s">
        <v>113</v>
      </c>
      <c r="S431" s="2" t="s">
        <v>310</v>
      </c>
      <c r="T431" s="7"/>
      <c r="U431" s="7"/>
      <c r="V431" s="7"/>
      <c r="W431" s="2" t="s">
        <v>54</v>
      </c>
      <c r="X431" s="6" t="s">
        <v>275</v>
      </c>
      <c r="Y431" s="6"/>
      <c r="Z431" s="7"/>
      <c r="AA431" s="7"/>
    </row>
    <row r="432" spans="1:27" x14ac:dyDescent="0.15">
      <c r="A432" s="4">
        <v>42380</v>
      </c>
      <c r="B432" s="5" t="s">
        <v>1289</v>
      </c>
      <c r="C432" s="2">
        <v>5</v>
      </c>
      <c r="D432" s="6" t="s">
        <v>69</v>
      </c>
      <c r="E432" s="6" t="s">
        <v>199</v>
      </c>
      <c r="F432" s="2" t="s">
        <v>1186</v>
      </c>
      <c r="G432" s="2" t="s">
        <v>300</v>
      </c>
      <c r="H432" s="2" t="s">
        <v>44</v>
      </c>
      <c r="I432" s="2" t="s">
        <v>192</v>
      </c>
      <c r="J432" s="6" t="s">
        <v>45</v>
      </c>
      <c r="K432" s="2" t="s">
        <v>64</v>
      </c>
      <c r="L432" s="2">
        <v>1</v>
      </c>
      <c r="M432" s="2">
        <v>1580</v>
      </c>
      <c r="N432" s="2">
        <v>1580</v>
      </c>
      <c r="O432" s="12">
        <v>1</v>
      </c>
      <c r="P432" s="2">
        <v>1</v>
      </c>
      <c r="Q432" s="2">
        <v>1580</v>
      </c>
      <c r="R432" s="14" t="s">
        <v>113</v>
      </c>
      <c r="S432" s="2" t="s">
        <v>310</v>
      </c>
      <c r="T432" s="7"/>
      <c r="U432" s="7"/>
      <c r="V432" s="7"/>
      <c r="W432" s="2" t="s">
        <v>54</v>
      </c>
      <c r="X432" s="6" t="s">
        <v>275</v>
      </c>
      <c r="Y432" s="6"/>
      <c r="Z432" s="7"/>
      <c r="AA432" s="7"/>
    </row>
    <row r="433" spans="1:31" x14ac:dyDescent="0.15">
      <c r="A433" s="4">
        <v>42380</v>
      </c>
      <c r="B433" s="5" t="s">
        <v>1292</v>
      </c>
      <c r="C433" s="2">
        <v>6</v>
      </c>
      <c r="D433" s="6" t="s">
        <v>50</v>
      </c>
      <c r="E433" s="6" t="s">
        <v>112</v>
      </c>
      <c r="F433" s="7"/>
      <c r="G433" s="2" t="s">
        <v>166</v>
      </c>
      <c r="H433" s="2" t="s">
        <v>62</v>
      </c>
      <c r="I433" s="2" t="s">
        <v>53</v>
      </c>
      <c r="J433" s="6" t="s">
        <v>45</v>
      </c>
      <c r="K433" s="2" t="s">
        <v>46</v>
      </c>
      <c r="L433" s="2">
        <v>1</v>
      </c>
      <c r="M433" s="2">
        <v>50</v>
      </c>
      <c r="N433" s="2">
        <v>50</v>
      </c>
      <c r="O433" s="12">
        <v>1</v>
      </c>
      <c r="P433" s="7"/>
      <c r="Q433" s="7"/>
      <c r="R433" s="14" t="s">
        <v>47</v>
      </c>
      <c r="S433" s="7"/>
      <c r="T433" s="7"/>
      <c r="U433" s="7"/>
      <c r="V433" s="7"/>
      <c r="W433" s="2" t="s">
        <v>48</v>
      </c>
      <c r="X433" s="6" t="s">
        <v>49</v>
      </c>
      <c r="Y433" s="6"/>
      <c r="Z433" s="7"/>
      <c r="AA433" s="7"/>
      <c r="AB433" s="7"/>
      <c r="AC433" s="7"/>
      <c r="AD433" s="7"/>
      <c r="AE433" s="7"/>
    </row>
    <row r="434" spans="1:31" x14ac:dyDescent="0.15">
      <c r="A434" s="4">
        <v>42380</v>
      </c>
      <c r="B434" s="5" t="s">
        <v>1293</v>
      </c>
      <c r="C434" s="2">
        <v>7</v>
      </c>
      <c r="D434" s="6" t="s">
        <v>90</v>
      </c>
      <c r="E434" s="6" t="s">
        <v>580</v>
      </c>
      <c r="F434" s="2" t="s">
        <v>52</v>
      </c>
      <c r="G434" s="2" t="s">
        <v>1294</v>
      </c>
      <c r="H434" s="2" t="s">
        <v>44</v>
      </c>
      <c r="I434" s="2" t="s">
        <v>192</v>
      </c>
      <c r="J434" s="6" t="s">
        <v>45</v>
      </c>
      <c r="K434" s="2" t="s">
        <v>66</v>
      </c>
      <c r="L434" s="2">
        <v>1</v>
      </c>
      <c r="M434" s="2">
        <v>1580</v>
      </c>
      <c r="N434" s="2">
        <v>500</v>
      </c>
      <c r="O434" s="12">
        <v>0.316455696202532</v>
      </c>
      <c r="P434" s="2">
        <v>0.1</v>
      </c>
      <c r="Q434" s="2">
        <v>50</v>
      </c>
      <c r="R434" s="14" t="s">
        <v>65</v>
      </c>
      <c r="S434" s="2" t="s">
        <v>1295</v>
      </c>
      <c r="T434" s="2">
        <v>13652107230</v>
      </c>
      <c r="U434" s="7"/>
      <c r="V434" s="2" t="s">
        <v>342</v>
      </c>
      <c r="W434" s="2" t="s">
        <v>48</v>
      </c>
      <c r="X434" s="6" t="s">
        <v>86</v>
      </c>
      <c r="Y434" s="6"/>
      <c r="Z434" s="7"/>
      <c r="AA434" s="7"/>
      <c r="AB434" s="7"/>
      <c r="AC434" s="7"/>
      <c r="AD434" s="7"/>
      <c r="AE434" s="7"/>
    </row>
    <row r="435" spans="1:31" x14ac:dyDescent="0.15">
      <c r="A435" s="4">
        <v>42380</v>
      </c>
      <c r="B435" s="5" t="s">
        <v>1293</v>
      </c>
      <c r="C435" s="2">
        <v>7</v>
      </c>
      <c r="D435" s="6" t="s">
        <v>66</v>
      </c>
      <c r="E435" s="6" t="s">
        <v>147</v>
      </c>
      <c r="F435" s="2" t="s">
        <v>1114</v>
      </c>
      <c r="G435" s="7"/>
      <c r="H435" s="2" t="s">
        <v>44</v>
      </c>
      <c r="I435" s="2" t="s">
        <v>144</v>
      </c>
      <c r="J435" s="6" t="s">
        <v>45</v>
      </c>
      <c r="K435" s="2" t="s">
        <v>66</v>
      </c>
      <c r="L435" s="2">
        <v>1</v>
      </c>
      <c r="M435" s="2">
        <v>4662</v>
      </c>
      <c r="N435" s="2">
        <v>3124</v>
      </c>
      <c r="O435" s="12">
        <v>0.67009867009866997</v>
      </c>
      <c r="P435" s="2">
        <v>0.47499999999999998</v>
      </c>
      <c r="Q435" s="2">
        <v>1483</v>
      </c>
      <c r="R435" s="14" t="s">
        <v>65</v>
      </c>
      <c r="S435" s="2" t="s">
        <v>1295</v>
      </c>
      <c r="T435" s="7"/>
      <c r="U435" s="7"/>
      <c r="V435" s="7"/>
      <c r="W435" s="2" t="s">
        <v>48</v>
      </c>
      <c r="X435" s="6" t="s">
        <v>86</v>
      </c>
      <c r="Y435" s="6"/>
      <c r="Z435" s="7"/>
      <c r="AA435" s="7"/>
      <c r="AB435" s="7"/>
      <c r="AC435" s="7"/>
      <c r="AD435" s="7"/>
      <c r="AE435" s="7"/>
    </row>
    <row r="436" spans="1:31" x14ac:dyDescent="0.15">
      <c r="A436" s="4">
        <v>42380</v>
      </c>
      <c r="B436" s="5" t="s">
        <v>1293</v>
      </c>
      <c r="C436" s="2">
        <v>7</v>
      </c>
      <c r="D436" s="6" t="s">
        <v>146</v>
      </c>
      <c r="E436" s="6" t="s">
        <v>120</v>
      </c>
      <c r="F436" s="2" t="s">
        <v>832</v>
      </c>
      <c r="G436" s="2" t="s">
        <v>166</v>
      </c>
      <c r="H436" s="2" t="s">
        <v>44</v>
      </c>
      <c r="I436" s="2">
        <v>26.5</v>
      </c>
      <c r="J436" s="6" t="s">
        <v>45</v>
      </c>
      <c r="K436" s="2" t="s">
        <v>66</v>
      </c>
      <c r="L436" s="2">
        <v>1</v>
      </c>
      <c r="M436" s="2">
        <v>2190</v>
      </c>
      <c r="N436" s="2">
        <v>1475</v>
      </c>
      <c r="O436" s="12">
        <v>0.67351598173516003</v>
      </c>
      <c r="P436" s="2">
        <v>0.47499999999999998</v>
      </c>
      <c r="Q436" s="2">
        <v>700</v>
      </c>
      <c r="R436" s="14" t="s">
        <v>65</v>
      </c>
      <c r="S436" s="2" t="s">
        <v>1295</v>
      </c>
      <c r="T436" s="7"/>
      <c r="U436" s="7"/>
      <c r="V436" s="7"/>
      <c r="W436" s="2" t="s">
        <v>48</v>
      </c>
      <c r="X436" s="6" t="s">
        <v>86</v>
      </c>
      <c r="Y436" s="6"/>
      <c r="Z436" s="7"/>
      <c r="AA436" s="7"/>
      <c r="AB436" s="7"/>
      <c r="AC436" s="7"/>
      <c r="AD436" s="7"/>
      <c r="AE436" s="7"/>
    </row>
    <row r="437" spans="1:31" x14ac:dyDescent="0.15">
      <c r="A437" s="4">
        <v>42380</v>
      </c>
      <c r="B437" s="5" t="s">
        <v>1293</v>
      </c>
      <c r="C437" s="2">
        <v>7</v>
      </c>
      <c r="D437" s="6" t="s">
        <v>111</v>
      </c>
      <c r="E437" s="6" t="s">
        <v>112</v>
      </c>
      <c r="F437" s="7"/>
      <c r="G437" s="2" t="s">
        <v>1145</v>
      </c>
      <c r="H437" s="2" t="s">
        <v>44</v>
      </c>
      <c r="I437" s="2" t="s">
        <v>178</v>
      </c>
      <c r="J437" s="6" t="s">
        <v>45</v>
      </c>
      <c r="K437" s="2" t="s">
        <v>66</v>
      </c>
      <c r="L437" s="2">
        <v>1</v>
      </c>
      <c r="M437" s="2">
        <v>320</v>
      </c>
      <c r="N437" s="2">
        <v>320</v>
      </c>
      <c r="O437" s="12">
        <v>1</v>
      </c>
      <c r="P437" s="2">
        <v>1</v>
      </c>
      <c r="Q437" s="2">
        <v>320</v>
      </c>
      <c r="R437" s="14" t="s">
        <v>65</v>
      </c>
      <c r="S437" s="2" t="s">
        <v>1295</v>
      </c>
      <c r="T437" s="7"/>
      <c r="U437" s="7"/>
      <c r="V437" s="7"/>
      <c r="W437" s="2" t="s">
        <v>48</v>
      </c>
      <c r="X437" s="6" t="s">
        <v>86</v>
      </c>
      <c r="Y437" s="6"/>
      <c r="Z437" s="7"/>
      <c r="AA437" s="7"/>
      <c r="AB437" s="7"/>
      <c r="AC437" s="7"/>
      <c r="AD437" s="7"/>
      <c r="AE437" s="7"/>
    </row>
    <row r="438" spans="1:31" x14ac:dyDescent="0.15">
      <c r="A438" s="4">
        <v>42380</v>
      </c>
      <c r="B438" s="5" t="s">
        <v>1296</v>
      </c>
      <c r="C438" s="2">
        <v>8</v>
      </c>
      <c r="D438" s="6" t="s">
        <v>273</v>
      </c>
      <c r="E438" s="6"/>
      <c r="F438" s="2">
        <v>493</v>
      </c>
      <c r="G438" s="2" t="s">
        <v>166</v>
      </c>
      <c r="H438" s="2" t="s">
        <v>44</v>
      </c>
      <c r="I438" s="2" t="s">
        <v>72</v>
      </c>
      <c r="J438" s="6" t="s">
        <v>45</v>
      </c>
      <c r="K438" s="2" t="s">
        <v>66</v>
      </c>
      <c r="L438" s="2">
        <v>1</v>
      </c>
      <c r="M438" s="2">
        <v>468</v>
      </c>
      <c r="N438" s="2">
        <v>421</v>
      </c>
      <c r="O438" s="12">
        <v>0.89957264957265004</v>
      </c>
      <c r="P438" s="2">
        <v>0.85</v>
      </c>
      <c r="Q438" s="2">
        <v>357</v>
      </c>
      <c r="R438" s="14" t="s">
        <v>113</v>
      </c>
      <c r="S438" s="2" t="s">
        <v>1297</v>
      </c>
      <c r="T438" s="7"/>
      <c r="U438" s="7"/>
      <c r="V438" s="7"/>
      <c r="W438" s="2" t="s">
        <v>237</v>
      </c>
      <c r="X438" s="6" t="s">
        <v>49</v>
      </c>
      <c r="Y438" s="6"/>
      <c r="Z438" s="2">
        <v>1260</v>
      </c>
      <c r="AA438" s="2">
        <v>295</v>
      </c>
      <c r="AB438" s="7"/>
      <c r="AC438" s="7"/>
      <c r="AD438" s="7"/>
      <c r="AE438" s="7"/>
    </row>
    <row r="439" spans="1:31" x14ac:dyDescent="0.15">
      <c r="A439" s="4">
        <v>42380</v>
      </c>
      <c r="B439" s="5" t="s">
        <v>1298</v>
      </c>
      <c r="C439" s="2">
        <v>9</v>
      </c>
      <c r="D439" s="6" t="s">
        <v>273</v>
      </c>
      <c r="E439" s="6"/>
      <c r="F439" s="2">
        <v>493</v>
      </c>
      <c r="G439" s="2" t="s">
        <v>166</v>
      </c>
      <c r="H439" s="2" t="s">
        <v>44</v>
      </c>
      <c r="I439" s="2" t="s">
        <v>43</v>
      </c>
      <c r="J439" s="6" t="s">
        <v>45</v>
      </c>
      <c r="K439" s="2" t="s">
        <v>66</v>
      </c>
      <c r="L439" s="2">
        <v>1</v>
      </c>
      <c r="M439" s="2">
        <v>468</v>
      </c>
      <c r="N439" s="2">
        <v>421</v>
      </c>
      <c r="O439" s="12">
        <v>0.89957264957265004</v>
      </c>
      <c r="P439" s="2">
        <v>0.85</v>
      </c>
      <c r="Q439" s="2">
        <v>357</v>
      </c>
      <c r="R439" s="14" t="s">
        <v>113</v>
      </c>
      <c r="S439" s="2" t="s">
        <v>1286</v>
      </c>
      <c r="T439" s="2">
        <v>13305163793</v>
      </c>
      <c r="U439" s="7"/>
      <c r="V439" s="7"/>
      <c r="W439" s="2" t="s">
        <v>237</v>
      </c>
      <c r="X439" s="6" t="s">
        <v>86</v>
      </c>
      <c r="Y439" s="6"/>
      <c r="Z439" s="2">
        <v>1260</v>
      </c>
      <c r="AA439" s="2">
        <v>295</v>
      </c>
      <c r="AB439" s="7"/>
      <c r="AC439" s="7"/>
      <c r="AD439" s="7"/>
      <c r="AE439" s="7"/>
    </row>
    <row r="440" spans="1:31" x14ac:dyDescent="0.15">
      <c r="A440" s="4">
        <v>42381</v>
      </c>
      <c r="B440" s="5" t="s">
        <v>1299</v>
      </c>
      <c r="C440" s="2">
        <v>1</v>
      </c>
      <c r="D440" s="6" t="s">
        <v>149</v>
      </c>
      <c r="E440" s="6" t="s">
        <v>492</v>
      </c>
      <c r="F440" s="7"/>
      <c r="G440" s="2" t="s">
        <v>150</v>
      </c>
      <c r="H440" s="2" t="s">
        <v>44</v>
      </c>
      <c r="I440" s="2" t="s">
        <v>788</v>
      </c>
      <c r="J440" s="6" t="s">
        <v>55</v>
      </c>
      <c r="K440" s="2" t="s">
        <v>66</v>
      </c>
      <c r="L440" s="2">
        <v>1</v>
      </c>
      <c r="M440" s="2">
        <v>258</v>
      </c>
      <c r="N440" s="2">
        <v>180</v>
      </c>
      <c r="O440" s="12">
        <v>0.69767441860465096</v>
      </c>
      <c r="P440" s="7"/>
      <c r="Q440" s="7"/>
      <c r="R440" s="14" t="s">
        <v>47</v>
      </c>
      <c r="S440" s="7"/>
      <c r="T440" s="7"/>
      <c r="U440" s="7"/>
      <c r="V440" s="7"/>
      <c r="W440" s="2" t="s">
        <v>54</v>
      </c>
      <c r="X440" s="6" t="s">
        <v>49</v>
      </c>
      <c r="Y440" s="6"/>
      <c r="Z440" s="7"/>
      <c r="AA440" s="7"/>
      <c r="AB440" s="7"/>
      <c r="AC440" s="7"/>
      <c r="AD440" s="7"/>
      <c r="AE440" s="7"/>
    </row>
    <row r="441" spans="1:31" x14ac:dyDescent="0.15">
      <c r="A441" s="4">
        <v>42381</v>
      </c>
      <c r="B441" s="5" t="s">
        <v>1300</v>
      </c>
      <c r="C441" s="2">
        <v>2</v>
      </c>
      <c r="D441" s="6" t="s">
        <v>50</v>
      </c>
      <c r="E441" s="6" t="s">
        <v>112</v>
      </c>
      <c r="F441" s="7"/>
      <c r="G441" s="2" t="s">
        <v>166</v>
      </c>
      <c r="H441" s="2" t="s">
        <v>62</v>
      </c>
      <c r="I441" s="2" t="s">
        <v>53</v>
      </c>
      <c r="J441" s="6" t="s">
        <v>55</v>
      </c>
      <c r="K441" s="2" t="s">
        <v>46</v>
      </c>
      <c r="L441" s="2">
        <v>1</v>
      </c>
      <c r="M441" s="2">
        <v>50</v>
      </c>
      <c r="N441" s="2">
        <v>50</v>
      </c>
      <c r="O441" s="12">
        <v>1</v>
      </c>
      <c r="P441" s="7"/>
      <c r="Q441" s="7"/>
      <c r="R441" s="14" t="s">
        <v>47</v>
      </c>
      <c r="S441" s="7"/>
      <c r="T441" s="7"/>
      <c r="U441" s="7"/>
      <c r="V441" s="7"/>
      <c r="W441" s="2" t="s">
        <v>54</v>
      </c>
      <c r="X441" s="6" t="s">
        <v>49</v>
      </c>
      <c r="Y441" s="6"/>
      <c r="Z441" s="7"/>
      <c r="AA441" s="7"/>
      <c r="AB441" s="7"/>
      <c r="AC441" s="7"/>
      <c r="AD441" s="7"/>
      <c r="AE441" s="7"/>
    </row>
    <row r="442" spans="1:31" x14ac:dyDescent="0.15">
      <c r="A442" s="4">
        <v>42381</v>
      </c>
      <c r="B442" s="5" t="s">
        <v>1300</v>
      </c>
      <c r="C442" s="2">
        <v>2</v>
      </c>
      <c r="D442" s="6" t="s">
        <v>50</v>
      </c>
      <c r="E442" s="6" t="s">
        <v>112</v>
      </c>
      <c r="F442" s="2"/>
      <c r="G442" s="2" t="s">
        <v>138</v>
      </c>
      <c r="H442" s="2" t="s">
        <v>62</v>
      </c>
      <c r="I442" s="2" t="s">
        <v>53</v>
      </c>
      <c r="J442" s="6" t="s">
        <v>55</v>
      </c>
      <c r="K442" s="2" t="s">
        <v>46</v>
      </c>
      <c r="L442" s="2">
        <v>1</v>
      </c>
      <c r="M442" s="2">
        <v>50</v>
      </c>
      <c r="N442" s="2">
        <v>50</v>
      </c>
      <c r="O442" s="12">
        <v>1</v>
      </c>
      <c r="P442" s="2"/>
      <c r="Q442" s="2"/>
      <c r="R442" s="14" t="s">
        <v>47</v>
      </c>
      <c r="S442" s="2"/>
      <c r="T442" s="2"/>
      <c r="U442" s="2"/>
      <c r="V442" s="2"/>
      <c r="W442" s="2" t="s">
        <v>54</v>
      </c>
      <c r="X442" s="6" t="s">
        <v>49</v>
      </c>
      <c r="Y442" s="6"/>
      <c r="Z442" s="2"/>
      <c r="AA442" s="2"/>
      <c r="AB442" s="15"/>
      <c r="AC442" s="2"/>
      <c r="AD442" s="2"/>
      <c r="AE442" s="2"/>
    </row>
    <row r="443" spans="1:31" x14ac:dyDescent="0.15">
      <c r="A443" s="4">
        <v>42381</v>
      </c>
      <c r="B443" s="5" t="s">
        <v>1301</v>
      </c>
      <c r="C443" s="2">
        <v>3</v>
      </c>
      <c r="D443" s="6" t="s">
        <v>83</v>
      </c>
      <c r="E443" s="6" t="s">
        <v>79</v>
      </c>
      <c r="F443" s="2" t="s">
        <v>244</v>
      </c>
      <c r="G443" s="2" t="s">
        <v>245</v>
      </c>
      <c r="H443" s="2" t="s">
        <v>44</v>
      </c>
      <c r="I443" s="2">
        <v>41</v>
      </c>
      <c r="J443" s="6" t="s">
        <v>45</v>
      </c>
      <c r="K443" s="2" t="s">
        <v>64</v>
      </c>
      <c r="L443" s="2">
        <v>1</v>
      </c>
      <c r="M443" s="2">
        <v>1628</v>
      </c>
      <c r="N443" s="2">
        <v>1300</v>
      </c>
      <c r="O443" s="12">
        <v>0.79852579852579897</v>
      </c>
      <c r="P443" s="2">
        <v>0.7</v>
      </c>
      <c r="Q443" s="2">
        <v>910</v>
      </c>
      <c r="R443" s="14" t="s">
        <v>65</v>
      </c>
      <c r="S443" s="2" t="s">
        <v>1302</v>
      </c>
      <c r="T443" s="2">
        <v>18310333688</v>
      </c>
      <c r="U443" s="7"/>
      <c r="V443" s="7"/>
      <c r="W443" s="2" t="s">
        <v>54</v>
      </c>
      <c r="X443" s="6" t="s">
        <v>74</v>
      </c>
      <c r="Y443" s="6"/>
      <c r="Z443" s="7"/>
      <c r="AA443" s="7"/>
      <c r="AB443" s="7"/>
      <c r="AC443" s="7"/>
      <c r="AD443" s="7"/>
      <c r="AE443" s="7"/>
    </row>
    <row r="444" spans="1:31" x14ac:dyDescent="0.15">
      <c r="A444" s="4">
        <v>42381</v>
      </c>
      <c r="B444" s="5" t="s">
        <v>1303</v>
      </c>
      <c r="C444" s="2">
        <v>4</v>
      </c>
      <c r="D444" s="6" t="s">
        <v>66</v>
      </c>
      <c r="E444" s="6" t="s">
        <v>120</v>
      </c>
      <c r="F444" s="2" t="s">
        <v>1130</v>
      </c>
      <c r="G444" s="2" t="s">
        <v>203</v>
      </c>
      <c r="H444" s="2" t="s">
        <v>62</v>
      </c>
      <c r="I444" s="2" t="s">
        <v>788</v>
      </c>
      <c r="J444" s="6" t="s">
        <v>55</v>
      </c>
      <c r="K444" s="2" t="s">
        <v>66</v>
      </c>
      <c r="L444" s="2">
        <v>1</v>
      </c>
      <c r="M444" s="2">
        <v>3280</v>
      </c>
      <c r="N444" s="2">
        <v>2296</v>
      </c>
      <c r="O444" s="12">
        <v>0.7</v>
      </c>
      <c r="P444" s="2">
        <v>0.55000000000000004</v>
      </c>
      <c r="Q444" s="2">
        <v>1262</v>
      </c>
      <c r="R444" s="14" t="s">
        <v>1090</v>
      </c>
      <c r="S444" s="2" t="s">
        <v>1304</v>
      </c>
      <c r="T444" s="2">
        <v>13699212910</v>
      </c>
      <c r="U444" s="7"/>
      <c r="V444" s="7"/>
      <c r="W444" s="2" t="s">
        <v>54</v>
      </c>
      <c r="X444" s="6" t="s">
        <v>86</v>
      </c>
      <c r="Y444" s="6"/>
      <c r="Z444" s="7"/>
      <c r="AA444" s="7"/>
      <c r="AB444" s="7"/>
      <c r="AC444" s="7"/>
      <c r="AD444" s="7"/>
      <c r="AE444" s="7"/>
    </row>
    <row r="445" spans="1:31" x14ac:dyDescent="0.15">
      <c r="A445" s="4">
        <v>42381</v>
      </c>
      <c r="B445" s="5" t="s">
        <v>1303</v>
      </c>
      <c r="C445" s="2">
        <v>4</v>
      </c>
      <c r="D445" s="6" t="s">
        <v>146</v>
      </c>
      <c r="E445" s="6" t="s">
        <v>238</v>
      </c>
      <c r="F445" s="2" t="s">
        <v>187</v>
      </c>
      <c r="G445" s="2" t="s">
        <v>164</v>
      </c>
      <c r="H445" s="2" t="s">
        <v>44</v>
      </c>
      <c r="I445" s="2" t="s">
        <v>287</v>
      </c>
      <c r="J445" s="6" t="s">
        <v>55</v>
      </c>
      <c r="K445" s="2" t="s">
        <v>66</v>
      </c>
      <c r="L445" s="2">
        <v>1</v>
      </c>
      <c r="M445" s="2">
        <v>1480</v>
      </c>
      <c r="N445" s="2">
        <v>1258</v>
      </c>
      <c r="O445" s="12">
        <v>0.85</v>
      </c>
      <c r="P445" s="2">
        <v>0.77500000000000002</v>
      </c>
      <c r="Q445" s="2">
        <v>974</v>
      </c>
      <c r="R445" s="14" t="s">
        <v>1090</v>
      </c>
      <c r="S445" s="2" t="s">
        <v>1304</v>
      </c>
      <c r="T445" s="7"/>
      <c r="U445" s="7"/>
      <c r="V445" s="7"/>
      <c r="W445" s="2" t="s">
        <v>54</v>
      </c>
      <c r="X445" s="6" t="s">
        <v>86</v>
      </c>
      <c r="Y445" s="6"/>
      <c r="Z445" s="7"/>
      <c r="AA445" s="7"/>
      <c r="AB445" s="7"/>
      <c r="AC445" s="7"/>
      <c r="AD445" s="7"/>
      <c r="AE445" s="7"/>
    </row>
    <row r="446" spans="1:31" x14ac:dyDescent="0.15">
      <c r="A446" s="4">
        <v>42381</v>
      </c>
      <c r="B446" s="5" t="s">
        <v>1303</v>
      </c>
      <c r="C446" s="2">
        <v>4</v>
      </c>
      <c r="D446" s="6" t="s">
        <v>69</v>
      </c>
      <c r="E446" s="6" t="s">
        <v>199</v>
      </c>
      <c r="F446" s="2" t="s">
        <v>119</v>
      </c>
      <c r="G446" s="2" t="s">
        <v>258</v>
      </c>
      <c r="H446" s="2" t="s">
        <v>44</v>
      </c>
      <c r="I446" s="2" t="s">
        <v>89</v>
      </c>
      <c r="J446" s="6" t="s">
        <v>55</v>
      </c>
      <c r="K446" s="2" t="s">
        <v>66</v>
      </c>
      <c r="L446" s="2">
        <v>1</v>
      </c>
      <c r="M446" s="2">
        <v>580</v>
      </c>
      <c r="N446" s="2">
        <v>580</v>
      </c>
      <c r="O446" s="12">
        <v>1</v>
      </c>
      <c r="P446" s="2">
        <v>1</v>
      </c>
      <c r="Q446" s="2">
        <v>580</v>
      </c>
      <c r="R446" s="14" t="s">
        <v>1090</v>
      </c>
      <c r="S446" s="2" t="s">
        <v>1304</v>
      </c>
      <c r="T446" s="7"/>
      <c r="U446" s="7"/>
      <c r="V446" s="7"/>
      <c r="W446" s="2" t="s">
        <v>54</v>
      </c>
      <c r="X446" s="6" t="s">
        <v>86</v>
      </c>
      <c r="Y446" s="6"/>
      <c r="Z446" s="7"/>
      <c r="AA446" s="7"/>
      <c r="AB446" s="7"/>
      <c r="AC446" s="7"/>
      <c r="AD446" s="7"/>
      <c r="AE446" s="7"/>
    </row>
    <row r="447" spans="1:31" x14ac:dyDescent="0.15">
      <c r="A447" s="4">
        <v>42381</v>
      </c>
      <c r="B447" s="5" t="s">
        <v>1305</v>
      </c>
      <c r="C447" s="2">
        <v>5</v>
      </c>
      <c r="D447" s="6" t="s">
        <v>100</v>
      </c>
      <c r="E447" s="6" t="s">
        <v>128</v>
      </c>
      <c r="F447" s="2" t="s">
        <v>1306</v>
      </c>
      <c r="G447" s="2" t="s">
        <v>1307</v>
      </c>
      <c r="H447" s="2" t="s">
        <v>44</v>
      </c>
      <c r="I447" s="2" t="s">
        <v>156</v>
      </c>
      <c r="J447" s="6" t="s">
        <v>45</v>
      </c>
      <c r="K447" s="2" t="s">
        <v>64</v>
      </c>
      <c r="L447" s="2">
        <v>1</v>
      </c>
      <c r="M447" s="2">
        <v>285</v>
      </c>
      <c r="N447" s="2">
        <v>256</v>
      </c>
      <c r="O447" s="12">
        <v>0.89824561403508796</v>
      </c>
      <c r="P447" s="2">
        <v>0.85</v>
      </c>
      <c r="Q447" s="2">
        <v>217</v>
      </c>
      <c r="R447" s="14" t="s">
        <v>113</v>
      </c>
      <c r="S447" s="2" t="s">
        <v>1064</v>
      </c>
      <c r="T447" s="7"/>
      <c r="U447" s="7"/>
      <c r="V447" s="7"/>
      <c r="W447" s="2" t="s">
        <v>54</v>
      </c>
      <c r="X447" s="6" t="s">
        <v>78</v>
      </c>
      <c r="Y447" s="6"/>
      <c r="Z447" s="7"/>
      <c r="AA447" s="7"/>
      <c r="AB447" s="7"/>
      <c r="AC447" s="7"/>
      <c r="AD447" s="7"/>
      <c r="AE447" s="7"/>
    </row>
    <row r="448" spans="1:31" x14ac:dyDescent="0.15">
      <c r="A448" s="4">
        <v>42381</v>
      </c>
      <c r="B448" s="5" t="s">
        <v>1308</v>
      </c>
      <c r="C448" s="2">
        <v>6</v>
      </c>
      <c r="D448" s="6" t="s">
        <v>56</v>
      </c>
      <c r="E448" s="6" t="s">
        <v>52</v>
      </c>
      <c r="F448" s="7"/>
      <c r="G448" s="2" t="s">
        <v>166</v>
      </c>
      <c r="H448" s="2" t="s">
        <v>44</v>
      </c>
      <c r="I448" s="2" t="s">
        <v>53</v>
      </c>
      <c r="J448" s="6" t="s">
        <v>45</v>
      </c>
      <c r="K448" s="2" t="s">
        <v>46</v>
      </c>
      <c r="L448" s="2">
        <v>2</v>
      </c>
      <c r="M448" s="2">
        <v>20</v>
      </c>
      <c r="N448" s="2">
        <v>40</v>
      </c>
      <c r="O448" s="12">
        <v>1</v>
      </c>
      <c r="P448" s="7"/>
      <c r="Q448" s="7"/>
      <c r="R448" s="14" t="s">
        <v>47</v>
      </c>
      <c r="S448" s="7"/>
      <c r="T448" s="7"/>
      <c r="U448" s="7"/>
      <c r="V448" s="7"/>
      <c r="W448" s="2" t="s">
        <v>54</v>
      </c>
      <c r="X448" s="6" t="s">
        <v>49</v>
      </c>
      <c r="Y448" s="6"/>
      <c r="Z448" s="7"/>
      <c r="AA448" s="7"/>
      <c r="AB448" s="7"/>
      <c r="AC448" s="7"/>
      <c r="AD448" s="7"/>
      <c r="AE448" s="7"/>
    </row>
    <row r="449" spans="1:31" x14ac:dyDescent="0.15">
      <c r="A449" s="4">
        <v>42381</v>
      </c>
      <c r="B449" s="5" t="s">
        <v>1309</v>
      </c>
      <c r="C449" s="2">
        <v>7</v>
      </c>
      <c r="D449" s="6" t="s">
        <v>56</v>
      </c>
      <c r="E449" s="6" t="s">
        <v>52</v>
      </c>
      <c r="F449" s="7"/>
      <c r="G449" s="2" t="s">
        <v>80</v>
      </c>
      <c r="H449" s="2" t="s">
        <v>44</v>
      </c>
      <c r="I449" s="2" t="s">
        <v>53</v>
      </c>
      <c r="J449" s="6" t="s">
        <v>45</v>
      </c>
      <c r="K449" s="2" t="s">
        <v>46</v>
      </c>
      <c r="L449" s="2">
        <v>1</v>
      </c>
      <c r="M449" s="2">
        <v>20</v>
      </c>
      <c r="N449" s="2">
        <v>20</v>
      </c>
      <c r="O449" s="12">
        <v>1</v>
      </c>
      <c r="P449" s="7"/>
      <c r="Q449" s="7"/>
      <c r="R449" s="14" t="s">
        <v>47</v>
      </c>
      <c r="S449" s="7"/>
      <c r="T449" s="7"/>
      <c r="U449" s="7"/>
      <c r="V449" s="7"/>
      <c r="W449" s="2" t="s">
        <v>54</v>
      </c>
      <c r="X449" s="6" t="s">
        <v>49</v>
      </c>
      <c r="Y449" s="6"/>
      <c r="Z449" s="7"/>
      <c r="AA449" s="7"/>
      <c r="AB449" s="7"/>
      <c r="AC449" s="7"/>
      <c r="AD449" s="7"/>
      <c r="AE449" s="7"/>
    </row>
    <row r="450" spans="1:31" x14ac:dyDescent="0.15">
      <c r="A450" s="4">
        <v>42381</v>
      </c>
      <c r="B450" s="5" t="s">
        <v>1310</v>
      </c>
      <c r="C450" s="2">
        <v>8</v>
      </c>
      <c r="D450" s="6" t="s">
        <v>56</v>
      </c>
      <c r="E450" s="6" t="s">
        <v>52</v>
      </c>
      <c r="F450" s="7"/>
      <c r="G450" s="2" t="s">
        <v>1311</v>
      </c>
      <c r="H450" s="2" t="s">
        <v>44</v>
      </c>
      <c r="I450" s="2" t="s">
        <v>53</v>
      </c>
      <c r="J450" s="6" t="s">
        <v>55</v>
      </c>
      <c r="K450" s="2" t="s">
        <v>46</v>
      </c>
      <c r="L450" s="2">
        <v>2</v>
      </c>
      <c r="M450" s="2">
        <v>20</v>
      </c>
      <c r="N450" s="2">
        <v>40</v>
      </c>
      <c r="O450" s="12">
        <v>1</v>
      </c>
      <c r="P450" s="7"/>
      <c r="Q450" s="7"/>
      <c r="R450" s="14" t="s">
        <v>47</v>
      </c>
      <c r="S450" s="7"/>
      <c r="T450" s="7"/>
      <c r="U450" s="7"/>
      <c r="V450" s="7"/>
      <c r="W450" s="2" t="s">
        <v>54</v>
      </c>
      <c r="X450" s="6" t="s">
        <v>86</v>
      </c>
      <c r="Y450" s="6"/>
      <c r="Z450" s="7"/>
      <c r="AA450" s="7"/>
      <c r="AB450" s="7"/>
      <c r="AC450" s="7"/>
      <c r="AD450" s="7"/>
      <c r="AE450" s="7"/>
    </row>
    <row r="451" spans="1:31" x14ac:dyDescent="0.15">
      <c r="A451" s="4">
        <v>42381</v>
      </c>
      <c r="B451" s="5" t="s">
        <v>1312</v>
      </c>
      <c r="C451" s="2">
        <v>9</v>
      </c>
      <c r="D451" s="6" t="s">
        <v>122</v>
      </c>
      <c r="E451" s="6" t="s">
        <v>123</v>
      </c>
      <c r="F451" s="2" t="s">
        <v>1179</v>
      </c>
      <c r="G451" s="2" t="s">
        <v>166</v>
      </c>
      <c r="H451" s="2" t="s">
        <v>44</v>
      </c>
      <c r="I451" s="2" t="s">
        <v>89</v>
      </c>
      <c r="J451" s="6" t="s">
        <v>45</v>
      </c>
      <c r="K451" s="2" t="s">
        <v>66</v>
      </c>
      <c r="L451" s="2">
        <v>1</v>
      </c>
      <c r="M451" s="2">
        <v>800</v>
      </c>
      <c r="N451" s="2">
        <v>680</v>
      </c>
      <c r="O451" s="12">
        <v>0.85</v>
      </c>
      <c r="P451" s="2">
        <v>0.77500000000000002</v>
      </c>
      <c r="Q451" s="2">
        <v>527</v>
      </c>
      <c r="R451" s="14" t="s">
        <v>113</v>
      </c>
      <c r="S451" s="2" t="s">
        <v>1313</v>
      </c>
      <c r="T451" s="7"/>
      <c r="U451" s="7"/>
      <c r="V451" s="7"/>
      <c r="W451" s="2" t="s">
        <v>237</v>
      </c>
      <c r="X451" s="6" t="s">
        <v>78</v>
      </c>
      <c r="Y451" s="6"/>
      <c r="Z451" s="7"/>
      <c r="AA451" s="7"/>
      <c r="AB451" s="15" t="s">
        <v>1314</v>
      </c>
      <c r="AC451" s="2">
        <v>1</v>
      </c>
      <c r="AD451" s="2">
        <v>100</v>
      </c>
      <c r="AE451" s="7"/>
    </row>
    <row r="452" spans="1:31" x14ac:dyDescent="0.15">
      <c r="A452" s="4">
        <v>42381</v>
      </c>
      <c r="B452" s="5" t="s">
        <v>1312</v>
      </c>
      <c r="C452" s="2">
        <v>9</v>
      </c>
      <c r="D452" s="6" t="s">
        <v>122</v>
      </c>
      <c r="E452" s="6" t="s">
        <v>123</v>
      </c>
      <c r="F452" s="2" t="s">
        <v>179</v>
      </c>
      <c r="G452" s="2" t="s">
        <v>166</v>
      </c>
      <c r="H452" s="2" t="s">
        <v>44</v>
      </c>
      <c r="I452" s="2" t="s">
        <v>43</v>
      </c>
      <c r="J452" s="6" t="s">
        <v>45</v>
      </c>
      <c r="K452" s="2" t="s">
        <v>66</v>
      </c>
      <c r="L452" s="2">
        <v>1</v>
      </c>
      <c r="M452" s="2">
        <v>800</v>
      </c>
      <c r="N452" s="2">
        <v>680</v>
      </c>
      <c r="O452" s="12">
        <v>0.85</v>
      </c>
      <c r="P452" s="2">
        <v>0.77500000000000002</v>
      </c>
      <c r="Q452" s="2">
        <v>527</v>
      </c>
      <c r="R452" s="14" t="s">
        <v>113</v>
      </c>
      <c r="S452" s="2" t="s">
        <v>1313</v>
      </c>
      <c r="T452" s="7"/>
      <c r="U452" s="7"/>
      <c r="V452" s="7"/>
      <c r="W452" s="2" t="s">
        <v>237</v>
      </c>
      <c r="X452" s="6" t="s">
        <v>78</v>
      </c>
      <c r="Y452" s="6"/>
      <c r="Z452" s="7"/>
      <c r="AA452" s="7"/>
      <c r="AB452" s="15" t="s">
        <v>1315</v>
      </c>
      <c r="AC452" s="2">
        <v>1</v>
      </c>
      <c r="AD452" s="2">
        <v>100</v>
      </c>
      <c r="AE452" s="7"/>
    </row>
    <row r="453" spans="1:31" x14ac:dyDescent="0.15">
      <c r="A453" s="4">
        <v>42381</v>
      </c>
      <c r="B453" s="5" t="s">
        <v>1312</v>
      </c>
      <c r="C453" s="2">
        <v>9</v>
      </c>
      <c r="D453" s="6" t="s">
        <v>122</v>
      </c>
      <c r="E453" s="6" t="s">
        <v>123</v>
      </c>
      <c r="F453" s="2" t="s">
        <v>124</v>
      </c>
      <c r="G453" s="2" t="s">
        <v>166</v>
      </c>
      <c r="H453" s="2" t="s">
        <v>44</v>
      </c>
      <c r="I453" s="2" t="s">
        <v>43</v>
      </c>
      <c r="J453" s="6" t="s">
        <v>55</v>
      </c>
      <c r="K453" s="2" t="s">
        <v>66</v>
      </c>
      <c r="L453" s="2">
        <v>1</v>
      </c>
      <c r="M453" s="2">
        <v>800</v>
      </c>
      <c r="N453" s="2">
        <v>680</v>
      </c>
      <c r="O453" s="12">
        <v>0.85</v>
      </c>
      <c r="P453" s="2">
        <v>0.77500000000000002</v>
      </c>
      <c r="Q453" s="2">
        <v>527</v>
      </c>
      <c r="R453" s="14" t="s">
        <v>113</v>
      </c>
      <c r="S453" s="2" t="s">
        <v>1313</v>
      </c>
      <c r="T453" s="7"/>
      <c r="U453" s="7"/>
      <c r="V453" s="7"/>
      <c r="W453" s="2" t="s">
        <v>237</v>
      </c>
      <c r="X453" s="6" t="s">
        <v>78</v>
      </c>
      <c r="Y453" s="6"/>
      <c r="Z453" s="7"/>
      <c r="AA453" s="7"/>
      <c r="AB453" s="7"/>
      <c r="AC453" s="7"/>
      <c r="AD453" s="7"/>
      <c r="AE453" s="7"/>
    </row>
    <row r="454" spans="1:31" x14ac:dyDescent="0.15">
      <c r="A454" s="4">
        <v>42381</v>
      </c>
      <c r="B454" s="5" t="s">
        <v>1312</v>
      </c>
      <c r="C454" s="2">
        <v>9</v>
      </c>
      <c r="D454" s="6" t="s">
        <v>122</v>
      </c>
      <c r="E454" s="6" t="s">
        <v>123</v>
      </c>
      <c r="F454" s="2" t="s">
        <v>226</v>
      </c>
      <c r="G454" s="2" t="s">
        <v>166</v>
      </c>
      <c r="H454" s="2" t="s">
        <v>62</v>
      </c>
      <c r="I454" s="2" t="s">
        <v>89</v>
      </c>
      <c r="J454" s="6" t="s">
        <v>55</v>
      </c>
      <c r="K454" s="2" t="s">
        <v>66</v>
      </c>
      <c r="L454" s="2">
        <v>1</v>
      </c>
      <c r="M454" s="2">
        <v>980</v>
      </c>
      <c r="N454" s="2">
        <v>833</v>
      </c>
      <c r="O454" s="12">
        <v>0.85</v>
      </c>
      <c r="P454" s="2">
        <v>0.77500000000000002</v>
      </c>
      <c r="Q454" s="2">
        <v>645</v>
      </c>
      <c r="R454" s="14" t="s">
        <v>113</v>
      </c>
      <c r="S454" s="2" t="s">
        <v>1313</v>
      </c>
      <c r="T454" s="7"/>
      <c r="U454" s="7"/>
      <c r="V454" s="7"/>
      <c r="W454" s="2" t="s">
        <v>237</v>
      </c>
      <c r="X454" s="6" t="s">
        <v>78</v>
      </c>
      <c r="Y454" s="6"/>
      <c r="Z454" s="7"/>
      <c r="AA454" s="7"/>
      <c r="AB454" s="7"/>
      <c r="AC454" s="7"/>
      <c r="AD454" s="7"/>
      <c r="AE454" s="7"/>
    </row>
    <row r="455" spans="1:31" x14ac:dyDescent="0.15">
      <c r="A455" s="4">
        <v>42381</v>
      </c>
      <c r="B455" s="5" t="s">
        <v>1316</v>
      </c>
      <c r="C455" s="2">
        <v>10</v>
      </c>
      <c r="D455" s="6" t="s">
        <v>69</v>
      </c>
      <c r="E455" s="6" t="s">
        <v>199</v>
      </c>
      <c r="F455" s="2" t="s">
        <v>248</v>
      </c>
      <c r="G455" s="2" t="s">
        <v>300</v>
      </c>
      <c r="H455" s="2" t="s">
        <v>44</v>
      </c>
      <c r="I455" s="2" t="s">
        <v>72</v>
      </c>
      <c r="J455" s="6" t="s">
        <v>63</v>
      </c>
      <c r="K455" s="2" t="s">
        <v>66</v>
      </c>
      <c r="L455" s="2">
        <v>1</v>
      </c>
      <c r="M455" s="2">
        <v>1580</v>
      </c>
      <c r="N455" s="2">
        <v>1580</v>
      </c>
      <c r="O455" s="12">
        <v>1</v>
      </c>
      <c r="P455" s="2">
        <v>1</v>
      </c>
      <c r="Q455" s="2">
        <v>1580</v>
      </c>
      <c r="R455" s="14" t="s">
        <v>65</v>
      </c>
      <c r="S455" s="2" t="s">
        <v>1317</v>
      </c>
      <c r="T455" s="2">
        <v>13552971318</v>
      </c>
      <c r="U455" s="7"/>
      <c r="V455" s="7"/>
      <c r="W455" s="2" t="s">
        <v>54</v>
      </c>
      <c r="X455" s="6" t="s">
        <v>86</v>
      </c>
      <c r="Y455" s="6"/>
      <c r="Z455" s="7"/>
      <c r="AA455" s="7"/>
      <c r="AB455" s="7"/>
      <c r="AC455" s="7"/>
      <c r="AD455" s="7"/>
      <c r="AE455" s="7"/>
    </row>
    <row r="456" spans="1:31" x14ac:dyDescent="0.15">
      <c r="A456" s="4">
        <v>42382</v>
      </c>
      <c r="B456" s="5" t="s">
        <v>1318</v>
      </c>
      <c r="C456" s="2">
        <v>1</v>
      </c>
      <c r="D456" s="6" t="s">
        <v>59</v>
      </c>
      <c r="E456" s="6" t="s">
        <v>165</v>
      </c>
      <c r="F456" s="7"/>
      <c r="G456" s="2" t="s">
        <v>223</v>
      </c>
      <c r="H456" s="2" t="s">
        <v>62</v>
      </c>
      <c r="I456" s="2" t="s">
        <v>43</v>
      </c>
      <c r="J456" s="6" t="s">
        <v>63</v>
      </c>
      <c r="K456" s="2" t="s">
        <v>66</v>
      </c>
      <c r="L456" s="2">
        <v>1</v>
      </c>
      <c r="M456" s="2">
        <v>138</v>
      </c>
      <c r="N456" s="2">
        <v>138</v>
      </c>
      <c r="O456" s="12">
        <v>1</v>
      </c>
      <c r="P456" s="2">
        <v>1</v>
      </c>
      <c r="Q456" s="2">
        <v>97</v>
      </c>
      <c r="R456" s="14" t="s">
        <v>113</v>
      </c>
      <c r="S456" s="2" t="s">
        <v>1248</v>
      </c>
      <c r="T456" s="7"/>
      <c r="U456" s="7"/>
      <c r="V456" s="7"/>
      <c r="W456" s="2" t="s">
        <v>54</v>
      </c>
      <c r="X456" s="6" t="s">
        <v>86</v>
      </c>
      <c r="Y456" s="6"/>
      <c r="Z456" s="2">
        <v>410</v>
      </c>
      <c r="AA456" s="2">
        <v>97</v>
      </c>
      <c r="AB456" s="7"/>
      <c r="AC456" s="7"/>
      <c r="AD456" s="7"/>
      <c r="AE456" s="7"/>
    </row>
    <row r="457" spans="1:31" x14ac:dyDescent="0.15">
      <c r="A457" s="4">
        <v>42382</v>
      </c>
      <c r="B457" s="5" t="s">
        <v>1319</v>
      </c>
      <c r="C457" s="2">
        <v>2</v>
      </c>
      <c r="D457" s="6" t="s">
        <v>50</v>
      </c>
      <c r="E457" s="6" t="s">
        <v>112</v>
      </c>
      <c r="F457" s="2"/>
      <c r="G457" s="2" t="s">
        <v>166</v>
      </c>
      <c r="H457" s="2" t="s">
        <v>62</v>
      </c>
      <c r="I457" s="2" t="s">
        <v>53</v>
      </c>
      <c r="J457" s="6" t="s">
        <v>45</v>
      </c>
      <c r="K457" s="2" t="s">
        <v>46</v>
      </c>
      <c r="L457" s="2">
        <v>1</v>
      </c>
      <c r="M457" s="2">
        <v>50</v>
      </c>
      <c r="N457" s="2">
        <v>50</v>
      </c>
      <c r="O457" s="12">
        <v>1</v>
      </c>
      <c r="P457" s="2"/>
      <c r="Q457" s="2"/>
      <c r="R457" s="14" t="s">
        <v>47</v>
      </c>
      <c r="S457" s="2"/>
      <c r="T457" s="2"/>
      <c r="U457" s="2"/>
      <c r="V457" s="2"/>
      <c r="W457" s="2" t="s">
        <v>54</v>
      </c>
      <c r="X457" s="6" t="s">
        <v>49</v>
      </c>
      <c r="Y457" s="6"/>
      <c r="Z457" s="2"/>
      <c r="AA457" s="2"/>
      <c r="AB457" s="15"/>
      <c r="AC457" s="2"/>
      <c r="AD457" s="2"/>
      <c r="AE457" s="2"/>
    </row>
    <row r="458" spans="1:31" x14ac:dyDescent="0.15">
      <c r="A458" s="4">
        <v>42382</v>
      </c>
      <c r="B458" s="5" t="s">
        <v>1320</v>
      </c>
      <c r="C458" s="2">
        <v>3</v>
      </c>
      <c r="D458" s="6" t="s">
        <v>69</v>
      </c>
      <c r="E458" s="6" t="s">
        <v>199</v>
      </c>
      <c r="F458" s="2" t="s">
        <v>947</v>
      </c>
      <c r="G458" s="2" t="s">
        <v>279</v>
      </c>
      <c r="H458" s="2" t="s">
        <v>44</v>
      </c>
      <c r="I458" s="2" t="s">
        <v>43</v>
      </c>
      <c r="J458" s="6" t="s">
        <v>55</v>
      </c>
      <c r="K458" s="2" t="s">
        <v>66</v>
      </c>
      <c r="L458" s="2">
        <v>1</v>
      </c>
      <c r="M458" s="2">
        <v>1180</v>
      </c>
      <c r="N458" s="2">
        <v>1180</v>
      </c>
      <c r="O458" s="12">
        <v>1</v>
      </c>
      <c r="P458" s="2">
        <v>1</v>
      </c>
      <c r="Q458" s="2">
        <v>1180</v>
      </c>
      <c r="R458" s="14" t="s">
        <v>65</v>
      </c>
      <c r="S458" s="2" t="s">
        <v>1321</v>
      </c>
      <c r="T458" s="2">
        <v>13911810911</v>
      </c>
      <c r="U458" s="7"/>
      <c r="V458" s="7"/>
      <c r="W458" s="2" t="s">
        <v>389</v>
      </c>
      <c r="X458" s="6" t="s">
        <v>86</v>
      </c>
      <c r="Y458" s="6"/>
      <c r="Z458" s="7"/>
      <c r="AA458" s="7"/>
      <c r="AB458" s="7"/>
      <c r="AC458" s="7"/>
      <c r="AD458" s="7"/>
      <c r="AE458" s="7"/>
    </row>
    <row r="459" spans="1:31" x14ac:dyDescent="0.15">
      <c r="A459" s="4">
        <v>42382</v>
      </c>
      <c r="B459" s="5" t="s">
        <v>1320</v>
      </c>
      <c r="C459" s="2">
        <v>3</v>
      </c>
      <c r="D459" s="6" t="s">
        <v>90</v>
      </c>
      <c r="E459" s="6" t="s">
        <v>995</v>
      </c>
      <c r="F459" s="2" t="s">
        <v>945</v>
      </c>
      <c r="G459" s="2" t="s">
        <v>323</v>
      </c>
      <c r="H459" s="2" t="s">
        <v>62</v>
      </c>
      <c r="I459" s="2" t="s">
        <v>192</v>
      </c>
      <c r="J459" s="6" t="s">
        <v>55</v>
      </c>
      <c r="K459" s="2" t="s">
        <v>66</v>
      </c>
      <c r="L459" s="2">
        <v>1</v>
      </c>
      <c r="M459" s="2">
        <v>1598</v>
      </c>
      <c r="N459" s="2">
        <v>1118</v>
      </c>
      <c r="O459" s="12">
        <v>0.69962453066332897</v>
      </c>
      <c r="P459" s="2">
        <v>0.55000000000000004</v>
      </c>
      <c r="Q459" s="2">
        <v>614</v>
      </c>
      <c r="R459" s="14" t="s">
        <v>65</v>
      </c>
      <c r="S459" s="2" t="s">
        <v>1321</v>
      </c>
      <c r="T459" s="7"/>
      <c r="U459" s="7"/>
      <c r="V459" s="7"/>
      <c r="W459" s="2" t="s">
        <v>389</v>
      </c>
      <c r="X459" s="6" t="s">
        <v>86</v>
      </c>
      <c r="Y459" s="6"/>
      <c r="Z459" s="7"/>
      <c r="AA459" s="7"/>
      <c r="AB459" s="7"/>
      <c r="AC459" s="7"/>
      <c r="AD459" s="7"/>
      <c r="AE459" s="7"/>
    </row>
    <row r="460" spans="1:31" x14ac:dyDescent="0.15">
      <c r="A460" s="4">
        <v>42382</v>
      </c>
      <c r="B460" s="5" t="s">
        <v>1320</v>
      </c>
      <c r="C460" s="2">
        <v>3</v>
      </c>
      <c r="D460" s="6" t="s">
        <v>75</v>
      </c>
      <c r="E460" s="6" t="s">
        <v>225</v>
      </c>
      <c r="F460" s="2" t="s">
        <v>1322</v>
      </c>
      <c r="G460" s="2" t="s">
        <v>781</v>
      </c>
      <c r="H460" s="2" t="s">
        <v>44</v>
      </c>
      <c r="I460" s="2" t="s">
        <v>53</v>
      </c>
      <c r="J460" s="6" t="s">
        <v>55</v>
      </c>
      <c r="K460" s="2" t="s">
        <v>66</v>
      </c>
      <c r="L460" s="2">
        <v>1</v>
      </c>
      <c r="M460" s="2">
        <v>1090</v>
      </c>
      <c r="N460" s="2">
        <v>763</v>
      </c>
      <c r="O460" s="12">
        <v>0.7</v>
      </c>
      <c r="P460" s="2">
        <v>0.55000000000000004</v>
      </c>
      <c r="Q460" s="2">
        <v>419</v>
      </c>
      <c r="R460" s="14" t="s">
        <v>65</v>
      </c>
      <c r="S460" s="2" t="s">
        <v>1321</v>
      </c>
      <c r="T460" s="7"/>
      <c r="U460" s="7"/>
      <c r="V460" s="7"/>
      <c r="W460" s="2" t="s">
        <v>389</v>
      </c>
      <c r="X460" s="6" t="s">
        <v>86</v>
      </c>
      <c r="Y460" s="6"/>
      <c r="Z460" s="7"/>
      <c r="AA460" s="7"/>
      <c r="AB460" s="7"/>
      <c r="AC460" s="7"/>
      <c r="AD460" s="7"/>
      <c r="AE460" s="7"/>
    </row>
    <row r="461" spans="1:31" x14ac:dyDescent="0.15">
      <c r="A461" s="4">
        <v>42382</v>
      </c>
      <c r="B461" s="5" t="s">
        <v>1320</v>
      </c>
      <c r="C461" s="2">
        <v>3</v>
      </c>
      <c r="D461" s="6" t="s">
        <v>50</v>
      </c>
      <c r="E461" s="6" t="s">
        <v>1224</v>
      </c>
      <c r="F461" s="7"/>
      <c r="G461" s="2" t="s">
        <v>203</v>
      </c>
      <c r="H461" s="2" t="s">
        <v>44</v>
      </c>
      <c r="I461" s="2" t="s">
        <v>43</v>
      </c>
      <c r="J461" s="6" t="s">
        <v>55</v>
      </c>
      <c r="K461" s="2" t="s">
        <v>66</v>
      </c>
      <c r="L461" s="2">
        <v>1</v>
      </c>
      <c r="M461" s="2">
        <v>258</v>
      </c>
      <c r="N461" s="2">
        <v>180</v>
      </c>
      <c r="O461" s="12">
        <v>0.69767441860465096</v>
      </c>
      <c r="P461" s="2">
        <v>0.55000000000000004</v>
      </c>
      <c r="Q461" s="2">
        <v>99</v>
      </c>
      <c r="R461" s="14" t="s">
        <v>65</v>
      </c>
      <c r="S461" s="2" t="s">
        <v>1321</v>
      </c>
      <c r="T461" s="7"/>
      <c r="U461" s="7"/>
      <c r="V461" s="7"/>
      <c r="W461" s="2" t="s">
        <v>389</v>
      </c>
      <c r="X461" s="6" t="s">
        <v>86</v>
      </c>
      <c r="Y461" s="6"/>
      <c r="Z461" s="7"/>
      <c r="AA461" s="7"/>
      <c r="AB461" s="7"/>
      <c r="AC461" s="7"/>
      <c r="AD461" s="7"/>
      <c r="AE461" s="7"/>
    </row>
    <row r="462" spans="1:31" x14ac:dyDescent="0.15">
      <c r="A462" s="4">
        <v>42382</v>
      </c>
      <c r="B462" s="5" t="s">
        <v>1323</v>
      </c>
      <c r="C462" s="2">
        <v>4</v>
      </c>
      <c r="D462" s="6" t="s">
        <v>111</v>
      </c>
      <c r="E462" s="6" t="s">
        <v>112</v>
      </c>
      <c r="F462" s="7"/>
      <c r="G462" s="2" t="s">
        <v>1145</v>
      </c>
      <c r="H462" s="2" t="s">
        <v>44</v>
      </c>
      <c r="I462" s="2" t="s">
        <v>178</v>
      </c>
      <c r="J462" s="6" t="s">
        <v>45</v>
      </c>
      <c r="K462" s="2" t="s">
        <v>66</v>
      </c>
      <c r="L462" s="2">
        <v>1</v>
      </c>
      <c r="M462" s="2">
        <v>320</v>
      </c>
      <c r="N462" s="2">
        <v>320</v>
      </c>
      <c r="O462" s="12">
        <v>1</v>
      </c>
      <c r="P462" s="2">
        <v>1</v>
      </c>
      <c r="Q462" s="2">
        <v>223</v>
      </c>
      <c r="R462" s="14" t="s">
        <v>113</v>
      </c>
      <c r="S462" s="2" t="s">
        <v>1248</v>
      </c>
      <c r="T462" s="7"/>
      <c r="U462" s="7"/>
      <c r="V462" s="7"/>
      <c r="W462" s="2" t="s">
        <v>54</v>
      </c>
      <c r="X462" s="6" t="s">
        <v>86</v>
      </c>
      <c r="Y462" s="6"/>
      <c r="Z462" s="2">
        <v>970</v>
      </c>
      <c r="AA462" s="2">
        <v>223</v>
      </c>
      <c r="AB462" s="7"/>
      <c r="AC462" s="7"/>
      <c r="AD462" s="7"/>
      <c r="AE462" s="7"/>
    </row>
    <row r="463" spans="1:31" x14ac:dyDescent="0.15">
      <c r="A463" s="4">
        <v>42382</v>
      </c>
      <c r="B463" s="5" t="s">
        <v>1324</v>
      </c>
      <c r="C463" s="2">
        <v>5</v>
      </c>
      <c r="D463" s="6" t="s">
        <v>50</v>
      </c>
      <c r="E463" s="6" t="s">
        <v>586</v>
      </c>
      <c r="F463" s="7"/>
      <c r="G463" s="2" t="s">
        <v>195</v>
      </c>
      <c r="H463" s="2" t="s">
        <v>44</v>
      </c>
      <c r="I463" s="2" t="s">
        <v>43</v>
      </c>
      <c r="J463" s="6" t="s">
        <v>45</v>
      </c>
      <c r="K463" s="2" t="s">
        <v>66</v>
      </c>
      <c r="L463" s="2">
        <v>1</v>
      </c>
      <c r="M463" s="2">
        <v>158</v>
      </c>
      <c r="N463" s="2">
        <v>158</v>
      </c>
      <c r="O463" s="12">
        <v>1</v>
      </c>
      <c r="P463" s="2">
        <v>1</v>
      </c>
      <c r="Q463" s="2">
        <v>110</v>
      </c>
      <c r="R463" s="14" t="s">
        <v>113</v>
      </c>
      <c r="S463" s="2" t="s">
        <v>1295</v>
      </c>
      <c r="T463" s="7"/>
      <c r="U463" s="7"/>
      <c r="V463" s="7"/>
      <c r="W463" s="2" t="s">
        <v>389</v>
      </c>
      <c r="X463" s="6" t="s">
        <v>86</v>
      </c>
      <c r="Y463" s="6"/>
      <c r="Z463" s="2">
        <v>480</v>
      </c>
      <c r="AA463" s="2">
        <v>110</v>
      </c>
      <c r="AB463" s="7"/>
      <c r="AC463" s="7"/>
      <c r="AD463" s="7"/>
      <c r="AE463" s="7"/>
    </row>
    <row r="464" spans="1:31" x14ac:dyDescent="0.15">
      <c r="A464" s="4">
        <v>42382</v>
      </c>
      <c r="B464" s="5" t="s">
        <v>1324</v>
      </c>
      <c r="C464" s="2">
        <v>5</v>
      </c>
      <c r="D464" s="6" t="s">
        <v>50</v>
      </c>
      <c r="E464" s="6" t="s">
        <v>586</v>
      </c>
      <c r="F464" s="7"/>
      <c r="G464" s="2" t="s">
        <v>138</v>
      </c>
      <c r="H464" s="2" t="s">
        <v>44</v>
      </c>
      <c r="I464" s="2" t="s">
        <v>72</v>
      </c>
      <c r="J464" s="6" t="s">
        <v>45</v>
      </c>
      <c r="K464" s="2" t="s">
        <v>66</v>
      </c>
      <c r="L464" s="2">
        <v>1</v>
      </c>
      <c r="M464" s="2">
        <v>158</v>
      </c>
      <c r="N464" s="2">
        <v>158</v>
      </c>
      <c r="O464" s="12">
        <v>1</v>
      </c>
      <c r="P464" s="2">
        <v>1</v>
      </c>
      <c r="Q464" s="2">
        <v>111</v>
      </c>
      <c r="R464" s="14" t="s">
        <v>113</v>
      </c>
      <c r="S464" s="2" t="s">
        <v>1295</v>
      </c>
      <c r="T464" s="7"/>
      <c r="U464" s="7"/>
      <c r="V464" s="7"/>
      <c r="W464" s="2" t="s">
        <v>389</v>
      </c>
      <c r="X464" s="6" t="s">
        <v>86</v>
      </c>
      <c r="Y464" s="6"/>
      <c r="Z464" s="2">
        <v>470</v>
      </c>
      <c r="AA464" s="2">
        <v>111</v>
      </c>
      <c r="AB464" s="7"/>
      <c r="AC464" s="7"/>
      <c r="AD464" s="7"/>
      <c r="AE464" s="7"/>
    </row>
    <row r="465" spans="1:31" x14ac:dyDescent="0.15">
      <c r="A465" s="4">
        <v>42382</v>
      </c>
      <c r="B465" s="5" t="s">
        <v>1324</v>
      </c>
      <c r="C465" s="2">
        <v>5</v>
      </c>
      <c r="D465" s="6" t="s">
        <v>75</v>
      </c>
      <c r="E465" s="6" t="s">
        <v>199</v>
      </c>
      <c r="F465" s="2" t="s">
        <v>922</v>
      </c>
      <c r="G465" s="2" t="s">
        <v>1294</v>
      </c>
      <c r="H465" s="2" t="s">
        <v>44</v>
      </c>
      <c r="I465" s="2" t="s">
        <v>53</v>
      </c>
      <c r="J465" s="6" t="s">
        <v>45</v>
      </c>
      <c r="K465" s="2" t="s">
        <v>66</v>
      </c>
      <c r="L465" s="2">
        <v>1</v>
      </c>
      <c r="M465" s="2">
        <v>680</v>
      </c>
      <c r="N465" s="2">
        <v>680</v>
      </c>
      <c r="O465" s="12">
        <v>1</v>
      </c>
      <c r="P465" s="2">
        <v>1</v>
      </c>
      <c r="Q465" s="2">
        <v>476</v>
      </c>
      <c r="R465" s="14" t="s">
        <v>113</v>
      </c>
      <c r="S465" s="2" t="s">
        <v>1295</v>
      </c>
      <c r="T465" s="7"/>
      <c r="U465" s="7"/>
      <c r="V465" s="7"/>
      <c r="W465" s="2" t="s">
        <v>389</v>
      </c>
      <c r="X465" s="6" t="s">
        <v>86</v>
      </c>
      <c r="Y465" s="6"/>
      <c r="Z465" s="2">
        <v>2040</v>
      </c>
      <c r="AA465" s="2">
        <v>476</v>
      </c>
      <c r="AB465" s="7"/>
      <c r="AC465" s="7"/>
      <c r="AD465" s="7"/>
      <c r="AE465" s="7"/>
    </row>
    <row r="466" spans="1:31" x14ac:dyDescent="0.15">
      <c r="A466" s="4">
        <v>42382</v>
      </c>
      <c r="B466" s="5" t="s">
        <v>1325</v>
      </c>
      <c r="C466" s="2">
        <v>6</v>
      </c>
      <c r="D466" s="6" t="s">
        <v>56</v>
      </c>
      <c r="E466" s="6" t="s">
        <v>52</v>
      </c>
      <c r="F466" s="7"/>
      <c r="G466" s="2" t="s">
        <v>203</v>
      </c>
      <c r="H466" s="2" t="s">
        <v>44</v>
      </c>
      <c r="I466" s="2" t="s">
        <v>53</v>
      </c>
      <c r="J466" s="6" t="s">
        <v>45</v>
      </c>
      <c r="K466" s="2" t="s">
        <v>46</v>
      </c>
      <c r="L466" s="2">
        <v>1</v>
      </c>
      <c r="M466" s="2">
        <v>20</v>
      </c>
      <c r="N466" s="2">
        <v>20</v>
      </c>
      <c r="O466" s="12">
        <v>1</v>
      </c>
      <c r="P466" s="7"/>
      <c r="Q466" s="7"/>
      <c r="R466" s="14" t="s">
        <v>47</v>
      </c>
      <c r="S466" s="7"/>
      <c r="T466" s="7"/>
      <c r="U466" s="7"/>
      <c r="V466" s="7"/>
      <c r="W466" s="2" t="s">
        <v>389</v>
      </c>
      <c r="X466" s="6" t="s">
        <v>49</v>
      </c>
      <c r="Y466" s="6"/>
      <c r="Z466" s="7"/>
      <c r="AA466" s="7"/>
      <c r="AB466" s="7"/>
      <c r="AC466" s="7"/>
      <c r="AD466" s="7"/>
      <c r="AE466" s="7"/>
    </row>
    <row r="467" spans="1:31" x14ac:dyDescent="0.15">
      <c r="A467" s="4">
        <v>42382</v>
      </c>
      <c r="B467" s="5" t="s">
        <v>1326</v>
      </c>
      <c r="C467" s="2">
        <v>7</v>
      </c>
      <c r="D467" s="6" t="s">
        <v>50</v>
      </c>
      <c r="E467" s="6" t="s">
        <v>112</v>
      </c>
      <c r="F467" s="7"/>
      <c r="G467" s="2" t="s">
        <v>166</v>
      </c>
      <c r="H467" s="2" t="s">
        <v>62</v>
      </c>
      <c r="I467" s="2" t="s">
        <v>53</v>
      </c>
      <c r="J467" s="6" t="s">
        <v>45</v>
      </c>
      <c r="K467" s="2" t="s">
        <v>46</v>
      </c>
      <c r="L467" s="2">
        <v>1</v>
      </c>
      <c r="M467" s="2">
        <v>50</v>
      </c>
      <c r="N467" s="2">
        <v>50</v>
      </c>
      <c r="O467" s="12">
        <v>1</v>
      </c>
      <c r="P467" s="7"/>
      <c r="Q467" s="7"/>
      <c r="R467" s="14" t="s">
        <v>47</v>
      </c>
      <c r="S467" s="7"/>
      <c r="T467" s="7"/>
      <c r="U467" s="7"/>
      <c r="V467" s="7"/>
      <c r="W467" s="2" t="s">
        <v>54</v>
      </c>
      <c r="X467" s="6" t="s">
        <v>49</v>
      </c>
      <c r="Y467" s="6"/>
      <c r="Z467" s="7"/>
      <c r="AA467" s="7"/>
      <c r="AB467" s="7"/>
      <c r="AC467" s="7"/>
      <c r="AD467" s="7"/>
      <c r="AE467" s="7"/>
    </row>
    <row r="468" spans="1:31" x14ac:dyDescent="0.15">
      <c r="A468" s="4">
        <v>42382</v>
      </c>
      <c r="B468" s="5" t="s">
        <v>1327</v>
      </c>
      <c r="C468" s="2">
        <v>8</v>
      </c>
      <c r="D468" s="6" t="s">
        <v>66</v>
      </c>
      <c r="E468" s="6" t="s">
        <v>120</v>
      </c>
      <c r="F468" s="2" t="s">
        <v>1328</v>
      </c>
      <c r="G468" s="2" t="s">
        <v>291</v>
      </c>
      <c r="H468" s="2" t="s">
        <v>44</v>
      </c>
      <c r="I468" s="2" t="s">
        <v>1329</v>
      </c>
      <c r="J468" s="6" t="s">
        <v>45</v>
      </c>
      <c r="K468" s="2" t="s">
        <v>66</v>
      </c>
      <c r="L468" s="2">
        <v>1</v>
      </c>
      <c r="M468" s="2">
        <v>5790</v>
      </c>
      <c r="N468" s="2">
        <v>4630</v>
      </c>
      <c r="O468" s="12">
        <v>0.79965457685664898</v>
      </c>
      <c r="P468" s="2">
        <v>0.7</v>
      </c>
      <c r="Q468" s="2">
        <v>3241</v>
      </c>
      <c r="R468" s="14" t="s">
        <v>145</v>
      </c>
      <c r="S468" s="2" t="s">
        <v>1330</v>
      </c>
      <c r="T468" s="2">
        <v>18697195525</v>
      </c>
      <c r="U468" s="2" t="s">
        <v>1067</v>
      </c>
      <c r="V468" s="7"/>
      <c r="W468" s="2" t="s">
        <v>54</v>
      </c>
      <c r="X468" s="6" t="s">
        <v>86</v>
      </c>
      <c r="Y468" s="6"/>
      <c r="Z468" s="7"/>
      <c r="AA468" s="7"/>
      <c r="AB468" s="7"/>
      <c r="AC468" s="7"/>
      <c r="AD468" s="7"/>
      <c r="AE468" s="7"/>
    </row>
    <row r="469" spans="1:31" x14ac:dyDescent="0.15">
      <c r="A469" s="4">
        <v>42382</v>
      </c>
      <c r="B469" s="5" t="s">
        <v>1327</v>
      </c>
      <c r="C469" s="2">
        <v>8</v>
      </c>
      <c r="D469" s="6" t="s">
        <v>146</v>
      </c>
      <c r="E469" s="6" t="s">
        <v>120</v>
      </c>
      <c r="F469" s="2" t="s">
        <v>1331</v>
      </c>
      <c r="G469" s="2" t="s">
        <v>280</v>
      </c>
      <c r="H469" s="2" t="s">
        <v>44</v>
      </c>
      <c r="I469" s="2">
        <v>26.5</v>
      </c>
      <c r="J469" s="6" t="s">
        <v>45</v>
      </c>
      <c r="K469" s="2" t="s">
        <v>66</v>
      </c>
      <c r="L469" s="2">
        <v>1</v>
      </c>
      <c r="M469" s="2">
        <v>2840</v>
      </c>
      <c r="N469" s="2">
        <v>2270</v>
      </c>
      <c r="O469" s="12">
        <v>0.79929577464788704</v>
      </c>
      <c r="P469" s="2">
        <v>0.7</v>
      </c>
      <c r="Q469" s="2">
        <v>1589</v>
      </c>
      <c r="R469" s="14" t="s">
        <v>145</v>
      </c>
      <c r="S469" s="2" t="s">
        <v>1330</v>
      </c>
      <c r="T469" s="7"/>
      <c r="U469" s="2" t="s">
        <v>1067</v>
      </c>
      <c r="V469" s="7"/>
      <c r="W469" s="2" t="s">
        <v>54</v>
      </c>
      <c r="X469" s="6" t="s">
        <v>86</v>
      </c>
      <c r="Y469" s="6"/>
      <c r="Z469" s="7"/>
      <c r="AA469" s="7"/>
      <c r="AB469" s="7"/>
      <c r="AC469" s="7"/>
      <c r="AD469" s="7"/>
      <c r="AE469" s="7"/>
    </row>
    <row r="470" spans="1:31" x14ac:dyDescent="0.15">
      <c r="A470" s="4">
        <v>42382</v>
      </c>
      <c r="B470" s="5" t="s">
        <v>1327</v>
      </c>
      <c r="C470" s="2">
        <v>8</v>
      </c>
      <c r="D470" s="6" t="s">
        <v>149</v>
      </c>
      <c r="E470" s="6" t="s">
        <v>101</v>
      </c>
      <c r="F470" s="7"/>
      <c r="G470" s="2" t="s">
        <v>280</v>
      </c>
      <c r="H470" s="2" t="s">
        <v>44</v>
      </c>
      <c r="I470" s="2" t="s">
        <v>788</v>
      </c>
      <c r="J470" s="6" t="s">
        <v>45</v>
      </c>
      <c r="K470" s="2" t="s">
        <v>66</v>
      </c>
      <c r="L470" s="2">
        <v>1</v>
      </c>
      <c r="M470" s="2">
        <v>480</v>
      </c>
      <c r="N470" s="2">
        <v>380</v>
      </c>
      <c r="O470" s="12">
        <v>0.79166666666666696</v>
      </c>
      <c r="P470" s="2">
        <v>0.625</v>
      </c>
      <c r="Q470" s="2">
        <v>237</v>
      </c>
      <c r="R470" s="14" t="s">
        <v>145</v>
      </c>
      <c r="S470" s="2" t="s">
        <v>1330</v>
      </c>
      <c r="T470" s="7"/>
      <c r="U470" s="2" t="s">
        <v>1067</v>
      </c>
      <c r="V470" s="7"/>
      <c r="W470" s="2" t="s">
        <v>54</v>
      </c>
      <c r="X470" s="6" t="s">
        <v>86</v>
      </c>
      <c r="Y470" s="6"/>
      <c r="Z470" s="7"/>
      <c r="AA470" s="7"/>
      <c r="AB470" s="7"/>
      <c r="AC470" s="7"/>
      <c r="AD470" s="7"/>
      <c r="AE470" s="7"/>
    </row>
    <row r="471" spans="1:31" x14ac:dyDescent="0.15">
      <c r="A471" s="4">
        <v>42382</v>
      </c>
      <c r="B471" s="5" t="s">
        <v>1327</v>
      </c>
      <c r="C471" s="2">
        <v>8</v>
      </c>
      <c r="D471" s="6" t="s">
        <v>111</v>
      </c>
      <c r="E471" s="6" t="s">
        <v>112</v>
      </c>
      <c r="F471" s="7"/>
      <c r="G471" s="2" t="s">
        <v>1145</v>
      </c>
      <c r="H471" s="2" t="s">
        <v>44</v>
      </c>
      <c r="I471" s="2" t="s">
        <v>178</v>
      </c>
      <c r="J471" s="6" t="s">
        <v>45</v>
      </c>
      <c r="K471" s="2" t="s">
        <v>66</v>
      </c>
      <c r="L471" s="2">
        <v>1</v>
      </c>
      <c r="M471" s="2">
        <v>320</v>
      </c>
      <c r="N471" s="2">
        <v>320</v>
      </c>
      <c r="O471" s="12">
        <v>1</v>
      </c>
      <c r="P471" s="2">
        <v>1</v>
      </c>
      <c r="Q471" s="2">
        <v>320</v>
      </c>
      <c r="R471" s="14" t="s">
        <v>145</v>
      </c>
      <c r="S471" s="2" t="s">
        <v>1330</v>
      </c>
      <c r="T471" s="7"/>
      <c r="U471" s="2" t="s">
        <v>1067</v>
      </c>
      <c r="V471" s="7"/>
      <c r="W471" s="2" t="s">
        <v>54</v>
      </c>
      <c r="X471" s="6" t="s">
        <v>86</v>
      </c>
      <c r="Y471" s="6"/>
      <c r="Z471" s="7"/>
      <c r="AA471" s="7"/>
      <c r="AB471" s="7"/>
      <c r="AC471" s="7"/>
      <c r="AD471" s="7"/>
      <c r="AE471" s="7"/>
    </row>
    <row r="472" spans="1:31" x14ac:dyDescent="0.15">
      <c r="A472" s="4">
        <v>42382</v>
      </c>
      <c r="B472" s="5" t="s">
        <v>1332</v>
      </c>
      <c r="C472" s="2">
        <v>9</v>
      </c>
      <c r="D472" s="6" t="s">
        <v>66</v>
      </c>
      <c r="E472" s="6" t="s">
        <v>120</v>
      </c>
      <c r="F472" s="2" t="s">
        <v>1263</v>
      </c>
      <c r="G472" s="2" t="s">
        <v>203</v>
      </c>
      <c r="H472" s="2" t="s">
        <v>44</v>
      </c>
      <c r="I472" s="2" t="s">
        <v>178</v>
      </c>
      <c r="J472" s="6" t="s">
        <v>45</v>
      </c>
      <c r="K472" s="2" t="s">
        <v>66</v>
      </c>
      <c r="L472" s="2">
        <v>1</v>
      </c>
      <c r="M472" s="2">
        <v>3750</v>
      </c>
      <c r="N472" s="2">
        <v>3000</v>
      </c>
      <c r="O472" s="12">
        <v>0.8</v>
      </c>
      <c r="P472" s="2">
        <v>0.7</v>
      </c>
      <c r="Q472" s="2">
        <v>2100</v>
      </c>
      <c r="R472" s="14" t="s">
        <v>113</v>
      </c>
      <c r="S472" s="2" t="s">
        <v>1333</v>
      </c>
      <c r="T472" s="7"/>
      <c r="U472" s="7"/>
      <c r="V472" s="7"/>
      <c r="W472" s="2" t="s">
        <v>54</v>
      </c>
      <c r="X472" s="6" t="s">
        <v>86</v>
      </c>
      <c r="Y472" s="6"/>
      <c r="Z472" s="7"/>
      <c r="AA472" s="7"/>
      <c r="AB472" s="7"/>
      <c r="AC472" s="7"/>
      <c r="AD472" s="7"/>
      <c r="AE472" s="7"/>
    </row>
    <row r="473" spans="1:31" x14ac:dyDescent="0.15">
      <c r="A473" s="4">
        <v>42382</v>
      </c>
      <c r="B473" s="5" t="s">
        <v>1332</v>
      </c>
      <c r="C473" s="2">
        <v>9</v>
      </c>
      <c r="D473" s="6" t="s">
        <v>111</v>
      </c>
      <c r="E473" s="6" t="s">
        <v>112</v>
      </c>
      <c r="F473" s="7"/>
      <c r="G473" s="2" t="s">
        <v>1145</v>
      </c>
      <c r="H473" s="2" t="s">
        <v>44</v>
      </c>
      <c r="I473" s="2" t="s">
        <v>178</v>
      </c>
      <c r="J473" s="6" t="s">
        <v>45</v>
      </c>
      <c r="K473" s="2" t="s">
        <v>66</v>
      </c>
      <c r="L473" s="2">
        <v>1</v>
      </c>
      <c r="M473" s="2">
        <v>320</v>
      </c>
      <c r="N473" s="2">
        <v>220</v>
      </c>
      <c r="O473" s="12">
        <v>0.6875</v>
      </c>
      <c r="P473" s="2">
        <v>0.47499999999999998</v>
      </c>
      <c r="Q473" s="2">
        <v>104</v>
      </c>
      <c r="R473" s="14" t="s">
        <v>113</v>
      </c>
      <c r="S473" s="2" t="s">
        <v>1333</v>
      </c>
      <c r="T473" s="7"/>
      <c r="U473" s="7"/>
      <c r="V473" s="7"/>
      <c r="W473" s="2" t="s">
        <v>54</v>
      </c>
      <c r="X473" s="6" t="s">
        <v>86</v>
      </c>
      <c r="Y473" s="6"/>
      <c r="Z473" s="7"/>
      <c r="AA473" s="7"/>
      <c r="AB473" s="7"/>
      <c r="AC473" s="7"/>
      <c r="AD473" s="7"/>
      <c r="AE473" s="7"/>
    </row>
    <row r="474" spans="1:31" x14ac:dyDescent="0.15">
      <c r="A474" s="4">
        <v>42383</v>
      </c>
      <c r="B474" s="5" t="s">
        <v>1334</v>
      </c>
      <c r="C474" s="2">
        <v>1</v>
      </c>
      <c r="D474" s="6" t="s">
        <v>50</v>
      </c>
      <c r="E474" s="6" t="s">
        <v>1335</v>
      </c>
      <c r="F474" s="2"/>
      <c r="G474" s="2" t="s">
        <v>166</v>
      </c>
      <c r="H474" s="2" t="s">
        <v>44</v>
      </c>
      <c r="I474" s="2" t="s">
        <v>72</v>
      </c>
      <c r="J474" s="6" t="s">
        <v>45</v>
      </c>
      <c r="K474" s="2" t="s">
        <v>46</v>
      </c>
      <c r="L474" s="2">
        <v>1</v>
      </c>
      <c r="M474" s="2">
        <v>158</v>
      </c>
      <c r="N474" s="2">
        <v>110</v>
      </c>
      <c r="O474" s="12">
        <v>0.69620253164557</v>
      </c>
      <c r="P474" s="2"/>
      <c r="Q474" s="2"/>
      <c r="R474" s="14" t="s">
        <v>47</v>
      </c>
      <c r="S474" s="2"/>
      <c r="T474" s="2"/>
      <c r="U474" s="2"/>
      <c r="V474" s="2"/>
      <c r="W474" s="2" t="s">
        <v>389</v>
      </c>
      <c r="X474" s="6" t="s">
        <v>49</v>
      </c>
      <c r="Y474" s="6"/>
      <c r="Z474" s="2"/>
      <c r="AA474" s="2"/>
      <c r="AB474" s="15"/>
      <c r="AC474" s="2"/>
      <c r="AD474" s="2"/>
      <c r="AE474" s="2"/>
    </row>
    <row r="475" spans="1:31" x14ac:dyDescent="0.15">
      <c r="A475" s="4">
        <v>42383</v>
      </c>
      <c r="B475" s="5" t="s">
        <v>1336</v>
      </c>
      <c r="C475" s="2">
        <v>2</v>
      </c>
      <c r="D475" s="6" t="s">
        <v>100</v>
      </c>
      <c r="E475" s="6" t="s">
        <v>128</v>
      </c>
      <c r="F475" s="2" t="s">
        <v>1020</v>
      </c>
      <c r="G475" s="2" t="s">
        <v>1337</v>
      </c>
      <c r="H475" s="2" t="s">
        <v>44</v>
      </c>
      <c r="I475" s="2" t="s">
        <v>104</v>
      </c>
      <c r="J475" s="6" t="s">
        <v>45</v>
      </c>
      <c r="K475" s="2" t="s">
        <v>46</v>
      </c>
      <c r="L475" s="2">
        <v>1</v>
      </c>
      <c r="M475" s="2">
        <v>240</v>
      </c>
      <c r="N475" s="2">
        <v>216</v>
      </c>
      <c r="O475" s="12">
        <v>0.9</v>
      </c>
      <c r="P475" s="7"/>
      <c r="Q475" s="7"/>
      <c r="R475" s="14" t="s">
        <v>47</v>
      </c>
      <c r="S475" s="7"/>
      <c r="T475" s="7"/>
      <c r="U475" s="7"/>
      <c r="V475" s="7"/>
      <c r="W475" s="2" t="s">
        <v>389</v>
      </c>
      <c r="X475" s="6" t="s">
        <v>86</v>
      </c>
      <c r="Y475" s="6"/>
      <c r="Z475" s="7"/>
      <c r="AA475" s="7"/>
      <c r="AB475" s="7"/>
      <c r="AC475" s="7"/>
      <c r="AD475" s="7"/>
      <c r="AE475" s="7"/>
    </row>
    <row r="476" spans="1:31" x14ac:dyDescent="0.15">
      <c r="A476" s="4">
        <v>42383</v>
      </c>
      <c r="B476" s="5" t="s">
        <v>1338</v>
      </c>
      <c r="C476" s="2">
        <v>3</v>
      </c>
      <c r="D476" s="6" t="s">
        <v>50</v>
      </c>
      <c r="E476" s="6" t="s">
        <v>601</v>
      </c>
      <c r="F476" s="7"/>
      <c r="G476" s="2" t="s">
        <v>330</v>
      </c>
      <c r="H476" s="2" t="s">
        <v>44</v>
      </c>
      <c r="I476" s="2" t="s">
        <v>72</v>
      </c>
      <c r="J476" s="6" t="s">
        <v>45</v>
      </c>
      <c r="K476" s="2" t="s">
        <v>46</v>
      </c>
      <c r="L476" s="2">
        <v>1</v>
      </c>
      <c r="M476" s="2">
        <v>258</v>
      </c>
      <c r="N476" s="2">
        <v>258</v>
      </c>
      <c r="O476" s="12">
        <v>1</v>
      </c>
      <c r="P476" s="7"/>
      <c r="Q476" s="7"/>
      <c r="R476" s="14" t="s">
        <v>47</v>
      </c>
      <c r="S476" s="7"/>
      <c r="T476" s="7"/>
      <c r="U476" s="7"/>
      <c r="V476" s="7"/>
      <c r="W476" s="2" t="s">
        <v>389</v>
      </c>
      <c r="X476" s="6" t="s">
        <v>49</v>
      </c>
      <c r="Y476" s="6"/>
      <c r="Z476" s="7"/>
      <c r="AA476" s="7"/>
      <c r="AB476" s="7"/>
      <c r="AC476" s="7"/>
      <c r="AD476" s="7"/>
      <c r="AE476" s="7"/>
    </row>
    <row r="477" spans="1:31" x14ac:dyDescent="0.15">
      <c r="A477" s="4">
        <v>42383</v>
      </c>
      <c r="B477" s="5" t="s">
        <v>1339</v>
      </c>
      <c r="C477" s="2">
        <v>4</v>
      </c>
      <c r="D477" s="6" t="s">
        <v>241</v>
      </c>
      <c r="E477" s="6"/>
      <c r="F477" s="2" t="s">
        <v>963</v>
      </c>
      <c r="G477" s="2" t="s">
        <v>150</v>
      </c>
      <c r="H477" s="2" t="s">
        <v>62</v>
      </c>
      <c r="I477" s="2" t="s">
        <v>788</v>
      </c>
      <c r="J477" s="6" t="s">
        <v>63</v>
      </c>
      <c r="K477" s="2" t="s">
        <v>66</v>
      </c>
      <c r="L477" s="2">
        <v>1</v>
      </c>
      <c r="M477" s="2">
        <v>500</v>
      </c>
      <c r="N477" s="2">
        <v>500</v>
      </c>
      <c r="O477" s="12">
        <v>1</v>
      </c>
      <c r="P477" s="2">
        <v>1</v>
      </c>
      <c r="Q477" s="2">
        <v>500</v>
      </c>
      <c r="R477" s="14" t="s">
        <v>65</v>
      </c>
      <c r="S477" s="2" t="s">
        <v>1340</v>
      </c>
      <c r="T477" s="2">
        <v>13501289648</v>
      </c>
      <c r="U477" s="7"/>
      <c r="V477" s="7"/>
      <c r="W477" s="2" t="s">
        <v>54</v>
      </c>
      <c r="X477" s="6" t="s">
        <v>86</v>
      </c>
      <c r="Y477" s="6"/>
      <c r="Z477" s="7"/>
      <c r="AA477" s="7"/>
      <c r="AB477" s="7"/>
      <c r="AC477" s="7"/>
      <c r="AD477" s="7"/>
      <c r="AE477" s="7"/>
    </row>
    <row r="478" spans="1:31" x14ac:dyDescent="0.15">
      <c r="A478" s="4">
        <v>42383</v>
      </c>
      <c r="B478" s="5" t="s">
        <v>1339</v>
      </c>
      <c r="C478" s="2">
        <v>4</v>
      </c>
      <c r="D478" s="6" t="s">
        <v>146</v>
      </c>
      <c r="E478" s="6" t="s">
        <v>238</v>
      </c>
      <c r="F478" s="2" t="s">
        <v>187</v>
      </c>
      <c r="G478" s="2" t="s">
        <v>280</v>
      </c>
      <c r="H478" s="2" t="s">
        <v>44</v>
      </c>
      <c r="I478" s="2" t="s">
        <v>287</v>
      </c>
      <c r="J478" s="6" t="s">
        <v>63</v>
      </c>
      <c r="K478" s="2" t="s">
        <v>66</v>
      </c>
      <c r="L478" s="2">
        <v>1</v>
      </c>
      <c r="M478" s="2">
        <v>1480</v>
      </c>
      <c r="N478" s="2">
        <v>1258</v>
      </c>
      <c r="O478" s="12">
        <v>0.85</v>
      </c>
      <c r="P478" s="2">
        <v>0.77500000000000002</v>
      </c>
      <c r="Q478" s="2">
        <v>975</v>
      </c>
      <c r="R478" s="14" t="s">
        <v>65</v>
      </c>
      <c r="S478" s="2" t="s">
        <v>1340</v>
      </c>
      <c r="T478" s="7"/>
      <c r="U478" s="7"/>
      <c r="V478" s="7"/>
      <c r="W478" s="2" t="s">
        <v>54</v>
      </c>
      <c r="X478" s="6" t="s">
        <v>86</v>
      </c>
      <c r="Y478" s="6"/>
      <c r="Z478" s="7"/>
      <c r="AA478" s="7"/>
      <c r="AB478" s="7"/>
      <c r="AC478" s="7"/>
      <c r="AD478" s="7"/>
      <c r="AE478" s="7"/>
    </row>
    <row r="479" spans="1:31" x14ac:dyDescent="0.15">
      <c r="A479" s="4">
        <v>42383</v>
      </c>
      <c r="B479" s="5" t="s">
        <v>1341</v>
      </c>
      <c r="C479" s="2">
        <v>5</v>
      </c>
      <c r="D479" s="6" t="s">
        <v>66</v>
      </c>
      <c r="E479" s="6" t="s">
        <v>120</v>
      </c>
      <c r="F479" s="2" t="s">
        <v>198</v>
      </c>
      <c r="G479" s="2" t="s">
        <v>166</v>
      </c>
      <c r="H479" s="2" t="s">
        <v>44</v>
      </c>
      <c r="I479" s="2" t="s">
        <v>1342</v>
      </c>
      <c r="J479" s="6" t="s">
        <v>45</v>
      </c>
      <c r="K479" s="2" t="s">
        <v>66</v>
      </c>
      <c r="L479" s="2">
        <v>1</v>
      </c>
      <c r="M479" s="2">
        <v>7900</v>
      </c>
      <c r="N479" s="2">
        <v>4999</v>
      </c>
      <c r="O479" s="12">
        <v>0.63278481012658205</v>
      </c>
      <c r="P479" s="2">
        <v>0.4</v>
      </c>
      <c r="Q479" s="2">
        <v>1999</v>
      </c>
      <c r="R479" s="14" t="s">
        <v>65</v>
      </c>
      <c r="S479" s="2" t="s">
        <v>1343</v>
      </c>
      <c r="T479" s="2">
        <v>13693082621</v>
      </c>
      <c r="U479" s="7"/>
      <c r="V479" s="7"/>
      <c r="W479" s="2" t="s">
        <v>389</v>
      </c>
      <c r="X479" s="6" t="s">
        <v>86</v>
      </c>
      <c r="Y479" s="6"/>
      <c r="Z479" s="7"/>
      <c r="AA479" s="7"/>
      <c r="AB479" s="7"/>
      <c r="AC479" s="7"/>
      <c r="AD479" s="7"/>
      <c r="AE479" s="7"/>
    </row>
    <row r="480" spans="1:31" x14ac:dyDescent="0.15">
      <c r="A480" s="4">
        <v>42383</v>
      </c>
      <c r="B480" s="5" t="s">
        <v>1344</v>
      </c>
      <c r="C480" s="2">
        <v>6</v>
      </c>
      <c r="D480" s="6" t="s">
        <v>56</v>
      </c>
      <c r="E480" s="6" t="s">
        <v>52</v>
      </c>
      <c r="F480" s="7"/>
      <c r="G480" s="2" t="s">
        <v>1134</v>
      </c>
      <c r="H480" s="2" t="s">
        <v>44</v>
      </c>
      <c r="I480" s="2" t="s">
        <v>53</v>
      </c>
      <c r="J480" s="6" t="s">
        <v>55</v>
      </c>
      <c r="K480" s="2" t="s">
        <v>46</v>
      </c>
      <c r="L480" s="2">
        <v>2</v>
      </c>
      <c r="M480" s="2">
        <v>20</v>
      </c>
      <c r="N480" s="2">
        <v>40</v>
      </c>
      <c r="O480" s="12">
        <v>1</v>
      </c>
      <c r="P480" s="7"/>
      <c r="Q480" s="7"/>
      <c r="R480" s="14" t="s">
        <v>47</v>
      </c>
      <c r="S480" s="7"/>
      <c r="T480" s="7"/>
      <c r="U480" s="7"/>
      <c r="V480" s="7"/>
      <c r="W480" s="2" t="s">
        <v>54</v>
      </c>
      <c r="X480" s="6" t="s">
        <v>49</v>
      </c>
      <c r="Y480" s="6"/>
      <c r="Z480" s="7"/>
      <c r="AA480" s="7"/>
      <c r="AB480" s="7"/>
      <c r="AC480" s="7"/>
      <c r="AD480" s="7"/>
      <c r="AE480" s="7"/>
    </row>
    <row r="481" spans="1:31" x14ac:dyDescent="0.15">
      <c r="A481" s="4">
        <v>42383</v>
      </c>
      <c r="B481" s="5" t="s">
        <v>1345</v>
      </c>
      <c r="C481" s="2">
        <v>7</v>
      </c>
      <c r="D481" s="6" t="s">
        <v>146</v>
      </c>
      <c r="E481" s="6" t="s">
        <v>120</v>
      </c>
      <c r="F481" s="2" t="s">
        <v>52</v>
      </c>
      <c r="G481" s="2" t="s">
        <v>166</v>
      </c>
      <c r="H481" s="2" t="s">
        <v>62</v>
      </c>
      <c r="I481" s="2">
        <v>36.5</v>
      </c>
      <c r="J481" s="6" t="s">
        <v>45</v>
      </c>
      <c r="K481" s="2" t="s">
        <v>66</v>
      </c>
      <c r="L481" s="2">
        <v>1</v>
      </c>
      <c r="M481" s="2">
        <v>500</v>
      </c>
      <c r="N481" s="2">
        <v>500</v>
      </c>
      <c r="O481" s="12">
        <v>1</v>
      </c>
      <c r="P481" s="2">
        <v>1</v>
      </c>
      <c r="Q481" s="2">
        <v>500</v>
      </c>
      <c r="R481" s="14" t="s">
        <v>113</v>
      </c>
      <c r="S481" s="2" t="s">
        <v>1043</v>
      </c>
      <c r="T481" s="7"/>
      <c r="U481" s="7"/>
      <c r="V481" s="7"/>
      <c r="W481" s="2" t="s">
        <v>54</v>
      </c>
      <c r="X481" s="6" t="s">
        <v>49</v>
      </c>
      <c r="Y481" s="6"/>
      <c r="Z481" s="7"/>
      <c r="AA481" s="7"/>
      <c r="AB481" s="7"/>
      <c r="AC481" s="7"/>
      <c r="AD481" s="7"/>
      <c r="AE481" s="7"/>
    </row>
    <row r="482" spans="1:31" x14ac:dyDescent="0.15">
      <c r="A482" s="4">
        <v>42383</v>
      </c>
      <c r="B482" s="5" t="s">
        <v>1346</v>
      </c>
      <c r="C482" s="2">
        <v>8</v>
      </c>
      <c r="D482" s="6" t="s">
        <v>122</v>
      </c>
      <c r="E482" s="6" t="s">
        <v>123</v>
      </c>
      <c r="F482" s="2" t="s">
        <v>226</v>
      </c>
      <c r="G482" s="2" t="s">
        <v>166</v>
      </c>
      <c r="H482" s="2" t="s">
        <v>62</v>
      </c>
      <c r="I482" s="2" t="s">
        <v>72</v>
      </c>
      <c r="J482" s="6" t="s">
        <v>45</v>
      </c>
      <c r="K482" s="2" t="s">
        <v>66</v>
      </c>
      <c r="L482" s="2">
        <v>1</v>
      </c>
      <c r="M482" s="2">
        <v>980</v>
      </c>
      <c r="N482" s="2">
        <v>833</v>
      </c>
      <c r="O482" s="12">
        <v>0.85</v>
      </c>
      <c r="P482" s="2">
        <v>0.77500000000000002</v>
      </c>
      <c r="Q482" s="2">
        <v>463</v>
      </c>
      <c r="R482" s="14" t="s">
        <v>113</v>
      </c>
      <c r="S482" s="2" t="s">
        <v>1248</v>
      </c>
      <c r="T482" s="7"/>
      <c r="U482" s="7"/>
      <c r="V482" s="7"/>
      <c r="W482" s="2" t="s">
        <v>54</v>
      </c>
      <c r="X482" s="6" t="s">
        <v>275</v>
      </c>
      <c r="Y482" s="6"/>
      <c r="Z482" s="2">
        <v>2350</v>
      </c>
      <c r="AA482" s="2">
        <v>598</v>
      </c>
      <c r="AB482" s="7"/>
      <c r="AC482" s="7"/>
      <c r="AD482" s="7"/>
      <c r="AE482" s="7"/>
    </row>
    <row r="483" spans="1:31" x14ac:dyDescent="0.15">
      <c r="A483" s="4">
        <v>42383</v>
      </c>
      <c r="B483" s="5" t="s">
        <v>1346</v>
      </c>
      <c r="C483" s="2">
        <v>8</v>
      </c>
      <c r="D483" s="6" t="s">
        <v>50</v>
      </c>
      <c r="E483" s="6" t="s">
        <v>601</v>
      </c>
      <c r="F483" s="7"/>
      <c r="G483" s="2" t="s">
        <v>137</v>
      </c>
      <c r="H483" s="2" t="s">
        <v>44</v>
      </c>
      <c r="I483" s="2" t="s">
        <v>72</v>
      </c>
      <c r="J483" s="6" t="s">
        <v>45</v>
      </c>
      <c r="K483" s="2" t="s">
        <v>66</v>
      </c>
      <c r="L483" s="2">
        <v>1</v>
      </c>
      <c r="M483" s="2">
        <v>158</v>
      </c>
      <c r="N483" s="2">
        <v>110</v>
      </c>
      <c r="O483" s="12">
        <v>0.69620253164557</v>
      </c>
      <c r="P483" s="2">
        <v>0.55000000000000004</v>
      </c>
      <c r="Q483" s="2">
        <v>60</v>
      </c>
      <c r="R483" s="14" t="s">
        <v>113</v>
      </c>
      <c r="S483" s="2" t="s">
        <v>1248</v>
      </c>
      <c r="T483" s="7"/>
      <c r="U483" s="7"/>
      <c r="V483" s="7"/>
      <c r="W483" s="2" t="s">
        <v>54</v>
      </c>
      <c r="X483" s="6" t="s">
        <v>275</v>
      </c>
      <c r="Y483" s="6"/>
      <c r="Z483" s="7"/>
      <c r="AA483" s="7"/>
      <c r="AB483" s="7"/>
      <c r="AC483" s="7"/>
      <c r="AD483" s="7"/>
      <c r="AE483" s="7"/>
    </row>
    <row r="484" spans="1:31" x14ac:dyDescent="0.15">
      <c r="A484" s="4">
        <v>42383</v>
      </c>
      <c r="B484" s="5" t="s">
        <v>1346</v>
      </c>
      <c r="C484" s="2">
        <v>8</v>
      </c>
      <c r="D484" s="6" t="s">
        <v>59</v>
      </c>
      <c r="E484" s="6" t="s">
        <v>165</v>
      </c>
      <c r="F484" s="7"/>
      <c r="G484" s="2" t="s">
        <v>223</v>
      </c>
      <c r="H484" s="2" t="s">
        <v>62</v>
      </c>
      <c r="I484" s="2" t="s">
        <v>43</v>
      </c>
      <c r="J484" s="6" t="s">
        <v>45</v>
      </c>
      <c r="K484" s="2" t="s">
        <v>66</v>
      </c>
      <c r="L484" s="2">
        <v>1</v>
      </c>
      <c r="M484" s="2">
        <v>138</v>
      </c>
      <c r="N484" s="2">
        <v>138</v>
      </c>
      <c r="O484" s="12">
        <v>1</v>
      </c>
      <c r="P484" s="2">
        <v>1</v>
      </c>
      <c r="Q484" s="2">
        <v>138</v>
      </c>
      <c r="R484" s="14" t="s">
        <v>113</v>
      </c>
      <c r="S484" s="2" t="s">
        <v>1248</v>
      </c>
      <c r="T484" s="7"/>
      <c r="U484" s="7"/>
      <c r="V484" s="7"/>
      <c r="W484" s="2" t="s">
        <v>54</v>
      </c>
      <c r="X484" s="6" t="s">
        <v>275</v>
      </c>
      <c r="Y484" s="6"/>
      <c r="Z484" s="7"/>
      <c r="AA484" s="7"/>
      <c r="AB484" s="7"/>
      <c r="AC484" s="7"/>
      <c r="AD484" s="7"/>
      <c r="AE484" s="7"/>
    </row>
    <row r="485" spans="1:31" x14ac:dyDescent="0.15">
      <c r="A485" s="4">
        <v>42384</v>
      </c>
      <c r="B485" s="5" t="s">
        <v>1347</v>
      </c>
      <c r="C485" s="2">
        <v>1</v>
      </c>
      <c r="D485" s="6" t="s">
        <v>100</v>
      </c>
      <c r="E485" s="6" t="s">
        <v>128</v>
      </c>
      <c r="F485" s="2" t="s">
        <v>200</v>
      </c>
      <c r="G485" s="2" t="s">
        <v>166</v>
      </c>
      <c r="H485" s="2" t="s">
        <v>44</v>
      </c>
      <c r="I485" s="2" t="s">
        <v>104</v>
      </c>
      <c r="J485" s="6" t="s">
        <v>45</v>
      </c>
      <c r="K485" s="2" t="s">
        <v>64</v>
      </c>
      <c r="L485" s="2">
        <v>1</v>
      </c>
      <c r="M485" s="2">
        <v>315</v>
      </c>
      <c r="N485" s="2">
        <v>260</v>
      </c>
      <c r="O485" s="12">
        <v>0.82539682539682502</v>
      </c>
      <c r="P485" s="7"/>
      <c r="Q485" s="7"/>
      <c r="R485" s="14" t="s">
        <v>47</v>
      </c>
      <c r="S485" s="7"/>
      <c r="T485" s="7"/>
      <c r="U485" s="7"/>
      <c r="V485" s="7"/>
      <c r="W485" s="2" t="s">
        <v>389</v>
      </c>
      <c r="X485" s="6" t="s">
        <v>78</v>
      </c>
      <c r="Y485" s="6"/>
      <c r="Z485" s="7"/>
      <c r="AA485" s="7"/>
      <c r="AB485" s="7"/>
      <c r="AC485" s="7"/>
      <c r="AD485" s="7"/>
      <c r="AE485" s="7"/>
    </row>
    <row r="486" spans="1:31" x14ac:dyDescent="0.15">
      <c r="A486" s="4">
        <v>42384</v>
      </c>
      <c r="B486" s="5" t="s">
        <v>1347</v>
      </c>
      <c r="C486" s="2">
        <v>1</v>
      </c>
      <c r="D486" s="6" t="s">
        <v>56</v>
      </c>
      <c r="E486" s="6" t="s">
        <v>79</v>
      </c>
      <c r="F486" s="2" t="s">
        <v>105</v>
      </c>
      <c r="G486" s="2" t="s">
        <v>138</v>
      </c>
      <c r="H486" s="2" t="s">
        <v>62</v>
      </c>
      <c r="I486" s="2" t="s">
        <v>53</v>
      </c>
      <c r="J486" s="6" t="s">
        <v>45</v>
      </c>
      <c r="K486" s="2" t="s">
        <v>64</v>
      </c>
      <c r="L486" s="2">
        <v>1</v>
      </c>
      <c r="M486" s="2">
        <v>158</v>
      </c>
      <c r="N486" s="2">
        <v>130</v>
      </c>
      <c r="O486" s="12">
        <v>0.822784810126582</v>
      </c>
      <c r="P486" s="7"/>
      <c r="Q486" s="7"/>
      <c r="R486" s="14" t="s">
        <v>47</v>
      </c>
      <c r="S486" s="7"/>
      <c r="T486" s="7"/>
      <c r="U486" s="7"/>
      <c r="V486" s="7"/>
      <c r="W486" s="2" t="s">
        <v>389</v>
      </c>
      <c r="X486" s="6" t="s">
        <v>78</v>
      </c>
      <c r="Y486" s="6"/>
      <c r="Z486" s="7"/>
      <c r="AA486" s="7"/>
      <c r="AB486" s="7"/>
      <c r="AC486" s="7"/>
      <c r="AD486" s="7"/>
      <c r="AE486" s="7"/>
    </row>
    <row r="487" spans="1:31" x14ac:dyDescent="0.15">
      <c r="A487" s="4">
        <v>42384</v>
      </c>
      <c r="B487" s="5" t="s">
        <v>1347</v>
      </c>
      <c r="C487" s="2">
        <v>1</v>
      </c>
      <c r="D487" s="6" t="s">
        <v>56</v>
      </c>
      <c r="E487" s="6" t="s">
        <v>52</v>
      </c>
      <c r="F487" s="7"/>
      <c r="G487" s="2" t="s">
        <v>1348</v>
      </c>
      <c r="H487" s="2" t="s">
        <v>44</v>
      </c>
      <c r="I487" s="2" t="s">
        <v>53</v>
      </c>
      <c r="J487" s="6" t="s">
        <v>45</v>
      </c>
      <c r="K487" s="2" t="s">
        <v>64</v>
      </c>
      <c r="L487" s="2">
        <v>2</v>
      </c>
      <c r="M487" s="2">
        <v>20</v>
      </c>
      <c r="N487" s="2">
        <v>40</v>
      </c>
      <c r="O487" s="12">
        <v>1</v>
      </c>
      <c r="P487" s="7"/>
      <c r="Q487" s="7"/>
      <c r="R487" s="14" t="s">
        <v>47</v>
      </c>
      <c r="S487" s="7"/>
      <c r="T487" s="7"/>
      <c r="U487" s="7"/>
      <c r="V487" s="7"/>
      <c r="W487" s="2" t="s">
        <v>389</v>
      </c>
      <c r="X487" s="6" t="s">
        <v>78</v>
      </c>
      <c r="Y487" s="6"/>
      <c r="Z487" s="7"/>
      <c r="AA487" s="7"/>
      <c r="AB487" s="7"/>
      <c r="AC487" s="7"/>
      <c r="AD487" s="7"/>
      <c r="AE487" s="7"/>
    </row>
    <row r="488" spans="1:31" x14ac:dyDescent="0.15">
      <c r="A488" s="4">
        <v>42384</v>
      </c>
      <c r="B488" s="5" t="s">
        <v>1347</v>
      </c>
      <c r="C488" s="2">
        <v>1</v>
      </c>
      <c r="D488" s="6" t="s">
        <v>56</v>
      </c>
      <c r="E488" s="6" t="s">
        <v>228</v>
      </c>
      <c r="F488" s="2" t="s">
        <v>105</v>
      </c>
      <c r="G488" s="2" t="s">
        <v>280</v>
      </c>
      <c r="H488" s="2" t="s">
        <v>62</v>
      </c>
      <c r="I488" s="2" t="s">
        <v>53</v>
      </c>
      <c r="J488" s="6" t="s">
        <v>45</v>
      </c>
      <c r="K488" s="2" t="s">
        <v>64</v>
      </c>
      <c r="L488" s="2">
        <v>1</v>
      </c>
      <c r="M488" s="2">
        <v>158</v>
      </c>
      <c r="N488" s="2">
        <v>130</v>
      </c>
      <c r="O488" s="12">
        <v>0.822784810126582</v>
      </c>
      <c r="P488" s="7"/>
      <c r="Q488" s="7"/>
      <c r="R488" s="14" t="s">
        <v>47</v>
      </c>
      <c r="S488" s="7"/>
      <c r="T488" s="7"/>
      <c r="U488" s="7"/>
      <c r="V488" s="7"/>
      <c r="W488" s="2" t="s">
        <v>389</v>
      </c>
      <c r="X488" s="6" t="s">
        <v>78</v>
      </c>
      <c r="Y488" s="6"/>
      <c r="Z488" s="7"/>
      <c r="AA488" s="7"/>
      <c r="AB488" s="7"/>
      <c r="AC488" s="7"/>
      <c r="AD488" s="7"/>
      <c r="AE488" s="7"/>
    </row>
    <row r="489" spans="1:31" x14ac:dyDescent="0.15">
      <c r="A489" s="4">
        <v>42384</v>
      </c>
      <c r="B489" s="5" t="s">
        <v>1349</v>
      </c>
      <c r="C489" s="2">
        <v>2</v>
      </c>
      <c r="D489" s="6" t="s">
        <v>69</v>
      </c>
      <c r="E489" s="6" t="s">
        <v>199</v>
      </c>
      <c r="F489" s="2" t="s">
        <v>817</v>
      </c>
      <c r="G489" s="2" t="s">
        <v>279</v>
      </c>
      <c r="H489" s="2" t="s">
        <v>44</v>
      </c>
      <c r="I489" s="2" t="s">
        <v>72</v>
      </c>
      <c r="J489" s="6" t="s">
        <v>55</v>
      </c>
      <c r="K489" s="2" t="s">
        <v>66</v>
      </c>
      <c r="L489" s="2">
        <v>1</v>
      </c>
      <c r="M489" s="2">
        <v>1180</v>
      </c>
      <c r="N489" s="2">
        <v>1180</v>
      </c>
      <c r="O489" s="12">
        <v>1</v>
      </c>
      <c r="P489" s="7"/>
      <c r="Q489" s="7"/>
      <c r="R489" s="14" t="s">
        <v>113</v>
      </c>
      <c r="S489" s="2" t="s">
        <v>1321</v>
      </c>
      <c r="T489" s="7"/>
      <c r="U489" s="7"/>
      <c r="V489" s="7"/>
      <c r="W489" s="2" t="s">
        <v>389</v>
      </c>
      <c r="X489" s="6" t="s">
        <v>86</v>
      </c>
      <c r="Y489" s="6"/>
      <c r="Z489" s="2" t="s">
        <v>1350</v>
      </c>
      <c r="AA489" s="2" t="s">
        <v>1351</v>
      </c>
      <c r="AB489" s="7"/>
      <c r="AC489" s="7"/>
      <c r="AD489" s="7"/>
      <c r="AE489" s="7"/>
    </row>
    <row r="490" spans="1:31" x14ac:dyDescent="0.15">
      <c r="A490" s="4">
        <v>42384</v>
      </c>
      <c r="B490" s="5" t="s">
        <v>1349</v>
      </c>
      <c r="C490" s="2">
        <v>2</v>
      </c>
      <c r="D490" s="6" t="s">
        <v>75</v>
      </c>
      <c r="E490" s="6" t="s">
        <v>225</v>
      </c>
      <c r="F490" s="2" t="s">
        <v>1352</v>
      </c>
      <c r="G490" s="2" t="s">
        <v>301</v>
      </c>
      <c r="H490" s="2" t="s">
        <v>44</v>
      </c>
      <c r="I490" s="2" t="s">
        <v>53</v>
      </c>
      <c r="J490" s="6" t="s">
        <v>55</v>
      </c>
      <c r="K490" s="2" t="s">
        <v>66</v>
      </c>
      <c r="L490" s="2">
        <v>1</v>
      </c>
      <c r="M490" s="2">
        <v>1090</v>
      </c>
      <c r="N490" s="2">
        <v>872</v>
      </c>
      <c r="O490" s="12">
        <v>0.8</v>
      </c>
      <c r="P490" s="7"/>
      <c r="Q490" s="7"/>
      <c r="R490" s="14" t="s">
        <v>113</v>
      </c>
      <c r="S490" s="2" t="s">
        <v>1321</v>
      </c>
      <c r="T490" s="7"/>
      <c r="U490" s="7"/>
      <c r="V490" s="7"/>
      <c r="W490" s="2" t="s">
        <v>389</v>
      </c>
      <c r="X490" s="6" t="s">
        <v>86</v>
      </c>
      <c r="Y490" s="6"/>
      <c r="Z490" s="2">
        <v>2310</v>
      </c>
      <c r="AA490" s="2">
        <v>641</v>
      </c>
      <c r="AB490" s="7"/>
      <c r="AC490" s="7"/>
      <c r="AD490" s="7"/>
      <c r="AE490" s="7"/>
    </row>
    <row r="491" spans="1:31" x14ac:dyDescent="0.15">
      <c r="A491" s="4">
        <v>42384</v>
      </c>
      <c r="B491" s="5" t="s">
        <v>1353</v>
      </c>
      <c r="C491" s="2">
        <v>3</v>
      </c>
      <c r="D491" s="6" t="s">
        <v>100</v>
      </c>
      <c r="E491" s="6" t="s">
        <v>227</v>
      </c>
      <c r="F491" s="2"/>
      <c r="G491" s="2" t="s">
        <v>223</v>
      </c>
      <c r="H491" s="2" t="s">
        <v>62</v>
      </c>
      <c r="I491" s="2" t="s">
        <v>53</v>
      </c>
      <c r="J491" s="6" t="s">
        <v>45</v>
      </c>
      <c r="K491" s="2" t="s">
        <v>66</v>
      </c>
      <c r="L491" s="2">
        <v>1</v>
      </c>
      <c r="M491" s="2">
        <v>30</v>
      </c>
      <c r="N491" s="2">
        <v>30</v>
      </c>
      <c r="O491" s="12">
        <v>1</v>
      </c>
      <c r="P491" s="2"/>
      <c r="Q491" s="2"/>
      <c r="R491" s="14" t="s">
        <v>113</v>
      </c>
      <c r="S491" s="2" t="s">
        <v>1096</v>
      </c>
      <c r="T491" s="2"/>
      <c r="U491" s="2"/>
      <c r="V491" s="2"/>
      <c r="W491" s="2" t="s">
        <v>54</v>
      </c>
      <c r="X491" s="6" t="s">
        <v>49</v>
      </c>
      <c r="Y491" s="6"/>
      <c r="Z491" s="2"/>
      <c r="AA491" s="2"/>
      <c r="AB491" s="15"/>
      <c r="AC491" s="2"/>
      <c r="AD491" s="2"/>
      <c r="AE491" s="2"/>
    </row>
    <row r="492" spans="1:31" x14ac:dyDescent="0.15">
      <c r="A492" s="4">
        <v>42384</v>
      </c>
      <c r="B492" s="5" t="s">
        <v>1354</v>
      </c>
      <c r="C492" s="2">
        <v>4</v>
      </c>
      <c r="D492" s="6" t="s">
        <v>92</v>
      </c>
      <c r="E492" s="6" t="s">
        <v>91</v>
      </c>
      <c r="F492" s="2" t="s">
        <v>958</v>
      </c>
      <c r="G492" s="2" t="s">
        <v>235</v>
      </c>
      <c r="H492" s="2" t="s">
        <v>44</v>
      </c>
      <c r="I492" s="2" t="s">
        <v>192</v>
      </c>
      <c r="J492" s="6" t="s">
        <v>45</v>
      </c>
      <c r="K492" s="2" t="s">
        <v>64</v>
      </c>
      <c r="L492" s="2">
        <v>1</v>
      </c>
      <c r="M492" s="2">
        <v>1290</v>
      </c>
      <c r="N492" s="2">
        <v>1032</v>
      </c>
      <c r="O492" s="12">
        <v>0.8</v>
      </c>
      <c r="P492" s="7"/>
      <c r="Q492" s="7"/>
      <c r="R492" s="14" t="s">
        <v>113</v>
      </c>
      <c r="S492" s="2" t="s">
        <v>1355</v>
      </c>
      <c r="T492" s="7"/>
      <c r="U492" s="7"/>
      <c r="V492" s="7"/>
      <c r="W492" s="2" t="s">
        <v>54</v>
      </c>
      <c r="X492" s="6" t="s">
        <v>78</v>
      </c>
      <c r="Y492" s="6"/>
      <c r="Z492" s="2">
        <v>3100</v>
      </c>
      <c r="AA492" s="7"/>
      <c r="AB492" s="7"/>
      <c r="AC492" s="7"/>
      <c r="AD492" s="7"/>
      <c r="AE492" s="7"/>
    </row>
    <row r="493" spans="1:31" x14ac:dyDescent="0.15">
      <c r="A493" s="4">
        <v>42384</v>
      </c>
      <c r="B493" s="5" t="s">
        <v>1356</v>
      </c>
      <c r="C493" s="2">
        <v>5</v>
      </c>
      <c r="D493" s="6" t="s">
        <v>149</v>
      </c>
      <c r="E493" s="6" t="s">
        <v>492</v>
      </c>
      <c r="F493" s="7"/>
      <c r="G493" s="2" t="s">
        <v>150</v>
      </c>
      <c r="H493" s="2" t="s">
        <v>44</v>
      </c>
      <c r="I493" s="2" t="s">
        <v>788</v>
      </c>
      <c r="J493" s="6" t="s">
        <v>45</v>
      </c>
      <c r="K493" s="2" t="s">
        <v>66</v>
      </c>
      <c r="L493" s="2">
        <v>1</v>
      </c>
      <c r="M493" s="2">
        <v>258</v>
      </c>
      <c r="N493" s="2">
        <v>180</v>
      </c>
      <c r="O493" s="12">
        <v>0.69767441860465096</v>
      </c>
      <c r="P493" s="7"/>
      <c r="Q493" s="7"/>
      <c r="R493" s="14" t="s">
        <v>113</v>
      </c>
      <c r="S493" s="2" t="s">
        <v>1333</v>
      </c>
      <c r="T493" s="7"/>
      <c r="U493" s="7"/>
      <c r="V493" s="7"/>
      <c r="W493" s="2" t="s">
        <v>54</v>
      </c>
      <c r="X493" s="6" t="s">
        <v>86</v>
      </c>
      <c r="Y493" s="6"/>
      <c r="Z493" s="7"/>
      <c r="AA493" s="7"/>
      <c r="AB493" s="7"/>
      <c r="AC493" s="7"/>
      <c r="AD493" s="7"/>
      <c r="AE493" s="7"/>
    </row>
    <row r="494" spans="1:31" x14ac:dyDescent="0.15">
      <c r="A494" s="4">
        <v>42384</v>
      </c>
      <c r="B494" s="5" t="s">
        <v>1357</v>
      </c>
      <c r="C494" s="2">
        <v>6</v>
      </c>
      <c r="D494" s="6" t="s">
        <v>941</v>
      </c>
      <c r="E494" s="6" t="s">
        <v>41</v>
      </c>
      <c r="F494" s="2" t="s">
        <v>42</v>
      </c>
      <c r="G494" s="2" t="s">
        <v>166</v>
      </c>
      <c r="H494" s="2" t="s">
        <v>44</v>
      </c>
      <c r="I494" s="2" t="s">
        <v>72</v>
      </c>
      <c r="J494" s="6" t="s">
        <v>45</v>
      </c>
      <c r="K494" s="2" t="s">
        <v>64</v>
      </c>
      <c r="L494" s="2">
        <v>1</v>
      </c>
      <c r="M494" s="2">
        <v>190</v>
      </c>
      <c r="N494" s="2">
        <v>170</v>
      </c>
      <c r="O494" s="12">
        <v>0.89473684210526305</v>
      </c>
      <c r="P494" s="7"/>
      <c r="Q494" s="7"/>
      <c r="R494" s="14" t="s">
        <v>113</v>
      </c>
      <c r="S494" s="2" t="s">
        <v>1358</v>
      </c>
      <c r="T494" s="7"/>
      <c r="U494" s="7"/>
      <c r="V494" s="7"/>
      <c r="W494" s="2" t="s">
        <v>389</v>
      </c>
      <c r="X494" s="6" t="s">
        <v>49</v>
      </c>
      <c r="Y494" s="6"/>
      <c r="Z494" s="7"/>
      <c r="AA494" s="7"/>
      <c r="AB494" s="7"/>
      <c r="AC494" s="7"/>
      <c r="AD494" s="7"/>
      <c r="AE494" s="7"/>
    </row>
    <row r="495" spans="1:31" x14ac:dyDescent="0.15">
      <c r="A495" s="4">
        <v>42384</v>
      </c>
      <c r="B495" s="5" t="s">
        <v>1357</v>
      </c>
      <c r="C495" s="2">
        <v>6</v>
      </c>
      <c r="D495" s="6" t="s">
        <v>941</v>
      </c>
      <c r="E495" s="6" t="s">
        <v>41</v>
      </c>
      <c r="F495" s="2" t="s">
        <v>42</v>
      </c>
      <c r="G495" s="2" t="s">
        <v>166</v>
      </c>
      <c r="H495" s="2" t="s">
        <v>44</v>
      </c>
      <c r="I495" s="2" t="s">
        <v>89</v>
      </c>
      <c r="J495" s="6" t="s">
        <v>55</v>
      </c>
      <c r="K495" s="2" t="s">
        <v>64</v>
      </c>
      <c r="L495" s="2">
        <v>1</v>
      </c>
      <c r="M495" s="2">
        <v>190</v>
      </c>
      <c r="N495" s="2">
        <v>170</v>
      </c>
      <c r="O495" s="12">
        <v>0.89473684210526305</v>
      </c>
      <c r="P495" s="7"/>
      <c r="Q495" s="7"/>
      <c r="R495" s="14" t="s">
        <v>113</v>
      </c>
      <c r="S495" s="2" t="s">
        <v>1358</v>
      </c>
      <c r="T495" s="7"/>
      <c r="U495" s="7"/>
      <c r="V495" s="7"/>
      <c r="W495" s="2" t="s">
        <v>389</v>
      </c>
      <c r="X495" s="6" t="s">
        <v>49</v>
      </c>
      <c r="Y495" s="6"/>
      <c r="Z495" s="7"/>
      <c r="AA495" s="7"/>
      <c r="AB495" s="7"/>
      <c r="AC495" s="7"/>
      <c r="AD495" s="7"/>
      <c r="AE495" s="7"/>
    </row>
    <row r="496" spans="1:31" x14ac:dyDescent="0.15">
      <c r="A496" s="4">
        <v>42384</v>
      </c>
      <c r="B496" s="5" t="s">
        <v>1359</v>
      </c>
      <c r="C496" s="2">
        <v>7</v>
      </c>
      <c r="D496" s="6" t="s">
        <v>66</v>
      </c>
      <c r="E496" s="6" t="s">
        <v>120</v>
      </c>
      <c r="F496" s="2" t="s">
        <v>198</v>
      </c>
      <c r="G496" s="2" t="s">
        <v>166</v>
      </c>
      <c r="H496" s="2" t="s">
        <v>44</v>
      </c>
      <c r="I496" s="2" t="s">
        <v>1342</v>
      </c>
      <c r="J496" s="6" t="s">
        <v>45</v>
      </c>
      <c r="K496" s="2" t="s">
        <v>66</v>
      </c>
      <c r="L496" s="2">
        <v>1</v>
      </c>
      <c r="M496" s="2">
        <v>7900</v>
      </c>
      <c r="N496" s="2">
        <v>4999</v>
      </c>
      <c r="O496" s="12">
        <v>0.63278481012658205</v>
      </c>
      <c r="P496" s="7"/>
      <c r="Q496" s="7"/>
      <c r="R496" s="14" t="s">
        <v>65</v>
      </c>
      <c r="S496" s="2" t="s">
        <v>1360</v>
      </c>
      <c r="T496" s="2">
        <v>15010407559</v>
      </c>
      <c r="U496" s="7"/>
      <c r="V496" s="7"/>
      <c r="W496" s="2" t="s">
        <v>54</v>
      </c>
      <c r="X496" s="6" t="s">
        <v>86</v>
      </c>
      <c r="Y496" s="6"/>
      <c r="Z496" s="7"/>
      <c r="AA496" s="7"/>
      <c r="AB496" s="7"/>
      <c r="AC496" s="7"/>
      <c r="AD496" s="7"/>
      <c r="AE496" s="7"/>
    </row>
    <row r="497" spans="1:31" x14ac:dyDescent="0.15">
      <c r="A497" s="4">
        <v>42384</v>
      </c>
      <c r="B497" s="5" t="s">
        <v>1361</v>
      </c>
      <c r="C497" s="2">
        <v>8</v>
      </c>
      <c r="D497" s="6" t="s">
        <v>146</v>
      </c>
      <c r="E497" s="6" t="s">
        <v>120</v>
      </c>
      <c r="F497" s="2" t="s">
        <v>772</v>
      </c>
      <c r="G497" s="2" t="s">
        <v>203</v>
      </c>
      <c r="H497" s="2" t="s">
        <v>44</v>
      </c>
      <c r="I497" s="2">
        <v>23.5</v>
      </c>
      <c r="J497" s="6" t="s">
        <v>55</v>
      </c>
      <c r="K497" s="2" t="s">
        <v>66</v>
      </c>
      <c r="L497" s="2">
        <v>1</v>
      </c>
      <c r="M497" s="2">
        <v>3940</v>
      </c>
      <c r="N497" s="2">
        <v>2364</v>
      </c>
      <c r="O497" s="12">
        <v>0.6</v>
      </c>
      <c r="P497" s="7"/>
      <c r="Q497" s="7"/>
      <c r="R497" s="14" t="s">
        <v>274</v>
      </c>
      <c r="S497" s="2" t="s">
        <v>1362</v>
      </c>
      <c r="T497" s="7"/>
      <c r="U497" s="7"/>
      <c r="V497" s="7"/>
      <c r="W497" s="2" t="s">
        <v>237</v>
      </c>
      <c r="X497" s="6" t="s">
        <v>78</v>
      </c>
      <c r="Y497" s="6"/>
      <c r="Z497" s="7"/>
      <c r="AA497" s="7"/>
      <c r="AB497" s="7"/>
      <c r="AC497" s="7"/>
      <c r="AD497" s="7"/>
      <c r="AE497" s="7"/>
    </row>
    <row r="498" spans="1:31" x14ac:dyDescent="0.15">
      <c r="A498" s="4">
        <v>42384</v>
      </c>
      <c r="B498" s="5" t="s">
        <v>1363</v>
      </c>
      <c r="C498" s="2">
        <v>9</v>
      </c>
      <c r="D498" s="6" t="s">
        <v>146</v>
      </c>
      <c r="E498" s="6" t="s">
        <v>120</v>
      </c>
      <c r="F498" s="2" t="s">
        <v>832</v>
      </c>
      <c r="G498" s="2" t="s">
        <v>166</v>
      </c>
      <c r="H498" s="2" t="s">
        <v>44</v>
      </c>
      <c r="I498" s="2">
        <v>27.5</v>
      </c>
      <c r="J498" s="6" t="s">
        <v>45</v>
      </c>
      <c r="K498" s="2" t="s">
        <v>66</v>
      </c>
      <c r="L498" s="2">
        <v>1</v>
      </c>
      <c r="M498" s="2">
        <v>2190</v>
      </c>
      <c r="N498" s="2">
        <v>1475</v>
      </c>
      <c r="O498" s="12">
        <v>0.67351598173516003</v>
      </c>
      <c r="P498" s="7"/>
      <c r="Q498" s="7"/>
      <c r="R498" s="14" t="s">
        <v>65</v>
      </c>
      <c r="S498" s="2" t="s">
        <v>1364</v>
      </c>
      <c r="T498" s="2">
        <v>18610269725</v>
      </c>
      <c r="U498" s="7"/>
      <c r="V498" s="7"/>
      <c r="W498" s="2" t="s">
        <v>389</v>
      </c>
      <c r="X498" s="6" t="s">
        <v>86</v>
      </c>
      <c r="Y498" s="6"/>
      <c r="Z498" s="7"/>
      <c r="AA498" s="7"/>
      <c r="AB498" s="7"/>
      <c r="AC498" s="7"/>
      <c r="AD498" s="7"/>
      <c r="AE498" s="7"/>
    </row>
    <row r="499" spans="1:31" x14ac:dyDescent="0.15">
      <c r="A499" s="4">
        <v>42384</v>
      </c>
      <c r="B499" s="5" t="s">
        <v>1363</v>
      </c>
      <c r="C499" s="2">
        <v>9</v>
      </c>
      <c r="D499" s="6" t="s">
        <v>66</v>
      </c>
      <c r="E499" s="6" t="s">
        <v>147</v>
      </c>
      <c r="F499" s="2" t="s">
        <v>1114</v>
      </c>
      <c r="G499" s="2" t="s">
        <v>166</v>
      </c>
      <c r="H499" s="2" t="s">
        <v>44</v>
      </c>
      <c r="I499" s="2" t="s">
        <v>1365</v>
      </c>
      <c r="J499" s="6" t="s">
        <v>45</v>
      </c>
      <c r="K499" s="2" t="s">
        <v>66</v>
      </c>
      <c r="L499" s="2">
        <v>1</v>
      </c>
      <c r="M499" s="2">
        <v>4662</v>
      </c>
      <c r="N499" s="2">
        <v>3124</v>
      </c>
      <c r="O499" s="12">
        <v>0.67009867009866997</v>
      </c>
      <c r="P499" s="7"/>
      <c r="Q499" s="7"/>
      <c r="R499" s="14" t="s">
        <v>65</v>
      </c>
      <c r="S499" s="2" t="s">
        <v>1364</v>
      </c>
      <c r="T499" s="7"/>
      <c r="U499" s="7"/>
      <c r="V499" s="7"/>
      <c r="W499" s="2" t="s">
        <v>389</v>
      </c>
      <c r="X499" s="6" t="s">
        <v>86</v>
      </c>
      <c r="Y499" s="6"/>
      <c r="Z499" s="7"/>
      <c r="AA499" s="7"/>
      <c r="AB499" s="7"/>
      <c r="AC499" s="7"/>
      <c r="AD499" s="7"/>
      <c r="AE499" s="7"/>
    </row>
    <row r="500" spans="1:31" x14ac:dyDescent="0.15">
      <c r="A500" s="4">
        <v>42384</v>
      </c>
      <c r="B500" s="5" t="s">
        <v>1366</v>
      </c>
      <c r="C500" s="2">
        <v>10</v>
      </c>
      <c r="D500" s="6" t="s">
        <v>50</v>
      </c>
      <c r="E500" s="6" t="s">
        <v>112</v>
      </c>
      <c r="F500" s="7"/>
      <c r="G500" s="2" t="s">
        <v>1134</v>
      </c>
      <c r="H500" s="2" t="s">
        <v>62</v>
      </c>
      <c r="I500" s="2" t="s">
        <v>53</v>
      </c>
      <c r="J500" s="6" t="s">
        <v>45</v>
      </c>
      <c r="K500" s="2" t="s">
        <v>46</v>
      </c>
      <c r="L500" s="2">
        <v>2</v>
      </c>
      <c r="M500" s="2">
        <v>50</v>
      </c>
      <c r="N500" s="2">
        <v>100</v>
      </c>
      <c r="O500" s="12">
        <v>1</v>
      </c>
      <c r="P500" s="7"/>
      <c r="Q500" s="7"/>
      <c r="R500" s="14" t="s">
        <v>47</v>
      </c>
      <c r="S500" s="7"/>
      <c r="T500" s="7"/>
      <c r="U500" s="7"/>
      <c r="V500" s="7"/>
      <c r="W500" s="2" t="s">
        <v>389</v>
      </c>
      <c r="X500" s="6" t="s">
        <v>78</v>
      </c>
      <c r="Y500" s="6"/>
      <c r="Z500" s="7"/>
      <c r="AA500" s="7"/>
      <c r="AB500" s="7"/>
      <c r="AC500" s="7"/>
      <c r="AD500" s="7"/>
      <c r="AE500" s="7"/>
    </row>
    <row r="501" spans="1:31" x14ac:dyDescent="0.15">
      <c r="A501" s="4">
        <v>42385</v>
      </c>
      <c r="B501" s="5" t="s">
        <v>1367</v>
      </c>
      <c r="C501" s="2">
        <v>1</v>
      </c>
      <c r="D501" s="6" t="s">
        <v>64</v>
      </c>
      <c r="E501" s="6" t="s">
        <v>101</v>
      </c>
      <c r="F501" s="2" t="s">
        <v>1368</v>
      </c>
      <c r="G501" s="7"/>
      <c r="H501" s="2" t="s">
        <v>62</v>
      </c>
      <c r="I501" s="2" t="s">
        <v>288</v>
      </c>
      <c r="J501" s="6" t="s">
        <v>63</v>
      </c>
      <c r="K501" s="2" t="s">
        <v>64</v>
      </c>
      <c r="L501" s="2">
        <v>1</v>
      </c>
      <c r="M501" s="2">
        <v>2380</v>
      </c>
      <c r="N501" s="2">
        <v>1650</v>
      </c>
      <c r="O501" s="12">
        <v>0.69327731092436995</v>
      </c>
      <c r="P501" s="7"/>
      <c r="Q501" s="7"/>
      <c r="R501" s="14" t="s">
        <v>113</v>
      </c>
      <c r="S501" s="2" t="s">
        <v>1369</v>
      </c>
      <c r="T501" s="7"/>
      <c r="U501" s="7"/>
      <c r="V501" s="7"/>
      <c r="W501" s="2" t="s">
        <v>54</v>
      </c>
      <c r="X501" s="6" t="s">
        <v>415</v>
      </c>
      <c r="Y501" s="6"/>
      <c r="Z501" s="7"/>
      <c r="AA501" s="7"/>
      <c r="AB501" s="7"/>
      <c r="AC501" s="7"/>
      <c r="AD501" s="7"/>
      <c r="AE501" s="7"/>
    </row>
    <row r="502" spans="1:31" x14ac:dyDescent="0.15">
      <c r="A502" s="4">
        <v>42385</v>
      </c>
      <c r="B502" s="5" t="s">
        <v>1367</v>
      </c>
      <c r="C502" s="2">
        <v>1</v>
      </c>
      <c r="D502" s="6" t="s">
        <v>102</v>
      </c>
      <c r="E502" s="6" t="s">
        <v>101</v>
      </c>
      <c r="F502" s="2" t="s">
        <v>63</v>
      </c>
      <c r="G502" s="2" t="s">
        <v>1370</v>
      </c>
      <c r="H502" s="2" t="s">
        <v>62</v>
      </c>
      <c r="I502" s="2" t="s">
        <v>89</v>
      </c>
      <c r="J502" s="6" t="s">
        <v>63</v>
      </c>
      <c r="K502" s="2" t="s">
        <v>64</v>
      </c>
      <c r="L502" s="2">
        <v>1</v>
      </c>
      <c r="M502" s="2">
        <v>1280</v>
      </c>
      <c r="N502" s="2">
        <v>850</v>
      </c>
      <c r="O502" s="12">
        <v>0.6640625</v>
      </c>
      <c r="P502" s="7"/>
      <c r="Q502" s="7"/>
      <c r="R502" s="14" t="s">
        <v>113</v>
      </c>
      <c r="S502" s="2" t="s">
        <v>1369</v>
      </c>
      <c r="T502" s="7"/>
      <c r="U502" s="7"/>
      <c r="V502" s="7"/>
      <c r="W502" s="2" t="s">
        <v>54</v>
      </c>
      <c r="X502" s="6" t="s">
        <v>415</v>
      </c>
      <c r="Y502" s="6"/>
      <c r="Z502" s="7"/>
      <c r="AA502" s="7"/>
      <c r="AB502" s="7"/>
      <c r="AC502" s="7"/>
      <c r="AD502" s="7"/>
      <c r="AE502" s="7"/>
    </row>
    <row r="503" spans="1:31" x14ac:dyDescent="0.15">
      <c r="A503" s="4">
        <v>42385</v>
      </c>
      <c r="B503" s="5" t="s">
        <v>1371</v>
      </c>
      <c r="C503" s="2">
        <v>2</v>
      </c>
      <c r="D503" s="6" t="s">
        <v>83</v>
      </c>
      <c r="E503" s="6" t="s">
        <v>79</v>
      </c>
      <c r="F503" s="2" t="s">
        <v>63</v>
      </c>
      <c r="G503" s="2" t="s">
        <v>166</v>
      </c>
      <c r="H503" s="2" t="s">
        <v>44</v>
      </c>
      <c r="I503" s="2">
        <v>33</v>
      </c>
      <c r="J503" s="6" t="s">
        <v>63</v>
      </c>
      <c r="K503" s="2" t="s">
        <v>64</v>
      </c>
      <c r="L503" s="2">
        <v>1</v>
      </c>
      <c r="M503" s="2">
        <v>1000</v>
      </c>
      <c r="N503" s="2">
        <v>700</v>
      </c>
      <c r="O503" s="12">
        <v>0.7</v>
      </c>
      <c r="P503" s="7"/>
      <c r="Q503" s="7"/>
      <c r="R503" s="14" t="s">
        <v>113</v>
      </c>
      <c r="S503" s="2" t="s">
        <v>1369</v>
      </c>
      <c r="T503" s="7"/>
      <c r="U503" s="7"/>
      <c r="V503" s="7"/>
      <c r="W503" s="2" t="s">
        <v>54</v>
      </c>
      <c r="X503" s="6" t="s">
        <v>415</v>
      </c>
      <c r="Y503" s="6"/>
      <c r="Z503" s="2">
        <v>1400</v>
      </c>
      <c r="AA503" s="2">
        <v>560</v>
      </c>
      <c r="AB503" s="7"/>
      <c r="AC503" s="7"/>
      <c r="AD503" s="7"/>
      <c r="AE503" s="7"/>
    </row>
    <row r="504" spans="1:31" x14ac:dyDescent="0.15">
      <c r="A504" s="4">
        <v>42385</v>
      </c>
      <c r="B504" s="5" t="s">
        <v>1372</v>
      </c>
      <c r="C504" s="2">
        <v>3</v>
      </c>
      <c r="D504" s="6" t="s">
        <v>50</v>
      </c>
      <c r="E504" s="6" t="s">
        <v>112</v>
      </c>
      <c r="F504" s="7"/>
      <c r="G504" s="2" t="s">
        <v>138</v>
      </c>
      <c r="H504" s="2" t="s">
        <v>62</v>
      </c>
      <c r="I504" s="2" t="s">
        <v>53</v>
      </c>
      <c r="J504" s="6" t="s">
        <v>55</v>
      </c>
      <c r="K504" s="2" t="s">
        <v>46</v>
      </c>
      <c r="L504" s="2">
        <v>1</v>
      </c>
      <c r="M504" s="2">
        <v>50</v>
      </c>
      <c r="N504" s="2">
        <v>50</v>
      </c>
      <c r="O504" s="12">
        <v>1</v>
      </c>
      <c r="P504" s="7"/>
      <c r="Q504" s="7"/>
      <c r="R504" s="14" t="s">
        <v>47</v>
      </c>
      <c r="S504" s="7"/>
      <c r="T504" s="7"/>
      <c r="U504" s="7"/>
      <c r="V504" s="7"/>
      <c r="W504" s="2" t="s">
        <v>389</v>
      </c>
      <c r="X504" s="6" t="s">
        <v>49</v>
      </c>
      <c r="Y504" s="6"/>
      <c r="Z504" s="7"/>
      <c r="AA504" s="7"/>
      <c r="AB504" s="7"/>
      <c r="AC504" s="7"/>
      <c r="AD504" s="7"/>
      <c r="AE504" s="7"/>
    </row>
    <row r="505" spans="1:31" x14ac:dyDescent="0.15">
      <c r="A505" s="4">
        <v>42385</v>
      </c>
      <c r="B505" s="5" t="s">
        <v>1373</v>
      </c>
      <c r="C505" s="2">
        <v>4</v>
      </c>
      <c r="D505" s="6" t="s">
        <v>50</v>
      </c>
      <c r="E505" s="6" t="s">
        <v>112</v>
      </c>
      <c r="F505" s="7"/>
      <c r="G505" s="2" t="s">
        <v>166</v>
      </c>
      <c r="H505" s="2" t="s">
        <v>62</v>
      </c>
      <c r="I505" s="2" t="s">
        <v>53</v>
      </c>
      <c r="J505" s="6" t="s">
        <v>45</v>
      </c>
      <c r="K505" s="2" t="s">
        <v>46</v>
      </c>
      <c r="L505" s="2">
        <v>1</v>
      </c>
      <c r="M505" s="2">
        <v>50</v>
      </c>
      <c r="N505" s="2">
        <v>50</v>
      </c>
      <c r="O505" s="12">
        <v>1</v>
      </c>
      <c r="P505" s="7"/>
      <c r="Q505" s="7"/>
      <c r="R505" s="14" t="s">
        <v>47</v>
      </c>
      <c r="S505" s="7"/>
      <c r="T505" s="7"/>
      <c r="U505" s="7"/>
      <c r="V505" s="7"/>
      <c r="W505" s="2" t="s">
        <v>389</v>
      </c>
      <c r="X505" s="6" t="s">
        <v>49</v>
      </c>
      <c r="Y505" s="6"/>
      <c r="Z505" s="7"/>
      <c r="AA505" s="7"/>
      <c r="AB505" s="7"/>
      <c r="AC505" s="7"/>
      <c r="AD505" s="7"/>
      <c r="AE505" s="7"/>
    </row>
    <row r="506" spans="1:31" x14ac:dyDescent="0.15">
      <c r="A506" s="4">
        <v>42385</v>
      </c>
      <c r="B506" s="5" t="s">
        <v>1374</v>
      </c>
      <c r="C506" s="2">
        <v>5</v>
      </c>
      <c r="D506" s="6" t="s">
        <v>50</v>
      </c>
      <c r="E506" s="6" t="s">
        <v>601</v>
      </c>
      <c r="F506" s="7"/>
      <c r="G506" s="2" t="s">
        <v>166</v>
      </c>
      <c r="H506" s="2" t="s">
        <v>44</v>
      </c>
      <c r="I506" s="2" t="s">
        <v>43</v>
      </c>
      <c r="J506" s="6" t="s">
        <v>45</v>
      </c>
      <c r="K506" s="2" t="s">
        <v>46</v>
      </c>
      <c r="L506" s="2">
        <v>1</v>
      </c>
      <c r="M506" s="2">
        <v>158</v>
      </c>
      <c r="N506" s="2">
        <v>110</v>
      </c>
      <c r="O506" s="12">
        <v>0.69620253164557</v>
      </c>
      <c r="P506" s="7"/>
      <c r="Q506" s="7"/>
      <c r="R506" s="14" t="s">
        <v>47</v>
      </c>
      <c r="S506" s="7"/>
      <c r="T506" s="7"/>
      <c r="U506" s="7"/>
      <c r="V506" s="7"/>
      <c r="W506" s="2" t="s">
        <v>54</v>
      </c>
      <c r="X506" s="6" t="s">
        <v>49</v>
      </c>
      <c r="Y506" s="6"/>
      <c r="Z506" s="7"/>
      <c r="AA506" s="7"/>
      <c r="AB506" s="7"/>
      <c r="AC506" s="7"/>
      <c r="AD506" s="7"/>
      <c r="AE506" s="7"/>
    </row>
    <row r="507" spans="1:31" x14ac:dyDescent="0.15">
      <c r="A507" s="4">
        <v>42385</v>
      </c>
      <c r="B507" s="5" t="s">
        <v>1375</v>
      </c>
      <c r="C507" s="2">
        <v>6</v>
      </c>
      <c r="D507" s="6" t="s">
        <v>50</v>
      </c>
      <c r="E507" s="6" t="s">
        <v>112</v>
      </c>
      <c r="F507" s="7"/>
      <c r="G507" s="2" t="s">
        <v>166</v>
      </c>
      <c r="H507" s="2" t="s">
        <v>62</v>
      </c>
      <c r="I507" s="2" t="s">
        <v>53</v>
      </c>
      <c r="J507" s="6" t="s">
        <v>45</v>
      </c>
      <c r="K507" s="2" t="s">
        <v>46</v>
      </c>
      <c r="L507" s="2">
        <v>4</v>
      </c>
      <c r="M507" s="2">
        <v>50</v>
      </c>
      <c r="N507" s="2">
        <v>200</v>
      </c>
      <c r="O507" s="12">
        <v>1</v>
      </c>
      <c r="P507" s="7"/>
      <c r="Q507" s="7"/>
      <c r="R507" s="14" t="s">
        <v>47</v>
      </c>
      <c r="S507" s="7"/>
      <c r="T507" s="7"/>
      <c r="U507" s="7"/>
      <c r="V507" s="7"/>
      <c r="W507" s="2" t="s">
        <v>389</v>
      </c>
      <c r="X507" s="6" t="s">
        <v>49</v>
      </c>
      <c r="Y507" s="6"/>
      <c r="Z507" s="7"/>
      <c r="AA507" s="7"/>
      <c r="AB507" s="7"/>
      <c r="AC507" s="7"/>
      <c r="AD507" s="7"/>
      <c r="AE507" s="7"/>
    </row>
    <row r="508" spans="1:31" x14ac:dyDescent="0.15">
      <c r="A508" s="4">
        <v>42385</v>
      </c>
      <c r="B508" s="5" t="s">
        <v>1376</v>
      </c>
      <c r="C508" s="2">
        <v>7</v>
      </c>
      <c r="D508" s="6" t="s">
        <v>92</v>
      </c>
      <c r="E508" s="6" t="s">
        <v>249</v>
      </c>
      <c r="F508" s="2" t="s">
        <v>283</v>
      </c>
      <c r="G508" s="2" t="s">
        <v>94</v>
      </c>
      <c r="H508" s="2" t="s">
        <v>62</v>
      </c>
      <c r="I508" s="2" t="s">
        <v>765</v>
      </c>
      <c r="J508" s="6" t="s">
        <v>63</v>
      </c>
      <c r="K508" s="2" t="s">
        <v>66</v>
      </c>
      <c r="L508" s="2">
        <v>1</v>
      </c>
      <c r="M508" s="2">
        <v>580</v>
      </c>
      <c r="N508" s="2">
        <v>200</v>
      </c>
      <c r="O508" s="12">
        <v>0.34482758620689702</v>
      </c>
      <c r="P508" s="7"/>
      <c r="Q508" s="7"/>
      <c r="R508" s="14" t="s">
        <v>47</v>
      </c>
      <c r="S508" s="7"/>
      <c r="T508" s="7"/>
      <c r="U508" s="7"/>
      <c r="V508" s="7"/>
      <c r="W508" s="2" t="s">
        <v>54</v>
      </c>
      <c r="X508" s="6" t="s">
        <v>49</v>
      </c>
      <c r="Y508" s="6"/>
      <c r="Z508" s="7"/>
      <c r="AA508" s="7"/>
      <c r="AB508" s="7"/>
      <c r="AC508" s="7"/>
      <c r="AD508" s="7"/>
      <c r="AE508" s="7"/>
    </row>
    <row r="509" spans="1:31" x14ac:dyDescent="0.15">
      <c r="A509" s="4">
        <v>42385</v>
      </c>
      <c r="B509" s="5" t="s">
        <v>1377</v>
      </c>
      <c r="C509" s="2">
        <v>8</v>
      </c>
      <c r="D509" s="6" t="s">
        <v>69</v>
      </c>
      <c r="E509" s="6" t="s">
        <v>199</v>
      </c>
      <c r="F509" s="2" t="s">
        <v>903</v>
      </c>
      <c r="G509" s="2" t="s">
        <v>279</v>
      </c>
      <c r="H509" s="2" t="s">
        <v>44</v>
      </c>
      <c r="I509" s="2" t="s">
        <v>43</v>
      </c>
      <c r="J509" s="6" t="s">
        <v>55</v>
      </c>
      <c r="K509" s="2" t="s">
        <v>66</v>
      </c>
      <c r="L509" s="2">
        <v>1</v>
      </c>
      <c r="M509" s="2">
        <v>980</v>
      </c>
      <c r="N509" s="2">
        <v>980</v>
      </c>
      <c r="O509" s="12">
        <v>1</v>
      </c>
      <c r="P509" s="7"/>
      <c r="Q509" s="7"/>
      <c r="R509" s="14" t="s">
        <v>65</v>
      </c>
      <c r="S509" s="2" t="s">
        <v>1378</v>
      </c>
      <c r="T509" s="2">
        <v>15010603660</v>
      </c>
      <c r="U509" s="7"/>
      <c r="V509" s="7"/>
      <c r="W509" s="2" t="s">
        <v>54</v>
      </c>
      <c r="X509" s="6" t="s">
        <v>86</v>
      </c>
      <c r="Y509" s="6"/>
      <c r="Z509" s="7"/>
      <c r="AA509" s="7"/>
      <c r="AB509" s="7"/>
      <c r="AC509" s="7"/>
      <c r="AD509" s="7"/>
      <c r="AE509" s="7"/>
    </row>
    <row r="510" spans="1:31" x14ac:dyDescent="0.15">
      <c r="A510" s="4">
        <v>42385</v>
      </c>
      <c r="B510" s="5" t="s">
        <v>1377</v>
      </c>
      <c r="C510" s="2">
        <v>8</v>
      </c>
      <c r="D510" s="6" t="s">
        <v>75</v>
      </c>
      <c r="E510" s="6" t="s">
        <v>199</v>
      </c>
      <c r="F510" s="2" t="s">
        <v>206</v>
      </c>
      <c r="G510" s="2" t="s">
        <v>301</v>
      </c>
      <c r="H510" s="2" t="s">
        <v>44</v>
      </c>
      <c r="I510" s="2" t="s">
        <v>53</v>
      </c>
      <c r="J510" s="6" t="s">
        <v>55</v>
      </c>
      <c r="K510" s="2" t="s">
        <v>66</v>
      </c>
      <c r="L510" s="2">
        <v>1</v>
      </c>
      <c r="M510" s="2">
        <v>528</v>
      </c>
      <c r="N510" s="2">
        <v>528</v>
      </c>
      <c r="O510" s="12">
        <v>1</v>
      </c>
      <c r="P510" s="2"/>
      <c r="Q510" s="2"/>
      <c r="R510" s="14" t="s">
        <v>65</v>
      </c>
      <c r="S510" s="2" t="s">
        <v>1378</v>
      </c>
      <c r="T510" s="2"/>
      <c r="U510" s="2"/>
      <c r="V510" s="2"/>
      <c r="W510" s="2" t="s">
        <v>54</v>
      </c>
      <c r="X510" s="6" t="s">
        <v>86</v>
      </c>
      <c r="Y510" s="6"/>
      <c r="Z510" s="2"/>
      <c r="AA510" s="2"/>
      <c r="AB510" s="15"/>
      <c r="AC510" s="2"/>
      <c r="AD510" s="2"/>
      <c r="AE510" s="2"/>
    </row>
    <row r="511" spans="1:31" x14ac:dyDescent="0.15">
      <c r="A511" s="4">
        <v>42385</v>
      </c>
      <c r="B511" s="5" t="s">
        <v>1377</v>
      </c>
      <c r="C511" s="2">
        <v>8</v>
      </c>
      <c r="D511" s="6" t="s">
        <v>100</v>
      </c>
      <c r="E511" s="6" t="s">
        <v>128</v>
      </c>
      <c r="F511" s="2" t="s">
        <v>1379</v>
      </c>
      <c r="G511" s="2" t="s">
        <v>1016</v>
      </c>
      <c r="H511" s="2" t="s">
        <v>44</v>
      </c>
      <c r="I511" s="2" t="s">
        <v>156</v>
      </c>
      <c r="J511" s="6" t="s">
        <v>55</v>
      </c>
      <c r="K511" s="2" t="s">
        <v>66</v>
      </c>
      <c r="L511" s="2">
        <v>1</v>
      </c>
      <c r="M511" s="2">
        <v>340</v>
      </c>
      <c r="N511" s="2">
        <v>292</v>
      </c>
      <c r="O511" s="12">
        <v>0.85882352941176499</v>
      </c>
      <c r="P511" s="7"/>
      <c r="Q511" s="7"/>
      <c r="R511" s="14" t="s">
        <v>65</v>
      </c>
      <c r="S511" s="2" t="s">
        <v>1378</v>
      </c>
      <c r="T511" s="7"/>
      <c r="U511" s="7"/>
      <c r="V511" s="7"/>
      <c r="W511" s="2" t="s">
        <v>54</v>
      </c>
      <c r="X511" s="6" t="s">
        <v>86</v>
      </c>
      <c r="Y511" s="6"/>
      <c r="Z511" s="7"/>
      <c r="AA511" s="7"/>
      <c r="AB511" s="7"/>
      <c r="AC511" s="7"/>
      <c r="AD511" s="7"/>
      <c r="AE511" s="7"/>
    </row>
    <row r="512" spans="1:31" x14ac:dyDescent="0.15">
      <c r="A512" s="4">
        <v>42385</v>
      </c>
      <c r="B512" s="5" t="s">
        <v>1380</v>
      </c>
      <c r="C512" s="2">
        <v>9</v>
      </c>
      <c r="D512" s="6" t="s">
        <v>75</v>
      </c>
      <c r="E512" s="6" t="s">
        <v>441</v>
      </c>
      <c r="F512" s="2" t="s">
        <v>1381</v>
      </c>
      <c r="G512" s="2" t="s">
        <v>966</v>
      </c>
      <c r="H512" s="2" t="s">
        <v>44</v>
      </c>
      <c r="I512" s="2" t="s">
        <v>53</v>
      </c>
      <c r="J512" s="6" t="s">
        <v>63</v>
      </c>
      <c r="K512" s="2" t="s">
        <v>46</v>
      </c>
      <c r="L512" s="2">
        <v>1</v>
      </c>
      <c r="M512" s="2">
        <v>450</v>
      </c>
      <c r="N512" s="2">
        <v>360</v>
      </c>
      <c r="O512" s="12">
        <v>0.8</v>
      </c>
      <c r="P512" s="7"/>
      <c r="Q512" s="7"/>
      <c r="R512" s="14" t="s">
        <v>47</v>
      </c>
      <c r="S512" s="7"/>
      <c r="T512" s="7"/>
      <c r="U512" s="7"/>
      <c r="V512" s="7"/>
      <c r="W512" s="2" t="s">
        <v>389</v>
      </c>
      <c r="X512" s="6" t="s">
        <v>49</v>
      </c>
      <c r="Y512" s="6"/>
      <c r="Z512" s="7"/>
      <c r="AA512" s="7"/>
      <c r="AB512" s="7"/>
      <c r="AC512" s="7"/>
      <c r="AD512" s="7"/>
      <c r="AE512" s="7"/>
    </row>
    <row r="513" spans="1:31" x14ac:dyDescent="0.15">
      <c r="A513" s="4">
        <v>42385</v>
      </c>
      <c r="B513" s="5" t="s">
        <v>1382</v>
      </c>
      <c r="C513" s="2">
        <v>10</v>
      </c>
      <c r="D513" s="6" t="s">
        <v>50</v>
      </c>
      <c r="E513" s="6" t="s">
        <v>112</v>
      </c>
      <c r="F513" s="7"/>
      <c r="G513" s="2" t="s">
        <v>138</v>
      </c>
      <c r="H513" s="2" t="s">
        <v>62</v>
      </c>
      <c r="I513" s="2" t="s">
        <v>53</v>
      </c>
      <c r="J513" s="6" t="s">
        <v>55</v>
      </c>
      <c r="K513" s="2" t="s">
        <v>46</v>
      </c>
      <c r="L513" s="2">
        <v>1</v>
      </c>
      <c r="M513" s="2">
        <v>50</v>
      </c>
      <c r="N513" s="2">
        <v>50</v>
      </c>
      <c r="O513" s="12">
        <v>1</v>
      </c>
      <c r="P513" s="7"/>
      <c r="Q513" s="7"/>
      <c r="R513" s="14" t="s">
        <v>47</v>
      </c>
      <c r="S513" s="7"/>
      <c r="T513" s="7"/>
      <c r="U513" s="7"/>
      <c r="V513" s="7"/>
      <c r="W513" s="2" t="s">
        <v>215</v>
      </c>
      <c r="X513" s="6" t="s">
        <v>49</v>
      </c>
      <c r="Y513" s="6"/>
      <c r="Z513" s="7"/>
      <c r="AA513" s="7"/>
      <c r="AB513" s="7"/>
      <c r="AC513" s="7"/>
      <c r="AD513" s="7"/>
      <c r="AE513" s="7"/>
    </row>
    <row r="514" spans="1:31" x14ac:dyDescent="0.15">
      <c r="A514" s="4">
        <v>42385</v>
      </c>
      <c r="B514" s="5" t="s">
        <v>1383</v>
      </c>
      <c r="C514" s="2">
        <v>11</v>
      </c>
      <c r="D514" s="6" t="s">
        <v>50</v>
      </c>
      <c r="E514" s="6" t="s">
        <v>174</v>
      </c>
      <c r="F514" s="2" t="s">
        <v>1384</v>
      </c>
      <c r="G514" s="2" t="s">
        <v>134</v>
      </c>
      <c r="H514" s="2" t="s">
        <v>62</v>
      </c>
      <c r="I514" s="2" t="s">
        <v>43</v>
      </c>
      <c r="J514" s="6" t="s">
        <v>63</v>
      </c>
      <c r="K514" s="2" t="s">
        <v>66</v>
      </c>
      <c r="L514" s="2">
        <v>1</v>
      </c>
      <c r="M514" s="2">
        <v>870</v>
      </c>
      <c r="N514" s="2">
        <v>650</v>
      </c>
      <c r="O514" s="12">
        <v>0.74712643678160895</v>
      </c>
      <c r="P514" s="7"/>
      <c r="Q514" s="7"/>
      <c r="R514" s="14" t="s">
        <v>113</v>
      </c>
      <c r="S514" s="2" t="s">
        <v>1385</v>
      </c>
      <c r="T514" s="7"/>
      <c r="U514" s="7"/>
      <c r="V514" s="7"/>
      <c r="W514" s="2" t="s">
        <v>54</v>
      </c>
      <c r="X514" s="6" t="s">
        <v>78</v>
      </c>
      <c r="Y514" s="6"/>
      <c r="Z514" s="7"/>
      <c r="AA514" s="7"/>
      <c r="AB514" s="7"/>
      <c r="AC514" s="7"/>
      <c r="AD514" s="7"/>
      <c r="AE514" s="7"/>
    </row>
    <row r="515" spans="1:31" x14ac:dyDescent="0.15">
      <c r="A515" s="4">
        <v>42385</v>
      </c>
      <c r="B515" s="5" t="s">
        <v>1386</v>
      </c>
      <c r="C515" s="2">
        <v>12</v>
      </c>
      <c r="D515" s="6" t="s">
        <v>50</v>
      </c>
      <c r="E515" s="6" t="s">
        <v>1335</v>
      </c>
      <c r="F515" s="7"/>
      <c r="G515" s="2" t="s">
        <v>166</v>
      </c>
      <c r="H515" s="2" t="s">
        <v>44</v>
      </c>
      <c r="I515" s="2" t="s">
        <v>72</v>
      </c>
      <c r="J515" s="6" t="s">
        <v>45</v>
      </c>
      <c r="K515" s="2" t="s">
        <v>46</v>
      </c>
      <c r="L515" s="2">
        <v>1</v>
      </c>
      <c r="M515" s="2">
        <v>158</v>
      </c>
      <c r="N515" s="2">
        <v>158</v>
      </c>
      <c r="O515" s="12">
        <v>1</v>
      </c>
      <c r="P515" s="7"/>
      <c r="Q515" s="7"/>
      <c r="R515" s="14" t="s">
        <v>47</v>
      </c>
      <c r="S515" s="7"/>
      <c r="T515" s="7"/>
      <c r="U515" s="7"/>
      <c r="V515" s="7"/>
      <c r="W515" s="2" t="s">
        <v>54</v>
      </c>
      <c r="X515" s="6" t="s">
        <v>49</v>
      </c>
      <c r="Y515" s="6"/>
      <c r="Z515" s="7"/>
      <c r="AA515" s="7"/>
      <c r="AB515" s="7"/>
      <c r="AC515" s="7"/>
      <c r="AD515" s="7"/>
      <c r="AE515" s="7"/>
    </row>
    <row r="516" spans="1:31" x14ac:dyDescent="0.15">
      <c r="A516" s="4">
        <v>42385</v>
      </c>
      <c r="B516" s="5" t="s">
        <v>1387</v>
      </c>
      <c r="C516" s="2">
        <v>13</v>
      </c>
      <c r="D516" s="6" t="s">
        <v>90</v>
      </c>
      <c r="E516" s="6" t="s">
        <v>577</v>
      </c>
      <c r="F516" s="2" t="s">
        <v>1388</v>
      </c>
      <c r="G516" s="2" t="s">
        <v>223</v>
      </c>
      <c r="H516" s="2" t="s">
        <v>44</v>
      </c>
      <c r="I516" s="2" t="s">
        <v>43</v>
      </c>
      <c r="J516" s="6" t="s">
        <v>55</v>
      </c>
      <c r="K516" s="2" t="s">
        <v>46</v>
      </c>
      <c r="L516" s="2">
        <v>1</v>
      </c>
      <c r="M516" s="2">
        <v>528</v>
      </c>
      <c r="N516" s="2">
        <v>500</v>
      </c>
      <c r="O516" s="12">
        <v>0.94696969696969702</v>
      </c>
      <c r="P516" s="7"/>
      <c r="Q516" s="7"/>
      <c r="R516" s="14" t="s">
        <v>47</v>
      </c>
      <c r="S516" s="7"/>
      <c r="T516" s="7"/>
      <c r="U516" s="7"/>
      <c r="V516" s="7"/>
      <c r="W516" s="2" t="s">
        <v>389</v>
      </c>
      <c r="X516" s="6" t="s">
        <v>86</v>
      </c>
      <c r="Y516" s="6"/>
      <c r="Z516" s="7"/>
      <c r="AA516" s="7"/>
      <c r="AB516" s="7"/>
      <c r="AC516" s="7"/>
      <c r="AD516" s="7"/>
      <c r="AE516" s="7"/>
    </row>
    <row r="517" spans="1:31" x14ac:dyDescent="0.15">
      <c r="A517" s="4">
        <v>42385</v>
      </c>
      <c r="B517" s="5" t="s">
        <v>1389</v>
      </c>
      <c r="C517" s="2">
        <v>14</v>
      </c>
      <c r="D517" s="6" t="s">
        <v>50</v>
      </c>
      <c r="E517" s="6" t="s">
        <v>112</v>
      </c>
      <c r="F517" s="7"/>
      <c r="G517" s="2" t="s">
        <v>166</v>
      </c>
      <c r="H517" s="2" t="s">
        <v>62</v>
      </c>
      <c r="I517" s="2" t="s">
        <v>53</v>
      </c>
      <c r="J517" s="6" t="s">
        <v>45</v>
      </c>
      <c r="K517" s="2" t="s">
        <v>46</v>
      </c>
      <c r="L517" s="2">
        <v>2</v>
      </c>
      <c r="M517" s="2">
        <v>50</v>
      </c>
      <c r="N517" s="2">
        <v>100</v>
      </c>
      <c r="O517" s="12">
        <v>1</v>
      </c>
      <c r="P517" s="7"/>
      <c r="Q517" s="7"/>
      <c r="R517" s="14" t="s">
        <v>47</v>
      </c>
      <c r="S517" s="7"/>
      <c r="T517" s="7"/>
      <c r="U517" s="7"/>
      <c r="V517" s="7"/>
      <c r="W517" s="2" t="s">
        <v>389</v>
      </c>
      <c r="X517" s="6" t="s">
        <v>49</v>
      </c>
      <c r="Y517" s="6"/>
      <c r="Z517" s="7"/>
      <c r="AA517" s="7"/>
      <c r="AB517" s="7"/>
      <c r="AC517" s="7"/>
      <c r="AD517" s="7"/>
      <c r="AE517" s="7"/>
    </row>
    <row r="518" spans="1:31" x14ac:dyDescent="0.15">
      <c r="A518" s="4">
        <v>42385</v>
      </c>
      <c r="B518" s="5" t="s">
        <v>1390</v>
      </c>
      <c r="C518" s="2">
        <v>15</v>
      </c>
      <c r="D518" s="6" t="s">
        <v>50</v>
      </c>
      <c r="E518" s="6" t="s">
        <v>112</v>
      </c>
      <c r="F518" s="7"/>
      <c r="G518" s="2" t="s">
        <v>166</v>
      </c>
      <c r="H518" s="2" t="s">
        <v>62</v>
      </c>
      <c r="I518" s="2" t="s">
        <v>53</v>
      </c>
      <c r="J518" s="6" t="s">
        <v>45</v>
      </c>
      <c r="K518" s="2" t="s">
        <v>46</v>
      </c>
      <c r="L518" s="2">
        <v>2</v>
      </c>
      <c r="M518" s="2">
        <v>50</v>
      </c>
      <c r="N518" s="2">
        <v>100</v>
      </c>
      <c r="O518" s="12">
        <v>1</v>
      </c>
      <c r="P518" s="7"/>
      <c r="Q518" s="7"/>
      <c r="R518" s="14" t="s">
        <v>47</v>
      </c>
      <c r="S518" s="7"/>
      <c r="T518" s="7"/>
      <c r="U518" s="7"/>
      <c r="V518" s="7"/>
      <c r="W518" s="2" t="s">
        <v>54</v>
      </c>
      <c r="X518" s="6" t="s">
        <v>49</v>
      </c>
      <c r="Y518" s="6"/>
      <c r="Z518" s="7"/>
      <c r="AA518" s="7"/>
      <c r="AB518" s="7"/>
      <c r="AC518" s="7"/>
      <c r="AD518" s="7"/>
      <c r="AE518" s="7"/>
    </row>
    <row r="519" spans="1:31" x14ac:dyDescent="0.15">
      <c r="A519" s="4">
        <v>42385</v>
      </c>
      <c r="B519" s="5" t="s">
        <v>1390</v>
      </c>
      <c r="C519" s="2">
        <v>15</v>
      </c>
      <c r="D519" s="6" t="s">
        <v>50</v>
      </c>
      <c r="E519" s="6" t="s">
        <v>602</v>
      </c>
      <c r="F519" s="7"/>
      <c r="G519" s="2" t="s">
        <v>164</v>
      </c>
      <c r="H519" s="2" t="s">
        <v>44</v>
      </c>
      <c r="I519" s="2" t="s">
        <v>53</v>
      </c>
      <c r="J519" s="6" t="s">
        <v>45</v>
      </c>
      <c r="K519" s="2" t="s">
        <v>46</v>
      </c>
      <c r="L519" s="2">
        <v>2</v>
      </c>
      <c r="M519" s="2">
        <v>50</v>
      </c>
      <c r="N519" s="2">
        <v>100</v>
      </c>
      <c r="O519" s="12">
        <v>1</v>
      </c>
      <c r="P519" s="7"/>
      <c r="Q519" s="7"/>
      <c r="R519" s="14" t="s">
        <v>47</v>
      </c>
      <c r="S519" s="7"/>
      <c r="T519" s="7"/>
      <c r="U519" s="7"/>
      <c r="V519" s="7"/>
      <c r="W519" s="2" t="s">
        <v>54</v>
      </c>
      <c r="X519" s="6" t="s">
        <v>49</v>
      </c>
      <c r="Y519" s="6"/>
      <c r="Z519" s="7"/>
      <c r="AA519" s="7"/>
      <c r="AB519" s="7"/>
      <c r="AC519" s="7"/>
      <c r="AD519" s="7"/>
      <c r="AE519" s="7"/>
    </row>
    <row r="520" spans="1:31" x14ac:dyDescent="0.15">
      <c r="A520" s="4">
        <v>42385</v>
      </c>
      <c r="B520" s="5" t="s">
        <v>1391</v>
      </c>
      <c r="C520" s="2">
        <v>16</v>
      </c>
      <c r="D520" s="6" t="s">
        <v>671</v>
      </c>
      <c r="E520" s="6" t="s">
        <v>112</v>
      </c>
      <c r="F520" s="7"/>
      <c r="G520" s="2" t="s">
        <v>1145</v>
      </c>
      <c r="H520" s="2" t="s">
        <v>44</v>
      </c>
      <c r="I520" s="2" t="s">
        <v>53</v>
      </c>
      <c r="J520" s="6" t="s">
        <v>45</v>
      </c>
      <c r="K520" s="2" t="s">
        <v>66</v>
      </c>
      <c r="L520" s="2">
        <v>1</v>
      </c>
      <c r="M520" s="2">
        <v>480</v>
      </c>
      <c r="N520" s="2">
        <v>480</v>
      </c>
      <c r="O520" s="12">
        <v>1</v>
      </c>
      <c r="P520" s="7"/>
      <c r="Q520" s="7"/>
      <c r="R520" s="14" t="s">
        <v>113</v>
      </c>
      <c r="S520" s="2" t="s">
        <v>1248</v>
      </c>
      <c r="T520" s="7"/>
      <c r="U520" s="7"/>
      <c r="V520" s="7"/>
      <c r="W520" s="2" t="s">
        <v>54</v>
      </c>
      <c r="X520" s="6" t="s">
        <v>86</v>
      </c>
      <c r="Y520" s="6"/>
      <c r="Z520" s="7"/>
      <c r="AA520" s="7"/>
      <c r="AB520" s="7"/>
      <c r="AC520" s="7"/>
      <c r="AD520" s="7"/>
      <c r="AE520" s="7"/>
    </row>
    <row r="521" spans="1:31" x14ac:dyDescent="0.15">
      <c r="A521" s="4">
        <v>42385</v>
      </c>
      <c r="B521" s="5" t="s">
        <v>1392</v>
      </c>
      <c r="C521" s="2">
        <v>17</v>
      </c>
      <c r="D521" s="6" t="s">
        <v>100</v>
      </c>
      <c r="E521" s="6" t="s">
        <v>128</v>
      </c>
      <c r="F521" s="7"/>
      <c r="G521" s="7"/>
      <c r="H521" s="2" t="s">
        <v>44</v>
      </c>
      <c r="I521" s="2" t="s">
        <v>156</v>
      </c>
      <c r="J521" s="6" t="s">
        <v>63</v>
      </c>
      <c r="K521" s="2" t="s">
        <v>66</v>
      </c>
      <c r="L521" s="2">
        <v>1</v>
      </c>
      <c r="M521" s="2">
        <v>280</v>
      </c>
      <c r="N521" s="2">
        <v>251</v>
      </c>
      <c r="O521" s="12">
        <v>0.89642857142857102</v>
      </c>
      <c r="P521" s="7"/>
      <c r="Q521" s="7"/>
      <c r="R521" s="14" t="s">
        <v>113</v>
      </c>
      <c r="S521" s="2" t="s">
        <v>268</v>
      </c>
      <c r="T521" s="7"/>
      <c r="U521" s="7"/>
      <c r="V521" s="7"/>
      <c r="W521" s="2" t="s">
        <v>54</v>
      </c>
      <c r="X521" s="6" t="s">
        <v>86</v>
      </c>
      <c r="Y521" s="6"/>
      <c r="Z521" s="7"/>
      <c r="AA521" s="7"/>
      <c r="AB521" s="7"/>
      <c r="AC521" s="7"/>
      <c r="AD521" s="7"/>
      <c r="AE521" s="7"/>
    </row>
    <row r="522" spans="1:31" x14ac:dyDescent="0.15">
      <c r="A522" s="4">
        <v>42385</v>
      </c>
      <c r="B522" s="5" t="s">
        <v>1393</v>
      </c>
      <c r="C522" s="2">
        <v>18</v>
      </c>
      <c r="D522" s="6" t="s">
        <v>66</v>
      </c>
      <c r="E522" s="6" t="s">
        <v>120</v>
      </c>
      <c r="F522" s="2" t="s">
        <v>793</v>
      </c>
      <c r="G522" s="2" t="s">
        <v>203</v>
      </c>
      <c r="H522" s="2" t="s">
        <v>44</v>
      </c>
      <c r="I522" s="2" t="s">
        <v>208</v>
      </c>
      <c r="J522" s="6" t="s">
        <v>55</v>
      </c>
      <c r="K522" s="2" t="s">
        <v>66</v>
      </c>
      <c r="L522" s="2">
        <v>1</v>
      </c>
      <c r="M522" s="2">
        <v>3750</v>
      </c>
      <c r="N522" s="2">
        <v>2524</v>
      </c>
      <c r="O522" s="12">
        <v>0.67306666666666704</v>
      </c>
      <c r="P522" s="2"/>
      <c r="Q522" s="2"/>
      <c r="R522" s="14" t="s">
        <v>113</v>
      </c>
      <c r="S522" s="2" t="s">
        <v>140</v>
      </c>
      <c r="T522" s="2"/>
      <c r="U522" s="2"/>
      <c r="V522" s="2"/>
      <c r="W522" s="2" t="s">
        <v>389</v>
      </c>
      <c r="X522" s="6" t="s">
        <v>86</v>
      </c>
      <c r="Y522" s="6"/>
      <c r="Z522" s="2"/>
      <c r="AA522" s="2"/>
      <c r="AB522" s="15"/>
      <c r="AC522" s="2"/>
      <c r="AD522" s="2"/>
      <c r="AE522" s="2"/>
    </row>
    <row r="523" spans="1:31" x14ac:dyDescent="0.15">
      <c r="A523" s="4">
        <v>42385</v>
      </c>
      <c r="B523" s="5" t="s">
        <v>1393</v>
      </c>
      <c r="C523" s="2">
        <v>18</v>
      </c>
      <c r="D523" s="6" t="s">
        <v>146</v>
      </c>
      <c r="E523" s="6" t="s">
        <v>120</v>
      </c>
      <c r="F523" s="2" t="s">
        <v>1394</v>
      </c>
      <c r="G523" s="2" t="s">
        <v>203</v>
      </c>
      <c r="H523" s="2" t="s">
        <v>44</v>
      </c>
      <c r="I523" s="2">
        <v>23.5</v>
      </c>
      <c r="J523" s="6" t="s">
        <v>55</v>
      </c>
      <c r="K523" s="2" t="s">
        <v>66</v>
      </c>
      <c r="L523" s="2">
        <v>1</v>
      </c>
      <c r="M523" s="2">
        <v>2190</v>
      </c>
      <c r="N523" s="2">
        <v>1475</v>
      </c>
      <c r="O523" s="12">
        <v>0.67351598173516003</v>
      </c>
      <c r="P523" s="7"/>
      <c r="Q523" s="7"/>
      <c r="R523" s="14" t="s">
        <v>113</v>
      </c>
      <c r="S523" s="2" t="s">
        <v>140</v>
      </c>
      <c r="T523" s="7"/>
      <c r="U523" s="7"/>
      <c r="V523" s="7"/>
      <c r="W523" s="2" t="s">
        <v>389</v>
      </c>
      <c r="X523" s="6" t="s">
        <v>86</v>
      </c>
      <c r="Y523" s="6"/>
      <c r="Z523" s="7"/>
      <c r="AA523" s="7"/>
      <c r="AB523" s="7"/>
      <c r="AC523" s="7"/>
      <c r="AD523" s="7"/>
      <c r="AE523" s="7"/>
    </row>
    <row r="524" spans="1:31" x14ac:dyDescent="0.15">
      <c r="A524" s="4">
        <v>42385</v>
      </c>
      <c r="B524" s="5" t="s">
        <v>1393</v>
      </c>
      <c r="C524" s="2">
        <v>18</v>
      </c>
      <c r="D524" s="6" t="s">
        <v>66</v>
      </c>
      <c r="E524" s="6" t="s">
        <v>120</v>
      </c>
      <c r="F524" s="2" t="s">
        <v>1263</v>
      </c>
      <c r="G524" s="2" t="s">
        <v>138</v>
      </c>
      <c r="H524" s="2" t="s">
        <v>44</v>
      </c>
      <c r="I524" s="2" t="s">
        <v>144</v>
      </c>
      <c r="J524" s="6" t="s">
        <v>45</v>
      </c>
      <c r="K524" s="2" t="s">
        <v>66</v>
      </c>
      <c r="L524" s="2">
        <v>1</v>
      </c>
      <c r="M524" s="2">
        <v>3750</v>
      </c>
      <c r="N524" s="2">
        <v>2524</v>
      </c>
      <c r="O524" s="12">
        <v>0.67306666666666704</v>
      </c>
      <c r="P524" s="7"/>
      <c r="Q524" s="7"/>
      <c r="R524" s="14" t="s">
        <v>113</v>
      </c>
      <c r="S524" s="2" t="s">
        <v>140</v>
      </c>
      <c r="T524" s="7"/>
      <c r="U524" s="7"/>
      <c r="V524" s="7"/>
      <c r="W524" s="2" t="s">
        <v>54</v>
      </c>
      <c r="X524" s="6" t="s">
        <v>86</v>
      </c>
      <c r="Y524" s="6"/>
      <c r="Z524" s="7"/>
      <c r="AA524" s="7"/>
      <c r="AB524" s="7"/>
      <c r="AC524" s="7"/>
      <c r="AD524" s="7"/>
      <c r="AE524" s="7"/>
    </row>
    <row r="525" spans="1:31" x14ac:dyDescent="0.15">
      <c r="A525" s="4">
        <v>42385</v>
      </c>
      <c r="B525" s="5" t="s">
        <v>1393</v>
      </c>
      <c r="C525" s="2">
        <v>18</v>
      </c>
      <c r="D525" s="6" t="s">
        <v>146</v>
      </c>
      <c r="E525" s="6" t="s">
        <v>120</v>
      </c>
      <c r="F525" s="2" t="s">
        <v>760</v>
      </c>
      <c r="G525" s="2" t="s">
        <v>280</v>
      </c>
      <c r="H525" s="2" t="s">
        <v>44</v>
      </c>
      <c r="I525" s="2">
        <v>27.5</v>
      </c>
      <c r="J525" s="6" t="s">
        <v>45</v>
      </c>
      <c r="K525" s="2" t="s">
        <v>66</v>
      </c>
      <c r="L525" s="2">
        <v>1</v>
      </c>
      <c r="M525" s="2">
        <v>2840</v>
      </c>
      <c r="N525" s="2">
        <v>2271</v>
      </c>
      <c r="O525" s="12">
        <v>0.79964788732394398</v>
      </c>
      <c r="P525" s="7"/>
      <c r="Q525" s="7"/>
      <c r="R525" s="14" t="s">
        <v>113</v>
      </c>
      <c r="S525" s="2" t="s">
        <v>140</v>
      </c>
      <c r="T525" s="7"/>
      <c r="U525" s="7"/>
      <c r="V525" s="7"/>
      <c r="W525" s="2" t="s">
        <v>54</v>
      </c>
      <c r="X525" s="6" t="s">
        <v>86</v>
      </c>
      <c r="Y525" s="6"/>
      <c r="Z525" s="7"/>
      <c r="AA525" s="7"/>
      <c r="AB525" s="7"/>
      <c r="AC525" s="7"/>
      <c r="AD525" s="7"/>
      <c r="AE525" s="7"/>
    </row>
    <row r="526" spans="1:31" x14ac:dyDescent="0.15">
      <c r="A526" s="4">
        <v>42386</v>
      </c>
      <c r="B526" s="5" t="s">
        <v>1395</v>
      </c>
      <c r="C526" s="2">
        <v>1</v>
      </c>
      <c r="D526" s="6" t="s">
        <v>56</v>
      </c>
      <c r="E526" s="6" t="s">
        <v>52</v>
      </c>
      <c r="F526" s="7"/>
      <c r="G526" s="2" t="s">
        <v>1396</v>
      </c>
      <c r="H526" s="2" t="s">
        <v>44</v>
      </c>
      <c r="I526" s="2" t="s">
        <v>53</v>
      </c>
      <c r="J526" s="6" t="s">
        <v>45</v>
      </c>
      <c r="K526" s="2" t="s">
        <v>46</v>
      </c>
      <c r="L526" s="2">
        <v>4</v>
      </c>
      <c r="M526" s="2">
        <v>20</v>
      </c>
      <c r="N526" s="2">
        <v>80</v>
      </c>
      <c r="O526" s="12">
        <v>1</v>
      </c>
      <c r="P526" s="7"/>
      <c r="Q526" s="7"/>
      <c r="R526" s="14" t="s">
        <v>47</v>
      </c>
      <c r="S526" s="7"/>
      <c r="T526" s="7"/>
      <c r="U526" s="7"/>
      <c r="V526" s="7"/>
      <c r="W526" s="2" t="s">
        <v>54</v>
      </c>
      <c r="X526" s="6" t="s">
        <v>49</v>
      </c>
      <c r="Y526" s="6"/>
      <c r="Z526" s="7"/>
      <c r="AA526" s="7"/>
      <c r="AB526" s="7"/>
      <c r="AC526" s="7"/>
      <c r="AD526" s="7"/>
      <c r="AE526" s="7"/>
    </row>
    <row r="527" spans="1:31" x14ac:dyDescent="0.15">
      <c r="A527" s="4">
        <v>42386</v>
      </c>
      <c r="B527" s="5" t="s">
        <v>1397</v>
      </c>
      <c r="C527" s="2">
        <v>2</v>
      </c>
      <c r="D527" s="6" t="s">
        <v>75</v>
      </c>
      <c r="E527" s="6" t="s">
        <v>225</v>
      </c>
      <c r="F527" s="2" t="s">
        <v>828</v>
      </c>
      <c r="G527" s="2" t="s">
        <v>829</v>
      </c>
      <c r="H527" s="2" t="s">
        <v>44</v>
      </c>
      <c r="I527" s="2" t="s">
        <v>53</v>
      </c>
      <c r="J527" s="6" t="s">
        <v>55</v>
      </c>
      <c r="K527" s="2" t="s">
        <v>66</v>
      </c>
      <c r="L527" s="2">
        <v>1</v>
      </c>
      <c r="M527" s="2">
        <v>1280</v>
      </c>
      <c r="N527" s="2">
        <v>1024</v>
      </c>
      <c r="O527" s="12">
        <v>0.8</v>
      </c>
      <c r="P527" s="7"/>
      <c r="Q527" s="7"/>
      <c r="R527" s="14" t="s">
        <v>65</v>
      </c>
      <c r="S527" s="2" t="s">
        <v>1398</v>
      </c>
      <c r="T527" s="2">
        <v>15910670008</v>
      </c>
      <c r="U527" s="7"/>
      <c r="V527" s="7"/>
      <c r="W527" s="2" t="s">
        <v>54</v>
      </c>
      <c r="X527" s="6" t="s">
        <v>86</v>
      </c>
      <c r="Y527" s="6"/>
      <c r="Z527" s="7"/>
      <c r="AA527" s="7"/>
      <c r="AB527" s="7"/>
      <c r="AC527" s="7"/>
      <c r="AD527" s="7"/>
      <c r="AE527" s="7"/>
    </row>
    <row r="528" spans="1:31" x14ac:dyDescent="0.15">
      <c r="A528" s="4">
        <v>42386</v>
      </c>
      <c r="B528" s="5" t="s">
        <v>1399</v>
      </c>
      <c r="C528" s="2">
        <v>3</v>
      </c>
      <c r="D528" s="6" t="s">
        <v>75</v>
      </c>
      <c r="E528" s="6" t="s">
        <v>199</v>
      </c>
      <c r="F528" s="2" t="s">
        <v>910</v>
      </c>
      <c r="G528" s="2" t="s">
        <v>210</v>
      </c>
      <c r="H528" s="2" t="s">
        <v>44</v>
      </c>
      <c r="I528" s="2" t="s">
        <v>53</v>
      </c>
      <c r="J528" s="6" t="s">
        <v>45</v>
      </c>
      <c r="K528" s="2" t="s">
        <v>66</v>
      </c>
      <c r="L528" s="2">
        <v>1</v>
      </c>
      <c r="M528" s="2">
        <v>298</v>
      </c>
      <c r="N528" s="2">
        <v>298</v>
      </c>
      <c r="O528" s="12">
        <v>1</v>
      </c>
      <c r="P528" s="7"/>
      <c r="Q528" s="7"/>
      <c r="R528" s="14" t="s">
        <v>113</v>
      </c>
      <c r="S528" s="2" t="s">
        <v>1400</v>
      </c>
      <c r="T528" s="7"/>
      <c r="U528" s="7"/>
      <c r="V528" s="7"/>
      <c r="W528" s="2" t="s">
        <v>54</v>
      </c>
      <c r="X528" s="6" t="s">
        <v>49</v>
      </c>
      <c r="Y528" s="6"/>
      <c r="Z528" s="7"/>
      <c r="AA528" s="7"/>
      <c r="AB528" s="7"/>
      <c r="AC528" s="7"/>
      <c r="AD528" s="7"/>
      <c r="AE528" s="7"/>
    </row>
    <row r="529" spans="1:31" x14ac:dyDescent="0.15">
      <c r="A529" s="4">
        <v>42386</v>
      </c>
      <c r="B529" s="5" t="s">
        <v>1399</v>
      </c>
      <c r="C529" s="2">
        <v>3</v>
      </c>
      <c r="D529" s="6" t="s">
        <v>75</v>
      </c>
      <c r="E529" s="6" t="s">
        <v>199</v>
      </c>
      <c r="F529" s="2" t="s">
        <v>1401</v>
      </c>
      <c r="G529" s="2" t="s">
        <v>301</v>
      </c>
      <c r="H529" s="2" t="s">
        <v>44</v>
      </c>
      <c r="I529" s="2" t="s">
        <v>53</v>
      </c>
      <c r="J529" s="6" t="s">
        <v>45</v>
      </c>
      <c r="K529" s="2" t="s">
        <v>66</v>
      </c>
      <c r="L529" s="2">
        <v>1</v>
      </c>
      <c r="M529" s="2">
        <v>1180</v>
      </c>
      <c r="N529" s="2">
        <v>1180</v>
      </c>
      <c r="O529" s="12">
        <v>1</v>
      </c>
      <c r="P529" s="7"/>
      <c r="Q529" s="7"/>
      <c r="R529" s="14" t="s">
        <v>113</v>
      </c>
      <c r="S529" s="2" t="s">
        <v>1400</v>
      </c>
      <c r="T529" s="7"/>
      <c r="U529" s="7"/>
      <c r="V529" s="7"/>
      <c r="W529" s="2" t="s">
        <v>54</v>
      </c>
      <c r="X529" s="6" t="s">
        <v>49</v>
      </c>
      <c r="Y529" s="6"/>
      <c r="Z529" s="7"/>
      <c r="AA529" s="7"/>
      <c r="AB529" s="7"/>
      <c r="AC529" s="7"/>
      <c r="AD529" s="7"/>
      <c r="AE529" s="7"/>
    </row>
    <row r="530" spans="1:31" x14ac:dyDescent="0.15">
      <c r="A530" s="4">
        <v>42386</v>
      </c>
      <c r="B530" s="5" t="s">
        <v>1399</v>
      </c>
      <c r="C530" s="2">
        <v>3</v>
      </c>
      <c r="D530" s="6" t="s">
        <v>100</v>
      </c>
      <c r="E530" s="6" t="s">
        <v>227</v>
      </c>
      <c r="F530" s="7"/>
      <c r="G530" s="2" t="s">
        <v>1402</v>
      </c>
      <c r="H530" s="2" t="s">
        <v>62</v>
      </c>
      <c r="I530" s="2" t="s">
        <v>53</v>
      </c>
      <c r="J530" s="6" t="s">
        <v>45</v>
      </c>
      <c r="K530" s="2" t="s">
        <v>66</v>
      </c>
      <c r="L530" s="2">
        <v>3</v>
      </c>
      <c r="M530" s="2">
        <v>20</v>
      </c>
      <c r="N530" s="2">
        <v>0</v>
      </c>
      <c r="O530" s="12">
        <v>0</v>
      </c>
      <c r="P530" s="7"/>
      <c r="Q530" s="7"/>
      <c r="R530" s="14" t="s">
        <v>113</v>
      </c>
      <c r="S530" s="2" t="s">
        <v>1400</v>
      </c>
      <c r="T530" s="7"/>
      <c r="U530" s="7"/>
      <c r="V530" s="7"/>
      <c r="W530" s="2" t="s">
        <v>54</v>
      </c>
      <c r="X530" s="6" t="s">
        <v>186</v>
      </c>
      <c r="Y530" s="6"/>
      <c r="Z530" s="7"/>
      <c r="AA530" s="7"/>
      <c r="AB530" s="7"/>
      <c r="AC530" s="7"/>
      <c r="AD530" s="7"/>
      <c r="AE530" s="7"/>
    </row>
    <row r="531" spans="1:31" x14ac:dyDescent="0.15">
      <c r="A531" s="4">
        <v>42386</v>
      </c>
      <c r="B531" s="5" t="s">
        <v>1403</v>
      </c>
      <c r="C531" s="2">
        <v>4</v>
      </c>
      <c r="D531" s="6" t="s">
        <v>56</v>
      </c>
      <c r="E531" s="6" t="s">
        <v>52</v>
      </c>
      <c r="F531" s="7"/>
      <c r="G531" s="2" t="s">
        <v>1404</v>
      </c>
      <c r="H531" s="2" t="s">
        <v>44</v>
      </c>
      <c r="I531" s="2" t="s">
        <v>53</v>
      </c>
      <c r="J531" s="6" t="s">
        <v>45</v>
      </c>
      <c r="K531" s="2" t="s">
        <v>46</v>
      </c>
      <c r="L531" s="2">
        <v>4</v>
      </c>
      <c r="M531" s="2">
        <v>20</v>
      </c>
      <c r="N531" s="2">
        <v>80</v>
      </c>
      <c r="O531" s="12">
        <v>1</v>
      </c>
      <c r="P531" s="7"/>
      <c r="Q531" s="7"/>
      <c r="R531" s="14" t="s">
        <v>47</v>
      </c>
      <c r="S531" s="7"/>
      <c r="T531" s="7"/>
      <c r="U531" s="7"/>
      <c r="V531" s="7"/>
      <c r="W531" s="2" t="s">
        <v>54</v>
      </c>
      <c r="X531" s="6" t="s">
        <v>49</v>
      </c>
      <c r="Y531" s="6"/>
      <c r="Z531" s="7"/>
      <c r="AA531" s="7"/>
      <c r="AB531" s="7"/>
      <c r="AC531" s="7"/>
      <c r="AD531" s="7"/>
      <c r="AE531" s="7"/>
    </row>
    <row r="532" spans="1:31" x14ac:dyDescent="0.15">
      <c r="A532" s="4">
        <v>42386</v>
      </c>
      <c r="B532" s="5" t="s">
        <v>1405</v>
      </c>
      <c r="C532" s="2">
        <v>5</v>
      </c>
      <c r="D532" s="6" t="s">
        <v>56</v>
      </c>
      <c r="E532" s="6" t="s">
        <v>52</v>
      </c>
      <c r="F532" s="7"/>
      <c r="G532" s="2" t="s">
        <v>1406</v>
      </c>
      <c r="H532" s="2" t="s">
        <v>44</v>
      </c>
      <c r="I532" s="2" t="s">
        <v>53</v>
      </c>
      <c r="J532" s="6" t="s">
        <v>45</v>
      </c>
      <c r="K532" s="2" t="s">
        <v>46</v>
      </c>
      <c r="L532" s="2">
        <v>2</v>
      </c>
      <c r="M532" s="2">
        <v>20</v>
      </c>
      <c r="N532" s="2">
        <v>40</v>
      </c>
      <c r="O532" s="12">
        <v>1</v>
      </c>
      <c r="P532" s="7"/>
      <c r="Q532" s="7"/>
      <c r="R532" s="14" t="s">
        <v>47</v>
      </c>
      <c r="S532" s="7"/>
      <c r="T532" s="7"/>
      <c r="U532" s="7"/>
      <c r="V532" s="7"/>
      <c r="W532" s="2" t="s">
        <v>54</v>
      </c>
      <c r="X532" s="6" t="s">
        <v>49</v>
      </c>
      <c r="Y532" s="6"/>
      <c r="Z532" s="7"/>
      <c r="AA532" s="7"/>
      <c r="AB532" s="7"/>
      <c r="AC532" s="7"/>
      <c r="AD532" s="7"/>
      <c r="AE532" s="7"/>
    </row>
    <row r="533" spans="1:31" x14ac:dyDescent="0.15">
      <c r="A533" s="4">
        <v>42386</v>
      </c>
      <c r="B533" s="5" t="s">
        <v>1407</v>
      </c>
      <c r="C533" s="2">
        <v>6</v>
      </c>
      <c r="D533" s="6" t="s">
        <v>50</v>
      </c>
      <c r="E533" s="6" t="s">
        <v>112</v>
      </c>
      <c r="F533" s="7"/>
      <c r="G533" s="2" t="s">
        <v>166</v>
      </c>
      <c r="H533" s="2" t="s">
        <v>62</v>
      </c>
      <c r="I533" s="2" t="s">
        <v>53</v>
      </c>
      <c r="J533" s="6" t="s">
        <v>45</v>
      </c>
      <c r="K533" s="2" t="s">
        <v>46</v>
      </c>
      <c r="L533" s="2">
        <v>1</v>
      </c>
      <c r="M533" s="2">
        <v>50</v>
      </c>
      <c r="N533" s="2">
        <v>50</v>
      </c>
      <c r="O533" s="12">
        <v>1</v>
      </c>
      <c r="P533" s="7"/>
      <c r="Q533" s="7"/>
      <c r="R533" s="14" t="s">
        <v>47</v>
      </c>
      <c r="S533" s="7"/>
      <c r="T533" s="7"/>
      <c r="U533" s="7"/>
      <c r="V533" s="7"/>
      <c r="W533" s="2" t="s">
        <v>389</v>
      </c>
      <c r="X533" s="6" t="s">
        <v>49</v>
      </c>
      <c r="Y533" s="6"/>
      <c r="Z533" s="7"/>
      <c r="AA533" s="7"/>
      <c r="AB533" s="7"/>
      <c r="AC533" s="7"/>
      <c r="AD533" s="7"/>
      <c r="AE533" s="7"/>
    </row>
    <row r="534" spans="1:31" x14ac:dyDescent="0.15">
      <c r="A534" s="4">
        <v>42386</v>
      </c>
      <c r="B534" s="5" t="s">
        <v>1408</v>
      </c>
      <c r="C534" s="2">
        <v>7</v>
      </c>
      <c r="D534" s="6" t="s">
        <v>50</v>
      </c>
      <c r="E534" s="6" t="s">
        <v>112</v>
      </c>
      <c r="F534" s="7"/>
      <c r="G534" s="2" t="s">
        <v>138</v>
      </c>
      <c r="H534" s="2" t="s">
        <v>62</v>
      </c>
      <c r="I534" s="2" t="s">
        <v>53</v>
      </c>
      <c r="J534" s="6" t="s">
        <v>55</v>
      </c>
      <c r="K534" s="2" t="s">
        <v>46</v>
      </c>
      <c r="L534" s="2">
        <v>1</v>
      </c>
      <c r="M534" s="2">
        <v>50</v>
      </c>
      <c r="N534" s="2">
        <v>50</v>
      </c>
      <c r="O534" s="12">
        <v>1</v>
      </c>
      <c r="P534" s="7"/>
      <c r="Q534" s="7"/>
      <c r="R534" s="14" t="s">
        <v>47</v>
      </c>
      <c r="S534" s="7"/>
      <c r="T534" s="7"/>
      <c r="U534" s="7"/>
      <c r="V534" s="7"/>
      <c r="W534" s="2" t="s">
        <v>389</v>
      </c>
      <c r="X534" s="6" t="s">
        <v>49</v>
      </c>
      <c r="Y534" s="6"/>
      <c r="Z534" s="7"/>
      <c r="AA534" s="7"/>
      <c r="AB534" s="7"/>
      <c r="AC534" s="7"/>
      <c r="AD534" s="7"/>
      <c r="AE534" s="7"/>
    </row>
    <row r="535" spans="1:31" x14ac:dyDescent="0.15">
      <c r="A535" s="4">
        <v>42386</v>
      </c>
      <c r="B535" s="5" t="s">
        <v>1409</v>
      </c>
      <c r="C535" s="2">
        <v>8</v>
      </c>
      <c r="D535" s="6" t="s">
        <v>69</v>
      </c>
      <c r="E535" s="6" t="s">
        <v>199</v>
      </c>
      <c r="F535" s="2" t="s">
        <v>903</v>
      </c>
      <c r="G535" s="2" t="s">
        <v>328</v>
      </c>
      <c r="H535" s="2" t="s">
        <v>44</v>
      </c>
      <c r="I535" s="2" t="s">
        <v>43</v>
      </c>
      <c r="J535" s="6" t="s">
        <v>45</v>
      </c>
      <c r="K535" s="2" t="s">
        <v>66</v>
      </c>
      <c r="L535" s="2">
        <v>1</v>
      </c>
      <c r="M535" s="2">
        <v>980</v>
      </c>
      <c r="N535" s="2">
        <v>980</v>
      </c>
      <c r="O535" s="12">
        <v>1</v>
      </c>
      <c r="P535" s="7"/>
      <c r="Q535" s="7"/>
      <c r="R535" s="14" t="s">
        <v>113</v>
      </c>
      <c r="S535" s="2" t="s">
        <v>1400</v>
      </c>
      <c r="T535" s="7"/>
      <c r="U535" s="7"/>
      <c r="V535" s="7"/>
      <c r="W535" s="2" t="s">
        <v>54</v>
      </c>
      <c r="X535" s="6" t="s">
        <v>78</v>
      </c>
      <c r="Y535" s="6"/>
      <c r="Z535" s="7"/>
      <c r="AA535" s="7"/>
      <c r="AB535" s="7"/>
      <c r="AC535" s="7"/>
      <c r="AD535" s="7"/>
      <c r="AE535" s="7"/>
    </row>
    <row r="536" spans="1:31" x14ac:dyDescent="0.15">
      <c r="A536" s="4">
        <v>42386</v>
      </c>
      <c r="B536" s="5" t="s">
        <v>1409</v>
      </c>
      <c r="C536" s="2">
        <v>8</v>
      </c>
      <c r="D536" s="6" t="s">
        <v>157</v>
      </c>
      <c r="E536" s="6" t="s">
        <v>41</v>
      </c>
      <c r="F536" s="2" t="s">
        <v>176</v>
      </c>
      <c r="G536" s="2" t="s">
        <v>300</v>
      </c>
      <c r="H536" s="2" t="s">
        <v>44</v>
      </c>
      <c r="I536" s="2" t="s">
        <v>72</v>
      </c>
      <c r="J536" s="6" t="s">
        <v>45</v>
      </c>
      <c r="K536" s="2" t="s">
        <v>66</v>
      </c>
      <c r="L536" s="2">
        <v>1</v>
      </c>
      <c r="M536" s="2">
        <v>1055</v>
      </c>
      <c r="N536" s="2">
        <v>949</v>
      </c>
      <c r="O536" s="12">
        <v>0.89952606635071097</v>
      </c>
      <c r="P536" s="7"/>
      <c r="Q536" s="7"/>
      <c r="R536" s="14" t="s">
        <v>113</v>
      </c>
      <c r="S536" s="2" t="s">
        <v>1400</v>
      </c>
      <c r="T536" s="7"/>
      <c r="U536" s="7"/>
      <c r="V536" s="7"/>
      <c r="W536" s="2" t="s">
        <v>54</v>
      </c>
      <c r="X536" s="6" t="s">
        <v>78</v>
      </c>
      <c r="Y536" s="6"/>
      <c r="Z536" s="7"/>
      <c r="AA536" s="7"/>
      <c r="AB536" s="7"/>
      <c r="AC536" s="7"/>
      <c r="AD536" s="7"/>
      <c r="AE536" s="7"/>
    </row>
    <row r="537" spans="1:31" x14ac:dyDescent="0.15">
      <c r="A537" s="4">
        <v>42386</v>
      </c>
      <c r="B537" s="5" t="s">
        <v>1409</v>
      </c>
      <c r="C537" s="2">
        <v>8</v>
      </c>
      <c r="D537" s="6" t="s">
        <v>146</v>
      </c>
      <c r="E537" s="6" t="s">
        <v>238</v>
      </c>
      <c r="F537" s="2" t="s">
        <v>187</v>
      </c>
      <c r="G537" s="2" t="s">
        <v>280</v>
      </c>
      <c r="H537" s="2" t="s">
        <v>44</v>
      </c>
      <c r="I537" s="2" t="s">
        <v>287</v>
      </c>
      <c r="J537" s="6" t="s">
        <v>45</v>
      </c>
      <c r="K537" s="2" t="s">
        <v>66</v>
      </c>
      <c r="L537" s="2">
        <v>1</v>
      </c>
      <c r="M537" s="2">
        <v>1480</v>
      </c>
      <c r="N537" s="2">
        <v>1258</v>
      </c>
      <c r="O537" s="12">
        <v>0.85</v>
      </c>
      <c r="P537" s="7"/>
      <c r="Q537" s="7"/>
      <c r="R537" s="14" t="s">
        <v>113</v>
      </c>
      <c r="S537" s="2" t="s">
        <v>1400</v>
      </c>
      <c r="T537" s="7"/>
      <c r="U537" s="7"/>
      <c r="V537" s="7"/>
      <c r="W537" s="2" t="s">
        <v>54</v>
      </c>
      <c r="X537" s="6" t="s">
        <v>78</v>
      </c>
      <c r="Y537" s="6"/>
      <c r="Z537" s="7"/>
      <c r="AA537" s="7"/>
      <c r="AB537" s="7"/>
      <c r="AC537" s="7"/>
      <c r="AD537" s="7"/>
      <c r="AE537" s="7"/>
    </row>
    <row r="538" spans="1:31" x14ac:dyDescent="0.15">
      <c r="A538" s="4">
        <v>42386</v>
      </c>
      <c r="B538" s="5" t="s">
        <v>1409</v>
      </c>
      <c r="C538" s="2">
        <v>8</v>
      </c>
      <c r="D538" s="6" t="s">
        <v>241</v>
      </c>
      <c r="E538" s="6"/>
      <c r="F538" s="2" t="s">
        <v>1247</v>
      </c>
      <c r="G538" s="2" t="s">
        <v>166</v>
      </c>
      <c r="H538" s="2" t="s">
        <v>44</v>
      </c>
      <c r="I538" s="2" t="s">
        <v>788</v>
      </c>
      <c r="J538" s="6" t="s">
        <v>45</v>
      </c>
      <c r="K538" s="2" t="s">
        <v>66</v>
      </c>
      <c r="L538" s="2">
        <v>1</v>
      </c>
      <c r="M538" s="2">
        <v>500</v>
      </c>
      <c r="N538" s="2">
        <v>500</v>
      </c>
      <c r="O538" s="12">
        <v>1</v>
      </c>
      <c r="P538" s="7"/>
      <c r="Q538" s="7"/>
      <c r="R538" s="14" t="s">
        <v>113</v>
      </c>
      <c r="S538" s="2" t="s">
        <v>1400</v>
      </c>
      <c r="T538" s="7"/>
      <c r="U538" s="7"/>
      <c r="V538" s="7"/>
      <c r="W538" s="2" t="s">
        <v>54</v>
      </c>
      <c r="X538" s="6" t="s">
        <v>78</v>
      </c>
      <c r="Y538" s="6"/>
      <c r="Z538" s="7"/>
      <c r="AA538" s="7"/>
      <c r="AB538" s="7"/>
      <c r="AC538" s="7"/>
      <c r="AD538" s="7"/>
      <c r="AE538" s="7"/>
    </row>
    <row r="539" spans="1:31" x14ac:dyDescent="0.15">
      <c r="A539" s="4">
        <v>42386</v>
      </c>
      <c r="B539" s="5" t="s">
        <v>1410</v>
      </c>
      <c r="C539" s="2">
        <v>9</v>
      </c>
      <c r="D539" s="6" t="s">
        <v>75</v>
      </c>
      <c r="E539" s="6" t="s">
        <v>199</v>
      </c>
      <c r="F539" s="2" t="s">
        <v>1401</v>
      </c>
      <c r="G539" s="2" t="s">
        <v>1279</v>
      </c>
      <c r="H539" s="2" t="s">
        <v>62</v>
      </c>
      <c r="I539" s="2" t="s">
        <v>53</v>
      </c>
      <c r="J539" s="6" t="s">
        <v>45</v>
      </c>
      <c r="K539" s="2" t="s">
        <v>66</v>
      </c>
      <c r="L539" s="2">
        <v>1</v>
      </c>
      <c r="M539" s="2">
        <v>1180</v>
      </c>
      <c r="N539" s="2">
        <v>1180</v>
      </c>
      <c r="O539" s="12">
        <v>1</v>
      </c>
      <c r="P539" s="2"/>
      <c r="Q539" s="2"/>
      <c r="R539" s="14" t="s">
        <v>113</v>
      </c>
      <c r="S539" s="2" t="s">
        <v>1411</v>
      </c>
      <c r="T539" s="2"/>
      <c r="U539" s="2"/>
      <c r="V539" s="2"/>
      <c r="W539" s="2" t="s">
        <v>54</v>
      </c>
      <c r="X539" s="6" t="s">
        <v>78</v>
      </c>
      <c r="Y539" s="6"/>
      <c r="Z539" s="2"/>
      <c r="AA539" s="2"/>
      <c r="AB539" s="15"/>
      <c r="AC539" s="2"/>
      <c r="AD539" s="2"/>
      <c r="AE539" s="2"/>
    </row>
    <row r="540" spans="1:31" x14ac:dyDescent="0.15">
      <c r="A540" s="4">
        <v>42386</v>
      </c>
      <c r="B540" s="5" t="s">
        <v>1410</v>
      </c>
      <c r="C540" s="2">
        <v>9</v>
      </c>
      <c r="D540" s="6" t="s">
        <v>146</v>
      </c>
      <c r="E540" s="6" t="s">
        <v>238</v>
      </c>
      <c r="F540" s="2" t="s">
        <v>187</v>
      </c>
      <c r="G540" s="2" t="s">
        <v>280</v>
      </c>
      <c r="H540" s="2" t="s">
        <v>44</v>
      </c>
      <c r="I540" s="2" t="s">
        <v>287</v>
      </c>
      <c r="J540" s="6" t="s">
        <v>45</v>
      </c>
      <c r="K540" s="2" t="s">
        <v>66</v>
      </c>
      <c r="L540" s="2">
        <v>1</v>
      </c>
      <c r="M540" s="2">
        <v>1480</v>
      </c>
      <c r="N540" s="2">
        <v>578</v>
      </c>
      <c r="O540" s="12">
        <v>0.39054054054054099</v>
      </c>
      <c r="P540" s="7"/>
      <c r="Q540" s="7"/>
      <c r="R540" s="14" t="s">
        <v>113</v>
      </c>
      <c r="S540" s="2" t="s">
        <v>1411</v>
      </c>
      <c r="T540" s="7"/>
      <c r="U540" s="7"/>
      <c r="V540" s="7"/>
      <c r="W540" s="2" t="s">
        <v>54</v>
      </c>
      <c r="X540" s="6" t="s">
        <v>78</v>
      </c>
      <c r="Y540" s="6"/>
      <c r="Z540" s="2" t="s">
        <v>1412</v>
      </c>
      <c r="AA540" s="7"/>
      <c r="AB540" s="7"/>
      <c r="AC540" s="7"/>
      <c r="AD540" s="7"/>
      <c r="AE540" s="7"/>
    </row>
    <row r="541" spans="1:31" x14ac:dyDescent="0.15">
      <c r="A541" s="4">
        <v>42386</v>
      </c>
      <c r="B541" s="5" t="s">
        <v>1413</v>
      </c>
      <c r="C541" s="2">
        <v>10</v>
      </c>
      <c r="D541" s="6" t="s">
        <v>671</v>
      </c>
      <c r="E541" s="6" t="s">
        <v>112</v>
      </c>
      <c r="F541" s="7"/>
      <c r="G541" s="2" t="s">
        <v>1145</v>
      </c>
      <c r="H541" s="2" t="s">
        <v>44</v>
      </c>
      <c r="I541" s="2" t="s">
        <v>53</v>
      </c>
      <c r="J541" s="6" t="s">
        <v>45</v>
      </c>
      <c r="K541" s="2" t="s">
        <v>66</v>
      </c>
      <c r="L541" s="2">
        <v>1</v>
      </c>
      <c r="M541" s="2">
        <v>480</v>
      </c>
      <c r="N541" s="2">
        <v>480</v>
      </c>
      <c r="O541" s="12">
        <v>1</v>
      </c>
      <c r="P541" s="7"/>
      <c r="Q541" s="7"/>
      <c r="R541" s="14" t="s">
        <v>113</v>
      </c>
      <c r="S541" s="2" t="s">
        <v>1414</v>
      </c>
      <c r="T541" s="7"/>
      <c r="U541" s="7"/>
      <c r="V541" s="7"/>
      <c r="W541" s="2" t="s">
        <v>54</v>
      </c>
      <c r="X541" s="6" t="s">
        <v>86</v>
      </c>
      <c r="Y541" s="6"/>
      <c r="Z541" s="7"/>
      <c r="AA541" s="7"/>
      <c r="AB541" s="7"/>
      <c r="AC541" s="7"/>
      <c r="AD541" s="7"/>
      <c r="AE541" s="7"/>
    </row>
    <row r="542" spans="1:31" x14ac:dyDescent="0.15">
      <c r="A542" s="4">
        <v>42386</v>
      </c>
      <c r="B542" s="5" t="s">
        <v>1415</v>
      </c>
      <c r="C542" s="2">
        <v>11</v>
      </c>
      <c r="D542" s="6" t="s">
        <v>50</v>
      </c>
      <c r="E542" s="6" t="s">
        <v>602</v>
      </c>
      <c r="F542" s="7"/>
      <c r="G542" s="2" t="s">
        <v>164</v>
      </c>
      <c r="H542" s="2" t="s">
        <v>44</v>
      </c>
      <c r="I542" s="2" t="s">
        <v>53</v>
      </c>
      <c r="J542" s="6" t="s">
        <v>55</v>
      </c>
      <c r="K542" s="2" t="s">
        <v>46</v>
      </c>
      <c r="L542" s="2">
        <v>1</v>
      </c>
      <c r="M542" s="2">
        <v>50</v>
      </c>
      <c r="N542" s="2">
        <v>50</v>
      </c>
      <c r="O542" s="12">
        <v>1</v>
      </c>
      <c r="P542" s="7"/>
      <c r="Q542" s="7"/>
      <c r="R542" s="14" t="s">
        <v>47</v>
      </c>
      <c r="S542" s="7"/>
      <c r="T542" s="7"/>
      <c r="U542" s="7"/>
      <c r="V542" s="7"/>
      <c r="W542" s="2" t="s">
        <v>389</v>
      </c>
      <c r="X542" s="6" t="s">
        <v>49</v>
      </c>
      <c r="Y542" s="6"/>
      <c r="Z542" s="7"/>
      <c r="AA542" s="7"/>
      <c r="AB542" s="7"/>
      <c r="AC542" s="7"/>
      <c r="AD542" s="7"/>
      <c r="AE542" s="7"/>
    </row>
    <row r="543" spans="1:31" x14ac:dyDescent="0.15">
      <c r="A543" s="4">
        <v>42386</v>
      </c>
      <c r="B543" s="5" t="s">
        <v>1415</v>
      </c>
      <c r="C543" s="2">
        <v>11</v>
      </c>
      <c r="D543" s="6" t="s">
        <v>56</v>
      </c>
      <c r="E543" s="6" t="s">
        <v>52</v>
      </c>
      <c r="F543" s="7"/>
      <c r="G543" s="2" t="s">
        <v>223</v>
      </c>
      <c r="H543" s="2" t="s">
        <v>44</v>
      </c>
      <c r="I543" s="2" t="s">
        <v>53</v>
      </c>
      <c r="J543" s="6" t="s">
        <v>55</v>
      </c>
      <c r="K543" s="2" t="s">
        <v>46</v>
      </c>
      <c r="L543" s="2">
        <v>1</v>
      </c>
      <c r="M543" s="2">
        <v>20</v>
      </c>
      <c r="N543" s="2">
        <v>20</v>
      </c>
      <c r="O543" s="12">
        <v>1</v>
      </c>
      <c r="P543" s="7"/>
      <c r="Q543" s="7"/>
      <c r="R543" s="14" t="s">
        <v>47</v>
      </c>
      <c r="S543" s="7"/>
      <c r="T543" s="7"/>
      <c r="U543" s="7"/>
      <c r="V543" s="7"/>
      <c r="W543" s="2" t="s">
        <v>389</v>
      </c>
      <c r="X543" s="6" t="s">
        <v>49</v>
      </c>
      <c r="Y543" s="6"/>
      <c r="Z543" s="7"/>
      <c r="AA543" s="7"/>
      <c r="AB543" s="7"/>
      <c r="AC543" s="7"/>
      <c r="AD543" s="7"/>
      <c r="AE543" s="7"/>
    </row>
    <row r="544" spans="1:31" x14ac:dyDescent="0.15">
      <c r="A544" s="4">
        <v>42386</v>
      </c>
      <c r="B544" s="5" t="s">
        <v>1415</v>
      </c>
      <c r="C544" s="2">
        <v>11</v>
      </c>
      <c r="D544" s="6" t="s">
        <v>100</v>
      </c>
      <c r="E544" s="6" t="s">
        <v>227</v>
      </c>
      <c r="F544" s="7"/>
      <c r="G544" s="2" t="s">
        <v>137</v>
      </c>
      <c r="H544" s="2" t="s">
        <v>62</v>
      </c>
      <c r="I544" s="2" t="s">
        <v>53</v>
      </c>
      <c r="J544" s="6" t="s">
        <v>55</v>
      </c>
      <c r="K544" s="2" t="s">
        <v>46</v>
      </c>
      <c r="L544" s="2">
        <v>1</v>
      </c>
      <c r="M544" s="2">
        <v>30</v>
      </c>
      <c r="N544" s="2">
        <v>30</v>
      </c>
      <c r="O544" s="12">
        <v>1</v>
      </c>
      <c r="P544" s="7"/>
      <c r="Q544" s="7"/>
      <c r="R544" s="14" t="s">
        <v>47</v>
      </c>
      <c r="S544" s="7"/>
      <c r="T544" s="7"/>
      <c r="U544" s="7"/>
      <c r="V544" s="7"/>
      <c r="W544" s="2" t="s">
        <v>389</v>
      </c>
      <c r="X544" s="6" t="s">
        <v>49</v>
      </c>
      <c r="Y544" s="6"/>
      <c r="Z544" s="7"/>
      <c r="AA544" s="7"/>
      <c r="AB544" s="7"/>
      <c r="AC544" s="7"/>
      <c r="AD544" s="7"/>
      <c r="AE544" s="7"/>
    </row>
    <row r="545" spans="1:25" x14ac:dyDescent="0.15">
      <c r="A545" s="4">
        <v>42386</v>
      </c>
      <c r="B545" s="5" t="s">
        <v>1416</v>
      </c>
      <c r="C545" s="2">
        <v>12</v>
      </c>
      <c r="D545" s="6" t="s">
        <v>50</v>
      </c>
      <c r="E545" s="6" t="s">
        <v>112</v>
      </c>
      <c r="F545" s="7"/>
      <c r="G545" s="2" t="s">
        <v>166</v>
      </c>
      <c r="H545" s="2" t="s">
        <v>62</v>
      </c>
      <c r="I545" s="2" t="s">
        <v>53</v>
      </c>
      <c r="J545" s="6" t="s">
        <v>45</v>
      </c>
      <c r="K545" s="2" t="s">
        <v>46</v>
      </c>
      <c r="L545" s="2">
        <v>1</v>
      </c>
      <c r="M545" s="2">
        <v>50</v>
      </c>
      <c r="N545" s="2">
        <v>50</v>
      </c>
      <c r="O545" s="12">
        <v>1</v>
      </c>
      <c r="P545" s="7"/>
      <c r="Q545" s="7"/>
      <c r="R545" s="14" t="s">
        <v>47</v>
      </c>
      <c r="S545" s="7"/>
      <c r="T545" s="7"/>
      <c r="U545" s="7"/>
      <c r="V545" s="7"/>
      <c r="W545" s="2" t="s">
        <v>389</v>
      </c>
      <c r="X545" s="6" t="s">
        <v>49</v>
      </c>
      <c r="Y545" s="6"/>
    </row>
    <row r="546" spans="1:25" x14ac:dyDescent="0.15">
      <c r="A546" s="4">
        <v>42386</v>
      </c>
      <c r="B546" s="5" t="s">
        <v>1416</v>
      </c>
      <c r="C546" s="2">
        <v>12</v>
      </c>
      <c r="D546" s="6" t="s">
        <v>56</v>
      </c>
      <c r="E546" s="6" t="s">
        <v>52</v>
      </c>
      <c r="F546" s="7"/>
      <c r="G546" s="2" t="s">
        <v>203</v>
      </c>
      <c r="H546" s="2" t="s">
        <v>44</v>
      </c>
      <c r="I546" s="2" t="s">
        <v>53</v>
      </c>
      <c r="J546" s="6" t="s">
        <v>55</v>
      </c>
      <c r="K546" s="2" t="s">
        <v>46</v>
      </c>
      <c r="L546" s="2">
        <v>1</v>
      </c>
      <c r="M546" s="2">
        <v>20</v>
      </c>
      <c r="N546" s="2">
        <v>20</v>
      </c>
      <c r="O546" s="12">
        <v>1</v>
      </c>
      <c r="P546" s="7"/>
      <c r="Q546" s="7"/>
      <c r="R546" s="14" t="s">
        <v>47</v>
      </c>
      <c r="S546" s="7"/>
      <c r="T546" s="7"/>
      <c r="U546" s="7"/>
      <c r="V546" s="7"/>
      <c r="W546" s="2" t="s">
        <v>389</v>
      </c>
      <c r="X546" s="6" t="s">
        <v>49</v>
      </c>
      <c r="Y546" s="6"/>
    </row>
    <row r="547" spans="1:25" x14ac:dyDescent="0.15">
      <c r="A547" s="4">
        <v>42386</v>
      </c>
      <c r="B547" s="5" t="s">
        <v>1417</v>
      </c>
      <c r="C547" s="2">
        <v>13</v>
      </c>
      <c r="D547" s="6" t="s">
        <v>671</v>
      </c>
      <c r="E547" s="6" t="s">
        <v>112</v>
      </c>
      <c r="F547" s="7"/>
      <c r="G547" s="2" t="s">
        <v>1145</v>
      </c>
      <c r="H547" s="2" t="s">
        <v>44</v>
      </c>
      <c r="I547" s="2" t="s">
        <v>53</v>
      </c>
      <c r="J547" s="6" t="s">
        <v>55</v>
      </c>
      <c r="K547" s="2" t="s">
        <v>66</v>
      </c>
      <c r="L547" s="2">
        <v>1</v>
      </c>
      <c r="M547" s="2">
        <v>480</v>
      </c>
      <c r="N547" s="2">
        <v>480</v>
      </c>
      <c r="O547" s="12">
        <v>1</v>
      </c>
      <c r="P547" s="7"/>
      <c r="Q547" s="7"/>
      <c r="R547" s="14" t="s">
        <v>113</v>
      </c>
      <c r="S547" s="2" t="s">
        <v>1091</v>
      </c>
      <c r="T547" s="7"/>
      <c r="U547" s="7"/>
      <c r="V547" s="7"/>
      <c r="W547" s="2" t="s">
        <v>54</v>
      </c>
      <c r="X547" s="6" t="s">
        <v>86</v>
      </c>
      <c r="Y547" s="6"/>
    </row>
    <row r="548" spans="1:25" x14ac:dyDescent="0.15">
      <c r="A548" s="4">
        <v>42386</v>
      </c>
      <c r="B548" s="5" t="s">
        <v>1418</v>
      </c>
      <c r="C548" s="2">
        <v>14</v>
      </c>
      <c r="D548" s="6" t="s">
        <v>135</v>
      </c>
      <c r="E548" s="6" t="s">
        <v>112</v>
      </c>
      <c r="F548" s="7"/>
      <c r="G548" s="2" t="s">
        <v>137</v>
      </c>
      <c r="H548" s="2" t="s">
        <v>62</v>
      </c>
      <c r="I548" s="2" t="s">
        <v>136</v>
      </c>
      <c r="J548" s="6" t="s">
        <v>45</v>
      </c>
      <c r="K548" s="2" t="s">
        <v>64</v>
      </c>
      <c r="L548" s="2">
        <v>1</v>
      </c>
      <c r="M548" s="2">
        <v>280</v>
      </c>
      <c r="N548" s="2">
        <v>280</v>
      </c>
      <c r="O548" s="12">
        <v>1</v>
      </c>
      <c r="P548" s="7"/>
      <c r="Q548" s="7"/>
      <c r="R548" s="14" t="s">
        <v>113</v>
      </c>
      <c r="S548" s="2" t="s">
        <v>1419</v>
      </c>
      <c r="T548" s="7"/>
      <c r="U548" s="7"/>
      <c r="V548" s="7"/>
      <c r="W548" s="2" t="s">
        <v>54</v>
      </c>
      <c r="X548" s="6" t="s">
        <v>49</v>
      </c>
      <c r="Y548" s="6"/>
    </row>
    <row r="549" spans="1:25" x14ac:dyDescent="0.15">
      <c r="A549" s="4">
        <v>42386</v>
      </c>
      <c r="B549" s="5" t="s">
        <v>1420</v>
      </c>
      <c r="C549" s="2">
        <v>15</v>
      </c>
      <c r="D549" s="6" t="s">
        <v>66</v>
      </c>
      <c r="E549" s="6" t="s">
        <v>120</v>
      </c>
      <c r="F549" s="2" t="s">
        <v>793</v>
      </c>
      <c r="G549" s="2" t="s">
        <v>203</v>
      </c>
      <c r="H549" s="2" t="s">
        <v>44</v>
      </c>
      <c r="I549" s="2" t="s">
        <v>208</v>
      </c>
      <c r="J549" s="6" t="s">
        <v>45</v>
      </c>
      <c r="K549" s="2" t="s">
        <v>66</v>
      </c>
      <c r="L549" s="2">
        <v>1</v>
      </c>
      <c r="M549" s="2">
        <v>3750</v>
      </c>
      <c r="N549" s="2">
        <v>2524</v>
      </c>
      <c r="O549" s="12">
        <v>0.67306666666666704</v>
      </c>
      <c r="P549" s="7"/>
      <c r="Q549" s="7"/>
      <c r="R549" s="14" t="s">
        <v>113</v>
      </c>
      <c r="S549" s="2" t="s">
        <v>1043</v>
      </c>
      <c r="T549" s="7"/>
      <c r="U549" s="7"/>
      <c r="V549" s="7"/>
      <c r="W549" s="2" t="s">
        <v>54</v>
      </c>
      <c r="X549" s="6" t="s">
        <v>275</v>
      </c>
      <c r="Y549" s="6"/>
    </row>
    <row r="550" spans="1:25" x14ac:dyDescent="0.15">
      <c r="A550" s="4">
        <v>42386</v>
      </c>
      <c r="B550" s="5" t="s">
        <v>1420</v>
      </c>
      <c r="C550" s="2">
        <v>15</v>
      </c>
      <c r="D550" s="6" t="s">
        <v>146</v>
      </c>
      <c r="E550" s="6" t="s">
        <v>120</v>
      </c>
      <c r="F550" s="2" t="s">
        <v>1394</v>
      </c>
      <c r="G550" s="2" t="s">
        <v>203</v>
      </c>
      <c r="H550" s="2" t="s">
        <v>44</v>
      </c>
      <c r="I550" s="2">
        <v>24.5</v>
      </c>
      <c r="J550" s="6" t="s">
        <v>45</v>
      </c>
      <c r="K550" s="2" t="s">
        <v>66</v>
      </c>
      <c r="L550" s="2">
        <v>1</v>
      </c>
      <c r="M550" s="2">
        <v>2190</v>
      </c>
      <c r="N550" s="2">
        <v>1475</v>
      </c>
      <c r="O550" s="12">
        <v>0.67351598173516003</v>
      </c>
      <c r="P550" s="7"/>
      <c r="Q550" s="7"/>
      <c r="R550" s="14" t="s">
        <v>113</v>
      </c>
      <c r="S550" s="2" t="s">
        <v>1043</v>
      </c>
      <c r="T550" s="7"/>
      <c r="U550" s="7"/>
      <c r="V550" s="7"/>
      <c r="W550" s="2" t="s">
        <v>54</v>
      </c>
      <c r="X550" s="6" t="s">
        <v>275</v>
      </c>
      <c r="Y550" s="6"/>
    </row>
    <row r="551" spans="1:25" x14ac:dyDescent="0.15">
      <c r="A551" s="4">
        <v>42386</v>
      </c>
      <c r="B551" s="5" t="s">
        <v>1420</v>
      </c>
      <c r="C551" s="2">
        <v>15</v>
      </c>
      <c r="D551" s="6" t="s">
        <v>671</v>
      </c>
      <c r="E551" s="6" t="s">
        <v>112</v>
      </c>
      <c r="F551" s="7"/>
      <c r="G551" s="2" t="s">
        <v>1145</v>
      </c>
      <c r="H551" s="2" t="s">
        <v>44</v>
      </c>
      <c r="I551" s="2" t="s">
        <v>53</v>
      </c>
      <c r="J551" s="6" t="s">
        <v>45</v>
      </c>
      <c r="K551" s="2" t="s">
        <v>66</v>
      </c>
      <c r="L551" s="2">
        <v>1</v>
      </c>
      <c r="M551" s="2">
        <v>480</v>
      </c>
      <c r="N551" s="2">
        <v>480</v>
      </c>
      <c r="O551" s="12">
        <v>1</v>
      </c>
      <c r="P551" s="7"/>
      <c r="Q551" s="7"/>
      <c r="R551" s="14" t="s">
        <v>113</v>
      </c>
      <c r="S551" s="2" t="s">
        <v>1043</v>
      </c>
      <c r="T551" s="7"/>
      <c r="U551" s="7"/>
      <c r="V551" s="7"/>
      <c r="W551" s="2" t="s">
        <v>54</v>
      </c>
      <c r="X551" s="6" t="s">
        <v>275</v>
      </c>
      <c r="Y551" s="6"/>
    </row>
    <row r="552" spans="1:25" x14ac:dyDescent="0.15">
      <c r="A552" s="4">
        <v>42386</v>
      </c>
      <c r="B552" s="5" t="s">
        <v>1420</v>
      </c>
      <c r="C552" s="2">
        <v>15</v>
      </c>
      <c r="D552" s="6" t="s">
        <v>111</v>
      </c>
      <c r="E552" s="6" t="s">
        <v>112</v>
      </c>
      <c r="F552" s="7"/>
      <c r="G552" s="2" t="s">
        <v>184</v>
      </c>
      <c r="H552" s="2" t="s">
        <v>62</v>
      </c>
      <c r="I552" s="2" t="s">
        <v>136</v>
      </c>
      <c r="J552" s="6" t="s">
        <v>45</v>
      </c>
      <c r="K552" s="2" t="s">
        <v>66</v>
      </c>
      <c r="L552" s="2">
        <v>1</v>
      </c>
      <c r="M552" s="2">
        <v>280</v>
      </c>
      <c r="N552" s="2">
        <v>0</v>
      </c>
      <c r="O552" s="12">
        <v>0</v>
      </c>
      <c r="P552" s="7"/>
      <c r="Q552" s="7"/>
      <c r="R552" s="14" t="s">
        <v>113</v>
      </c>
      <c r="S552" s="2" t="s">
        <v>1043</v>
      </c>
      <c r="T552" s="7"/>
      <c r="U552" s="7"/>
      <c r="V552" s="7"/>
      <c r="W552" s="2" t="s">
        <v>54</v>
      </c>
      <c r="X552" s="6" t="s">
        <v>186</v>
      </c>
      <c r="Y552" s="6"/>
    </row>
    <row r="553" spans="1:25" x14ac:dyDescent="0.15">
      <c r="A553" s="4">
        <v>42386</v>
      </c>
      <c r="B553" s="5" t="s">
        <v>1420</v>
      </c>
      <c r="C553" s="2">
        <v>15</v>
      </c>
      <c r="D553" s="6" t="s">
        <v>92</v>
      </c>
      <c r="E553" s="6"/>
      <c r="F553" s="2" t="s">
        <v>52</v>
      </c>
      <c r="G553" s="2" t="s">
        <v>138</v>
      </c>
      <c r="H553" s="2" t="s">
        <v>44</v>
      </c>
      <c r="I553" s="2" t="s">
        <v>43</v>
      </c>
      <c r="J553" s="6" t="s">
        <v>45</v>
      </c>
      <c r="K553" s="2" t="s">
        <v>66</v>
      </c>
      <c r="L553" s="2">
        <v>1</v>
      </c>
      <c r="M553" s="2">
        <v>1290</v>
      </c>
      <c r="N553" s="2">
        <v>400</v>
      </c>
      <c r="O553" s="12">
        <v>0.31007751937984501</v>
      </c>
      <c r="P553" s="7"/>
      <c r="Q553" s="7"/>
      <c r="R553" s="14" t="s">
        <v>113</v>
      </c>
      <c r="S553" s="2" t="s">
        <v>1043</v>
      </c>
      <c r="T553" s="7"/>
      <c r="U553" s="7"/>
      <c r="V553" s="7"/>
      <c r="W553" s="2" t="s">
        <v>54</v>
      </c>
      <c r="X553" s="6" t="s">
        <v>275</v>
      </c>
      <c r="Y553" s="6"/>
    </row>
    <row r="554" spans="1:25" x14ac:dyDescent="0.15">
      <c r="A554" s="4">
        <v>42386</v>
      </c>
      <c r="B554" s="5" t="s">
        <v>1421</v>
      </c>
      <c r="C554" s="2">
        <v>16</v>
      </c>
      <c r="D554" s="6" t="s">
        <v>92</v>
      </c>
      <c r="E554" s="6"/>
      <c r="F554" s="2" t="s">
        <v>52</v>
      </c>
      <c r="G554" s="7"/>
      <c r="H554" s="2" t="s">
        <v>44</v>
      </c>
      <c r="I554" s="2" t="s">
        <v>192</v>
      </c>
      <c r="J554" s="6" t="s">
        <v>45</v>
      </c>
      <c r="K554" s="2" t="s">
        <v>66</v>
      </c>
      <c r="L554" s="2">
        <v>1</v>
      </c>
      <c r="M554" s="2">
        <v>1290</v>
      </c>
      <c r="N554" s="2">
        <v>400</v>
      </c>
      <c r="O554" s="12">
        <v>0.31007751937984501</v>
      </c>
      <c r="P554" s="7"/>
      <c r="Q554" s="7"/>
      <c r="R554" s="14" t="s">
        <v>113</v>
      </c>
      <c r="S554" s="2" t="s">
        <v>1422</v>
      </c>
      <c r="T554" s="7"/>
      <c r="U554" s="7"/>
      <c r="V554" s="7"/>
      <c r="W554" s="2" t="s">
        <v>237</v>
      </c>
      <c r="X554" s="6" t="s">
        <v>86</v>
      </c>
      <c r="Y554" s="6"/>
    </row>
    <row r="555" spans="1:25" x14ac:dyDescent="0.15">
      <c r="A555" s="4">
        <v>42387</v>
      </c>
      <c r="B555" s="5" t="s">
        <v>1423</v>
      </c>
      <c r="C555" s="2">
        <v>1</v>
      </c>
      <c r="D555" s="6" t="s">
        <v>50</v>
      </c>
      <c r="E555" s="6" t="s">
        <v>112</v>
      </c>
      <c r="F555" s="7"/>
      <c r="G555" s="2" t="s">
        <v>166</v>
      </c>
      <c r="H555" s="2" t="s">
        <v>62</v>
      </c>
      <c r="I555" s="2" t="s">
        <v>53</v>
      </c>
      <c r="J555" s="6" t="s">
        <v>45</v>
      </c>
      <c r="K555" s="2" t="s">
        <v>46</v>
      </c>
      <c r="L555" s="2">
        <v>5</v>
      </c>
      <c r="M555" s="2">
        <v>50</v>
      </c>
      <c r="N555" s="2">
        <v>250</v>
      </c>
      <c r="O555" s="12">
        <v>1</v>
      </c>
      <c r="P555" s="7"/>
      <c r="Q555" s="7"/>
      <c r="R555" s="14" t="s">
        <v>47</v>
      </c>
      <c r="S555" s="7"/>
      <c r="T555" s="7"/>
      <c r="U555" s="7"/>
      <c r="V555" s="7"/>
      <c r="W555" s="2" t="s">
        <v>389</v>
      </c>
      <c r="X555" s="6" t="s">
        <v>49</v>
      </c>
      <c r="Y555" s="6"/>
    </row>
    <row r="556" spans="1:25" x14ac:dyDescent="0.15">
      <c r="A556" s="4">
        <v>42387</v>
      </c>
      <c r="B556" s="5" t="s">
        <v>1424</v>
      </c>
      <c r="C556" s="2">
        <v>2</v>
      </c>
      <c r="D556" s="6" t="s">
        <v>56</v>
      </c>
      <c r="E556" s="6" t="s">
        <v>52</v>
      </c>
      <c r="F556" s="7"/>
      <c r="G556" s="2" t="s">
        <v>166</v>
      </c>
      <c r="H556" s="2" t="s">
        <v>44</v>
      </c>
      <c r="I556" s="2" t="s">
        <v>53</v>
      </c>
      <c r="J556" s="6" t="s">
        <v>45</v>
      </c>
      <c r="K556" s="2" t="s">
        <v>46</v>
      </c>
      <c r="L556" s="2">
        <v>1</v>
      </c>
      <c r="M556" s="2">
        <v>20</v>
      </c>
      <c r="N556" s="2">
        <v>20</v>
      </c>
      <c r="O556" s="12">
        <v>1</v>
      </c>
      <c r="P556" s="7"/>
      <c r="Q556" s="7"/>
      <c r="R556" s="14" t="s">
        <v>47</v>
      </c>
      <c r="S556" s="7"/>
      <c r="T556" s="7"/>
      <c r="U556" s="7"/>
      <c r="V556" s="7"/>
      <c r="W556" s="2" t="s">
        <v>54</v>
      </c>
      <c r="X556" s="6" t="s">
        <v>49</v>
      </c>
      <c r="Y556" s="6"/>
    </row>
    <row r="557" spans="1:25" x14ac:dyDescent="0.15">
      <c r="A557" s="4">
        <v>42387</v>
      </c>
      <c r="B557" s="5" t="s">
        <v>1425</v>
      </c>
      <c r="C557" s="2">
        <v>3</v>
      </c>
      <c r="D557" s="6" t="s">
        <v>69</v>
      </c>
      <c r="E557" s="6" t="s">
        <v>199</v>
      </c>
      <c r="F557" s="2" t="s">
        <v>1426</v>
      </c>
      <c r="G557" s="2" t="s">
        <v>139</v>
      </c>
      <c r="H557" s="2" t="s">
        <v>44</v>
      </c>
      <c r="I557" s="2" t="s">
        <v>43</v>
      </c>
      <c r="J557" s="6" t="s">
        <v>55</v>
      </c>
      <c r="K557" s="2" t="s">
        <v>66</v>
      </c>
      <c r="L557" s="2">
        <v>1</v>
      </c>
      <c r="M557" s="2">
        <v>1580</v>
      </c>
      <c r="N557" s="2">
        <v>1580</v>
      </c>
      <c r="O557" s="12">
        <v>1</v>
      </c>
      <c r="P557" s="7"/>
      <c r="Q557" s="7"/>
      <c r="R557" s="14" t="s">
        <v>65</v>
      </c>
      <c r="S557" s="2" t="s">
        <v>163</v>
      </c>
      <c r="T557" s="2">
        <v>18515633685</v>
      </c>
      <c r="U557" s="7"/>
      <c r="V557" s="7"/>
      <c r="W557" s="2" t="s">
        <v>54</v>
      </c>
      <c r="X557" s="6" t="s">
        <v>86</v>
      </c>
      <c r="Y557" s="6"/>
    </row>
    <row r="558" spans="1:25" x14ac:dyDescent="0.15">
      <c r="A558" s="4">
        <v>42387</v>
      </c>
      <c r="B558" s="5" t="s">
        <v>1425</v>
      </c>
      <c r="C558" s="2">
        <v>3</v>
      </c>
      <c r="D558" s="6" t="s">
        <v>56</v>
      </c>
      <c r="E558" s="6" t="s">
        <v>228</v>
      </c>
      <c r="F558" s="2" t="s">
        <v>105</v>
      </c>
      <c r="G558" s="2" t="s">
        <v>138</v>
      </c>
      <c r="H558" s="2" t="s">
        <v>62</v>
      </c>
      <c r="I558" s="2" t="s">
        <v>53</v>
      </c>
      <c r="J558" s="6" t="s">
        <v>55</v>
      </c>
      <c r="K558" s="2" t="s">
        <v>66</v>
      </c>
      <c r="L558" s="2">
        <v>1</v>
      </c>
      <c r="M558" s="2">
        <v>158</v>
      </c>
      <c r="N558" s="2">
        <v>110</v>
      </c>
      <c r="O558" s="12">
        <v>0.69620253164557</v>
      </c>
      <c r="P558" s="7"/>
      <c r="Q558" s="7"/>
      <c r="R558" s="14" t="s">
        <v>65</v>
      </c>
      <c r="S558" s="2" t="s">
        <v>163</v>
      </c>
      <c r="T558" s="7"/>
      <c r="U558" s="7"/>
      <c r="V558" s="7"/>
      <c r="W558" s="2" t="s">
        <v>54</v>
      </c>
      <c r="X558" s="6" t="s">
        <v>86</v>
      </c>
      <c r="Y558" s="6"/>
    </row>
    <row r="559" spans="1:25" x14ac:dyDescent="0.15">
      <c r="A559" s="4">
        <v>42387</v>
      </c>
      <c r="B559" s="5" t="s">
        <v>1427</v>
      </c>
      <c r="C559" s="2">
        <v>4</v>
      </c>
      <c r="D559" s="6" t="s">
        <v>69</v>
      </c>
      <c r="E559" s="6" t="s">
        <v>199</v>
      </c>
      <c r="F559" s="2" t="s">
        <v>947</v>
      </c>
      <c r="G559" s="2" t="s">
        <v>210</v>
      </c>
      <c r="H559" s="2" t="s">
        <v>44</v>
      </c>
      <c r="I559" s="2" t="s">
        <v>43</v>
      </c>
      <c r="J559" s="6" t="s">
        <v>55</v>
      </c>
      <c r="K559" s="2" t="s">
        <v>46</v>
      </c>
      <c r="L559" s="2">
        <v>1</v>
      </c>
      <c r="M559" s="2">
        <v>1180</v>
      </c>
      <c r="N559" s="2">
        <v>1180</v>
      </c>
      <c r="O559" s="12">
        <v>1</v>
      </c>
      <c r="P559" s="7"/>
      <c r="Q559" s="7"/>
      <c r="R559" s="14" t="s">
        <v>65</v>
      </c>
      <c r="S559" s="2" t="s">
        <v>1428</v>
      </c>
      <c r="T559" s="2">
        <v>13910026387</v>
      </c>
      <c r="U559" s="7"/>
      <c r="V559" s="7"/>
      <c r="W559" s="2" t="s">
        <v>389</v>
      </c>
      <c r="X559" s="6" t="s">
        <v>86</v>
      </c>
      <c r="Y559" s="6"/>
    </row>
    <row r="560" spans="1:25" x14ac:dyDescent="0.15">
      <c r="A560" s="4">
        <v>42387</v>
      </c>
      <c r="B560" s="5" t="s">
        <v>1429</v>
      </c>
      <c r="C560" s="2">
        <v>5</v>
      </c>
      <c r="D560" s="6" t="s">
        <v>69</v>
      </c>
      <c r="E560" s="6" t="s">
        <v>199</v>
      </c>
      <c r="F560" s="2" t="s">
        <v>947</v>
      </c>
      <c r="G560" s="2" t="s">
        <v>258</v>
      </c>
      <c r="H560" s="2" t="s">
        <v>44</v>
      </c>
      <c r="I560" s="2" t="s">
        <v>43</v>
      </c>
      <c r="J560" s="6" t="s">
        <v>45</v>
      </c>
      <c r="K560" s="2" t="s">
        <v>66</v>
      </c>
      <c r="L560" s="2">
        <v>1</v>
      </c>
      <c r="M560" s="2">
        <v>1180</v>
      </c>
      <c r="N560" s="2">
        <v>1180</v>
      </c>
      <c r="O560" s="12">
        <v>1</v>
      </c>
      <c r="P560" s="7"/>
      <c r="Q560" s="7"/>
      <c r="R560" s="14" t="s">
        <v>113</v>
      </c>
      <c r="S560" s="2" t="s">
        <v>1430</v>
      </c>
      <c r="T560" s="7"/>
      <c r="U560" s="7"/>
      <c r="V560" s="7"/>
      <c r="W560" s="2" t="s">
        <v>389</v>
      </c>
      <c r="X560" s="6" t="s">
        <v>86</v>
      </c>
      <c r="Y560" s="6"/>
    </row>
    <row r="561" spans="1:31" x14ac:dyDescent="0.15">
      <c r="A561" s="4">
        <v>42387</v>
      </c>
      <c r="B561" s="5" t="s">
        <v>1431</v>
      </c>
      <c r="C561" s="2">
        <v>6</v>
      </c>
      <c r="D561" s="6" t="s">
        <v>100</v>
      </c>
      <c r="E561" s="6" t="s">
        <v>227</v>
      </c>
      <c r="F561" s="7"/>
      <c r="G561" s="2" t="s">
        <v>137</v>
      </c>
      <c r="H561" s="2" t="s">
        <v>62</v>
      </c>
      <c r="I561" s="2" t="s">
        <v>53</v>
      </c>
      <c r="J561" s="6" t="s">
        <v>45</v>
      </c>
      <c r="K561" s="2" t="s">
        <v>46</v>
      </c>
      <c r="L561" s="2">
        <v>3</v>
      </c>
      <c r="M561" s="2">
        <v>30</v>
      </c>
      <c r="N561" s="2">
        <v>90</v>
      </c>
      <c r="O561" s="12">
        <v>1</v>
      </c>
      <c r="P561" s="7"/>
      <c r="Q561" s="7"/>
      <c r="R561" s="14" t="s">
        <v>47</v>
      </c>
      <c r="S561" s="7"/>
      <c r="T561" s="7"/>
      <c r="U561" s="7"/>
      <c r="V561" s="7"/>
      <c r="W561" s="2" t="s">
        <v>389</v>
      </c>
      <c r="X561" s="6" t="s">
        <v>49</v>
      </c>
      <c r="Y561" s="6"/>
      <c r="Z561" s="7"/>
      <c r="AA561" s="7"/>
      <c r="AB561" s="7"/>
      <c r="AC561" s="7"/>
      <c r="AD561" s="7"/>
      <c r="AE561" s="7"/>
    </row>
    <row r="562" spans="1:31" x14ac:dyDescent="0.15">
      <c r="A562" s="4">
        <v>42387</v>
      </c>
      <c r="B562" s="5" t="s">
        <v>1432</v>
      </c>
      <c r="C562" s="2">
        <v>7</v>
      </c>
      <c r="D562" s="6" t="s">
        <v>671</v>
      </c>
      <c r="E562" s="6" t="s">
        <v>112</v>
      </c>
      <c r="F562" s="7"/>
      <c r="G562" s="2" t="s">
        <v>1145</v>
      </c>
      <c r="H562" s="2" t="s">
        <v>44</v>
      </c>
      <c r="I562" s="2" t="s">
        <v>53</v>
      </c>
      <c r="J562" s="6" t="s">
        <v>45</v>
      </c>
      <c r="K562" s="2" t="s">
        <v>66</v>
      </c>
      <c r="L562" s="2">
        <v>1</v>
      </c>
      <c r="M562" s="2">
        <v>480</v>
      </c>
      <c r="N562" s="2">
        <v>480</v>
      </c>
      <c r="O562" s="12">
        <v>1</v>
      </c>
      <c r="P562" s="7"/>
      <c r="Q562" s="7"/>
      <c r="R562" s="14" t="s">
        <v>113</v>
      </c>
      <c r="S562" s="2" t="s">
        <v>297</v>
      </c>
      <c r="T562" s="7"/>
      <c r="U562" s="7"/>
      <c r="V562" s="7"/>
      <c r="W562" s="2" t="s">
        <v>54</v>
      </c>
      <c r="X562" s="6" t="s">
        <v>86</v>
      </c>
      <c r="Y562" s="6"/>
      <c r="Z562" s="7"/>
      <c r="AA562" s="7"/>
      <c r="AB562" s="7"/>
      <c r="AC562" s="7"/>
      <c r="AD562" s="7"/>
      <c r="AE562" s="7"/>
    </row>
    <row r="563" spans="1:31" x14ac:dyDescent="0.15">
      <c r="A563" s="4">
        <v>42388</v>
      </c>
      <c r="B563" s="5" t="s">
        <v>1433</v>
      </c>
      <c r="C563" s="2">
        <v>1</v>
      </c>
      <c r="D563" s="6" t="s">
        <v>146</v>
      </c>
      <c r="E563" s="6" t="s">
        <v>238</v>
      </c>
      <c r="F563" s="2" t="s">
        <v>187</v>
      </c>
      <c r="G563" s="2" t="s">
        <v>164</v>
      </c>
      <c r="H563" s="2" t="s">
        <v>44</v>
      </c>
      <c r="I563" s="2" t="s">
        <v>239</v>
      </c>
      <c r="J563" s="6" t="s">
        <v>63</v>
      </c>
      <c r="K563" s="2" t="s">
        <v>66</v>
      </c>
      <c r="L563" s="2">
        <v>1</v>
      </c>
      <c r="M563" s="2">
        <v>1520</v>
      </c>
      <c r="N563" s="2">
        <v>1216</v>
      </c>
      <c r="O563" s="12">
        <v>0.8</v>
      </c>
      <c r="P563" s="7"/>
      <c r="Q563" s="7"/>
      <c r="R563" s="14" t="s">
        <v>113</v>
      </c>
      <c r="S563" s="2" t="s">
        <v>163</v>
      </c>
      <c r="T563" s="7"/>
      <c r="U563" s="7"/>
      <c r="V563" s="7"/>
      <c r="W563" s="2" t="s">
        <v>54</v>
      </c>
      <c r="X563" s="6" t="s">
        <v>86</v>
      </c>
      <c r="Y563" s="6"/>
      <c r="Z563" s="2">
        <v>1640</v>
      </c>
      <c r="AA563" s="2">
        <v>1052</v>
      </c>
      <c r="AB563" s="7"/>
      <c r="AC563" s="7"/>
      <c r="AD563" s="7"/>
      <c r="AE563" s="7"/>
    </row>
    <row r="564" spans="1:31" x14ac:dyDescent="0.15">
      <c r="A564" s="4">
        <v>42388</v>
      </c>
      <c r="B564" s="5" t="s">
        <v>1433</v>
      </c>
      <c r="C564" s="2">
        <v>1</v>
      </c>
      <c r="D564" s="6" t="s">
        <v>671</v>
      </c>
      <c r="E564" s="6" t="s">
        <v>112</v>
      </c>
      <c r="F564" s="7"/>
      <c r="G564" s="2" t="s">
        <v>1145</v>
      </c>
      <c r="H564" s="2" t="s">
        <v>44</v>
      </c>
      <c r="I564" s="2" t="s">
        <v>53</v>
      </c>
      <c r="J564" s="6" t="s">
        <v>63</v>
      </c>
      <c r="K564" s="2" t="s">
        <v>66</v>
      </c>
      <c r="L564" s="2">
        <v>1</v>
      </c>
      <c r="M564" s="2">
        <v>480</v>
      </c>
      <c r="N564" s="2">
        <v>480</v>
      </c>
      <c r="O564" s="12">
        <v>1</v>
      </c>
      <c r="P564" s="7"/>
      <c r="Q564" s="7"/>
      <c r="R564" s="14" t="s">
        <v>113</v>
      </c>
      <c r="S564" s="2" t="s">
        <v>163</v>
      </c>
      <c r="T564" s="7"/>
      <c r="U564" s="7"/>
      <c r="V564" s="7"/>
      <c r="W564" s="2" t="s">
        <v>54</v>
      </c>
      <c r="X564" s="6" t="s">
        <v>86</v>
      </c>
      <c r="Y564" s="6"/>
      <c r="Z564" s="7"/>
      <c r="AA564" s="7"/>
      <c r="AB564" s="7"/>
      <c r="AC564" s="7"/>
      <c r="AD564" s="7"/>
      <c r="AE564" s="7"/>
    </row>
    <row r="565" spans="1:31" x14ac:dyDescent="0.15">
      <c r="A565" s="4">
        <v>42388</v>
      </c>
      <c r="B565" s="5" t="s">
        <v>1434</v>
      </c>
      <c r="C565" s="2">
        <v>2</v>
      </c>
      <c r="D565" s="6" t="s">
        <v>241</v>
      </c>
      <c r="E565" s="6"/>
      <c r="F565" s="2" t="s">
        <v>1130</v>
      </c>
      <c r="G565" s="2" t="s">
        <v>195</v>
      </c>
      <c r="H565" s="2" t="s">
        <v>62</v>
      </c>
      <c r="I565" s="2" t="s">
        <v>788</v>
      </c>
      <c r="J565" s="6" t="s">
        <v>63</v>
      </c>
      <c r="K565" s="2" t="s">
        <v>66</v>
      </c>
      <c r="L565" s="2">
        <v>1</v>
      </c>
      <c r="M565" s="2">
        <v>500</v>
      </c>
      <c r="N565" s="2">
        <v>500</v>
      </c>
      <c r="O565" s="12">
        <v>1</v>
      </c>
      <c r="P565" s="2"/>
      <c r="Q565" s="2"/>
      <c r="R565" s="14" t="s">
        <v>65</v>
      </c>
      <c r="S565" s="2" t="s">
        <v>1435</v>
      </c>
      <c r="T565" s="2">
        <v>13801023026</v>
      </c>
      <c r="U565" s="2"/>
      <c r="V565" s="2"/>
      <c r="W565" s="2" t="s">
        <v>389</v>
      </c>
      <c r="X565" s="6" t="s">
        <v>86</v>
      </c>
      <c r="Y565" s="6"/>
      <c r="Z565" s="2"/>
      <c r="AA565" s="2"/>
      <c r="AB565" s="15"/>
      <c r="AC565" s="2"/>
      <c r="AD565" s="2"/>
      <c r="AE565" s="2"/>
    </row>
    <row r="566" spans="1:31" x14ac:dyDescent="0.15">
      <c r="A566" s="4">
        <v>42388</v>
      </c>
      <c r="B566" s="5" t="s">
        <v>1436</v>
      </c>
      <c r="C566" s="2">
        <v>3</v>
      </c>
      <c r="D566" s="6" t="s">
        <v>146</v>
      </c>
      <c r="E566" s="6" t="s">
        <v>238</v>
      </c>
      <c r="F566" s="2" t="s">
        <v>187</v>
      </c>
      <c r="G566" s="2" t="s">
        <v>280</v>
      </c>
      <c r="H566" s="2" t="s">
        <v>44</v>
      </c>
      <c r="I566" s="2" t="s">
        <v>287</v>
      </c>
      <c r="J566" s="6" t="s">
        <v>63</v>
      </c>
      <c r="K566" s="2" t="s">
        <v>66</v>
      </c>
      <c r="L566" s="2">
        <v>1</v>
      </c>
      <c r="M566" s="2">
        <v>1480</v>
      </c>
      <c r="N566" s="2">
        <v>1258</v>
      </c>
      <c r="O566" s="12">
        <v>0.85</v>
      </c>
      <c r="P566" s="7"/>
      <c r="Q566" s="7"/>
      <c r="R566" s="14" t="s">
        <v>113</v>
      </c>
      <c r="S566" s="2" t="s">
        <v>1043</v>
      </c>
      <c r="T566" s="7"/>
      <c r="U566" s="7"/>
      <c r="V566" s="7"/>
      <c r="W566" s="2" t="s">
        <v>389</v>
      </c>
      <c r="X566" s="6" t="s">
        <v>78</v>
      </c>
      <c r="Y566" s="6"/>
      <c r="Z566" s="2">
        <v>1790</v>
      </c>
      <c r="AA566" s="2">
        <v>1079</v>
      </c>
      <c r="AB566" s="7"/>
      <c r="AC566" s="7"/>
      <c r="AD566" s="7"/>
      <c r="AE566" s="7"/>
    </row>
    <row r="567" spans="1:31" x14ac:dyDescent="0.15">
      <c r="A567" s="4">
        <v>42388</v>
      </c>
      <c r="B567" s="5" t="s">
        <v>1437</v>
      </c>
      <c r="C567" s="2">
        <v>4</v>
      </c>
      <c r="D567" s="6" t="s">
        <v>87</v>
      </c>
      <c r="E567" s="6" t="s">
        <v>194</v>
      </c>
      <c r="F567" s="2" t="s">
        <v>99</v>
      </c>
      <c r="G567" s="2" t="s">
        <v>195</v>
      </c>
      <c r="H567" s="2" t="s">
        <v>44</v>
      </c>
      <c r="I567" s="2" t="s">
        <v>192</v>
      </c>
      <c r="J567" s="6" t="s">
        <v>45</v>
      </c>
      <c r="K567" s="2" t="s">
        <v>64</v>
      </c>
      <c r="L567" s="2">
        <v>1</v>
      </c>
      <c r="M567" s="2">
        <v>350</v>
      </c>
      <c r="N567" s="2">
        <v>350</v>
      </c>
      <c r="O567" s="12">
        <v>1</v>
      </c>
      <c r="P567" s="7"/>
      <c r="Q567" s="7"/>
      <c r="R567" s="14" t="s">
        <v>113</v>
      </c>
      <c r="S567" s="2" t="s">
        <v>1438</v>
      </c>
      <c r="T567" s="7"/>
      <c r="U567" s="7"/>
      <c r="V567" s="7"/>
      <c r="W567" s="2" t="s">
        <v>389</v>
      </c>
      <c r="X567" s="6" t="s">
        <v>86</v>
      </c>
      <c r="Y567" s="6"/>
      <c r="Z567" s="7"/>
      <c r="AA567" s="7"/>
      <c r="AB567" s="7"/>
      <c r="AC567" s="7"/>
      <c r="AD567" s="7"/>
      <c r="AE567" s="7"/>
    </row>
    <row r="568" spans="1:31" x14ac:dyDescent="0.15">
      <c r="A568" s="4">
        <v>42388</v>
      </c>
      <c r="B568" s="5" t="s">
        <v>1439</v>
      </c>
      <c r="C568" s="2">
        <v>5</v>
      </c>
      <c r="D568" s="6" t="s">
        <v>90</v>
      </c>
      <c r="E568" s="6"/>
      <c r="F568" s="2" t="s">
        <v>52</v>
      </c>
      <c r="G568" s="2" t="s">
        <v>150</v>
      </c>
      <c r="H568" s="2" t="s">
        <v>44</v>
      </c>
      <c r="I568" s="2" t="s">
        <v>43</v>
      </c>
      <c r="J568" s="6" t="s">
        <v>45</v>
      </c>
      <c r="K568" s="2" t="s">
        <v>66</v>
      </c>
      <c r="L568" s="2">
        <v>1</v>
      </c>
      <c r="M568" s="2">
        <v>1580</v>
      </c>
      <c r="N568" s="2">
        <v>500</v>
      </c>
      <c r="O568" s="12">
        <v>0.316455696202532</v>
      </c>
      <c r="P568" s="7"/>
      <c r="Q568" s="7"/>
      <c r="R568" s="14" t="s">
        <v>47</v>
      </c>
      <c r="S568" s="7"/>
      <c r="T568" s="7"/>
      <c r="U568" s="7"/>
      <c r="V568" s="7"/>
      <c r="W568" s="2" t="s">
        <v>389</v>
      </c>
      <c r="X568" s="6" t="s">
        <v>49</v>
      </c>
      <c r="Y568" s="6"/>
      <c r="Z568" s="7"/>
      <c r="AA568" s="7"/>
      <c r="AB568" s="7"/>
      <c r="AC568" s="7"/>
      <c r="AD568" s="7"/>
      <c r="AE568" s="7"/>
    </row>
    <row r="569" spans="1:31" x14ac:dyDescent="0.15">
      <c r="A569" s="4">
        <v>42388</v>
      </c>
      <c r="B569" s="5" t="s">
        <v>1439</v>
      </c>
      <c r="C569" s="2">
        <v>5</v>
      </c>
      <c r="D569" s="6" t="s">
        <v>92</v>
      </c>
      <c r="E569" s="6"/>
      <c r="F569" s="2" t="s">
        <v>52</v>
      </c>
      <c r="G569" s="2" t="s">
        <v>166</v>
      </c>
      <c r="H569" s="2" t="s">
        <v>44</v>
      </c>
      <c r="I569" s="2" t="s">
        <v>43</v>
      </c>
      <c r="J569" s="6" t="s">
        <v>45</v>
      </c>
      <c r="K569" s="2" t="s">
        <v>66</v>
      </c>
      <c r="L569" s="2">
        <v>1</v>
      </c>
      <c r="M569" s="2">
        <v>1290</v>
      </c>
      <c r="N569" s="2">
        <v>400</v>
      </c>
      <c r="O569" s="12">
        <v>0.31007751937984501</v>
      </c>
      <c r="P569" s="7"/>
      <c r="Q569" s="7"/>
      <c r="R569" s="14" t="s">
        <v>47</v>
      </c>
      <c r="S569" s="7"/>
      <c r="T569" s="7"/>
      <c r="U569" s="7"/>
      <c r="V569" s="7"/>
      <c r="W569" s="2" t="s">
        <v>389</v>
      </c>
      <c r="X569" s="6" t="s">
        <v>49</v>
      </c>
      <c r="Y569" s="6"/>
      <c r="Z569" s="7"/>
      <c r="AA569" s="7"/>
      <c r="AB569" s="7"/>
      <c r="AC569" s="7"/>
      <c r="AD569" s="7"/>
      <c r="AE569" s="7"/>
    </row>
    <row r="570" spans="1:31" x14ac:dyDescent="0.15">
      <c r="A570" s="4">
        <v>42388</v>
      </c>
      <c r="B570" s="5" t="s">
        <v>1440</v>
      </c>
      <c r="C570" s="2">
        <v>6</v>
      </c>
      <c r="D570" s="6" t="s">
        <v>100</v>
      </c>
      <c r="E570" s="6" t="s">
        <v>227</v>
      </c>
      <c r="F570" s="7"/>
      <c r="G570" s="2" t="s">
        <v>137</v>
      </c>
      <c r="H570" s="2" t="s">
        <v>62</v>
      </c>
      <c r="I570" s="2" t="s">
        <v>53</v>
      </c>
      <c r="J570" s="6" t="s">
        <v>45</v>
      </c>
      <c r="K570" s="2" t="s">
        <v>46</v>
      </c>
      <c r="L570" s="2">
        <v>1</v>
      </c>
      <c r="M570" s="2">
        <v>30</v>
      </c>
      <c r="N570" s="2">
        <v>30</v>
      </c>
      <c r="O570" s="12">
        <v>1</v>
      </c>
      <c r="P570" s="7"/>
      <c r="Q570" s="7"/>
      <c r="R570" s="14" t="s">
        <v>113</v>
      </c>
      <c r="S570" s="2" t="s">
        <v>318</v>
      </c>
      <c r="T570" s="7"/>
      <c r="U570" s="7"/>
      <c r="V570" s="7"/>
      <c r="W570" s="2" t="s">
        <v>389</v>
      </c>
      <c r="X570" s="6" t="s">
        <v>49</v>
      </c>
      <c r="Y570" s="6"/>
      <c r="Z570" s="7"/>
      <c r="AA570" s="7"/>
      <c r="AB570" s="7"/>
      <c r="AC570" s="7"/>
      <c r="AD570" s="7"/>
      <c r="AE570" s="7"/>
    </row>
    <row r="571" spans="1:31" x14ac:dyDescent="0.15">
      <c r="A571" s="4">
        <v>42388</v>
      </c>
      <c r="B571" s="5" t="s">
        <v>1441</v>
      </c>
      <c r="C571" s="2">
        <v>7</v>
      </c>
      <c r="D571" s="6" t="s">
        <v>50</v>
      </c>
      <c r="E571" s="6" t="s">
        <v>112</v>
      </c>
      <c r="F571" s="7"/>
      <c r="G571" s="2" t="s">
        <v>166</v>
      </c>
      <c r="H571" s="2" t="s">
        <v>62</v>
      </c>
      <c r="I571" s="2" t="s">
        <v>53</v>
      </c>
      <c r="J571" s="6" t="s">
        <v>45</v>
      </c>
      <c r="K571" s="2" t="s">
        <v>46</v>
      </c>
      <c r="L571" s="2">
        <v>1</v>
      </c>
      <c r="M571" s="2">
        <v>50</v>
      </c>
      <c r="N571" s="2">
        <v>50</v>
      </c>
      <c r="O571" s="12">
        <v>1</v>
      </c>
      <c r="P571" s="7"/>
      <c r="Q571" s="7"/>
      <c r="R571" s="14" t="s">
        <v>47</v>
      </c>
      <c r="S571" s="7"/>
      <c r="T571" s="7"/>
      <c r="U571" s="7"/>
      <c r="V571" s="7"/>
      <c r="W571" s="2" t="s">
        <v>389</v>
      </c>
      <c r="X571" s="6" t="s">
        <v>49</v>
      </c>
      <c r="Y571" s="6"/>
      <c r="Z571" s="7"/>
      <c r="AA571" s="7"/>
      <c r="AB571" s="7"/>
      <c r="AC571" s="7"/>
      <c r="AD571" s="7"/>
      <c r="AE571" s="7"/>
    </row>
    <row r="572" spans="1:31" x14ac:dyDescent="0.15">
      <c r="A572" s="4">
        <v>42388</v>
      </c>
      <c r="B572" s="5" t="s">
        <v>1442</v>
      </c>
      <c r="C572" s="2">
        <v>8</v>
      </c>
      <c r="D572" s="6" t="s">
        <v>50</v>
      </c>
      <c r="E572" s="6" t="s">
        <v>112</v>
      </c>
      <c r="F572" s="7"/>
      <c r="G572" s="2" t="s">
        <v>166</v>
      </c>
      <c r="H572" s="2" t="s">
        <v>62</v>
      </c>
      <c r="I572" s="2" t="s">
        <v>53</v>
      </c>
      <c r="J572" s="6" t="s">
        <v>45</v>
      </c>
      <c r="K572" s="2" t="s">
        <v>46</v>
      </c>
      <c r="L572" s="2">
        <v>1</v>
      </c>
      <c r="M572" s="2">
        <v>50</v>
      </c>
      <c r="N572" s="2">
        <v>50</v>
      </c>
      <c r="O572" s="12">
        <v>1</v>
      </c>
      <c r="P572" s="7"/>
      <c r="Q572" s="7"/>
      <c r="R572" s="14" t="s">
        <v>47</v>
      </c>
      <c r="S572" s="7"/>
      <c r="T572" s="7"/>
      <c r="U572" s="7"/>
      <c r="V572" s="7"/>
      <c r="W572" s="2" t="s">
        <v>389</v>
      </c>
      <c r="X572" s="6" t="s">
        <v>49</v>
      </c>
      <c r="Y572" s="6"/>
      <c r="Z572" s="7"/>
      <c r="AA572" s="7"/>
      <c r="AB572" s="7"/>
      <c r="AC572" s="7"/>
      <c r="AD572" s="7"/>
      <c r="AE572" s="7"/>
    </row>
    <row r="573" spans="1:31" x14ac:dyDescent="0.15">
      <c r="A573" s="4">
        <v>42388</v>
      </c>
      <c r="B573" s="5" t="s">
        <v>1443</v>
      </c>
      <c r="C573" s="2">
        <v>9</v>
      </c>
      <c r="D573" s="6" t="s">
        <v>75</v>
      </c>
      <c r="E573" s="6" t="s">
        <v>441</v>
      </c>
      <c r="F573" s="2" t="s">
        <v>1381</v>
      </c>
      <c r="G573" s="2" t="s">
        <v>1444</v>
      </c>
      <c r="H573" s="2" t="s">
        <v>44</v>
      </c>
      <c r="I573" s="2" t="s">
        <v>53</v>
      </c>
      <c r="J573" s="6" t="s">
        <v>63</v>
      </c>
      <c r="K573" s="2" t="s">
        <v>46</v>
      </c>
      <c r="L573" s="2">
        <v>1</v>
      </c>
      <c r="M573" s="2">
        <v>450</v>
      </c>
      <c r="N573" s="2">
        <v>360</v>
      </c>
      <c r="O573" s="12">
        <v>0.8</v>
      </c>
      <c r="P573" s="7"/>
      <c r="Q573" s="7"/>
      <c r="R573" s="14" t="s">
        <v>47</v>
      </c>
      <c r="S573" s="7"/>
      <c r="T573" s="7"/>
      <c r="U573" s="7"/>
      <c r="V573" s="7"/>
      <c r="W573" s="2" t="s">
        <v>389</v>
      </c>
      <c r="X573" s="6" t="s">
        <v>86</v>
      </c>
      <c r="Y573" s="6"/>
      <c r="Z573" s="7"/>
      <c r="AA573" s="7"/>
      <c r="AB573" s="7"/>
      <c r="AC573" s="7"/>
      <c r="AD573" s="7"/>
      <c r="AE573" s="7"/>
    </row>
    <row r="574" spans="1:31" x14ac:dyDescent="0.15">
      <c r="A574" s="4">
        <v>42388</v>
      </c>
      <c r="B574" s="5" t="s">
        <v>1445</v>
      </c>
      <c r="C574" s="2">
        <v>10</v>
      </c>
      <c r="D574" s="6" t="s">
        <v>56</v>
      </c>
      <c r="E574" s="6" t="s">
        <v>106</v>
      </c>
      <c r="F574" s="2" t="s">
        <v>105</v>
      </c>
      <c r="G574" s="2" t="s">
        <v>773</v>
      </c>
      <c r="H574" s="2" t="s">
        <v>62</v>
      </c>
      <c r="I574" s="2" t="s">
        <v>53</v>
      </c>
      <c r="J574" s="6" t="s">
        <v>55</v>
      </c>
      <c r="K574" s="2" t="s">
        <v>46</v>
      </c>
      <c r="L574" s="2">
        <v>1</v>
      </c>
      <c r="M574" s="2">
        <v>158</v>
      </c>
      <c r="N574" s="2">
        <v>110</v>
      </c>
      <c r="O574" s="12">
        <v>0.69620253164557</v>
      </c>
      <c r="P574" s="7"/>
      <c r="Q574" s="7"/>
      <c r="R574" s="14" t="s">
        <v>47</v>
      </c>
      <c r="S574" s="7"/>
      <c r="T574" s="7"/>
      <c r="U574" s="7"/>
      <c r="V574" s="7"/>
      <c r="W574" s="2" t="s">
        <v>389</v>
      </c>
      <c r="X574" s="6" t="s">
        <v>49</v>
      </c>
      <c r="Y574" s="6"/>
      <c r="Z574" s="7"/>
      <c r="AA574" s="7"/>
      <c r="AB574" s="7"/>
      <c r="AC574" s="7"/>
      <c r="AD574" s="7"/>
      <c r="AE574" s="7"/>
    </row>
    <row r="575" spans="1:31" x14ac:dyDescent="0.15">
      <c r="A575" s="4">
        <v>42389</v>
      </c>
      <c r="B575" s="5" t="s">
        <v>1446</v>
      </c>
      <c r="C575" s="2">
        <v>1</v>
      </c>
      <c r="D575" s="6" t="s">
        <v>100</v>
      </c>
      <c r="E575" s="6" t="s">
        <v>128</v>
      </c>
      <c r="F575" s="2" t="s">
        <v>1447</v>
      </c>
      <c r="G575" s="2" t="s">
        <v>1448</v>
      </c>
      <c r="H575" s="2" t="s">
        <v>44</v>
      </c>
      <c r="I575" s="2" t="s">
        <v>156</v>
      </c>
      <c r="J575" s="6" t="s">
        <v>55</v>
      </c>
      <c r="K575" s="2" t="s">
        <v>64</v>
      </c>
      <c r="L575" s="2">
        <v>1</v>
      </c>
      <c r="M575" s="2">
        <v>340</v>
      </c>
      <c r="N575" s="2">
        <v>340</v>
      </c>
      <c r="O575" s="12">
        <v>1</v>
      </c>
      <c r="P575" s="7"/>
      <c r="Q575" s="7"/>
      <c r="R575" s="14" t="s">
        <v>47</v>
      </c>
      <c r="S575" s="7"/>
      <c r="T575" s="7"/>
      <c r="U575" s="7"/>
      <c r="V575" s="7"/>
      <c r="W575" s="2" t="s">
        <v>54</v>
      </c>
      <c r="X575" s="6" t="s">
        <v>49</v>
      </c>
      <c r="Y575" s="6"/>
      <c r="Z575" s="7"/>
      <c r="AA575" s="7"/>
      <c r="AB575" s="7"/>
      <c r="AC575" s="7"/>
      <c r="AD575" s="7"/>
      <c r="AE575" s="7"/>
    </row>
    <row r="576" spans="1:31" x14ac:dyDescent="0.15">
      <c r="A576" s="4">
        <v>42389</v>
      </c>
      <c r="B576" s="5" t="s">
        <v>1449</v>
      </c>
      <c r="C576" s="2">
        <v>2</v>
      </c>
      <c r="D576" s="6" t="s">
        <v>50</v>
      </c>
      <c r="E576" s="6" t="s">
        <v>602</v>
      </c>
      <c r="F576" s="7"/>
      <c r="G576" s="2" t="s">
        <v>138</v>
      </c>
      <c r="H576" s="2" t="s">
        <v>44</v>
      </c>
      <c r="I576" s="2" t="s">
        <v>53</v>
      </c>
      <c r="J576" s="6" t="s">
        <v>55</v>
      </c>
      <c r="K576" s="2" t="s">
        <v>46</v>
      </c>
      <c r="L576" s="2">
        <v>1</v>
      </c>
      <c r="M576" s="2">
        <v>50</v>
      </c>
      <c r="N576" s="2">
        <v>50</v>
      </c>
      <c r="O576" s="12">
        <v>1</v>
      </c>
      <c r="P576" s="7"/>
      <c r="Q576" s="7"/>
      <c r="R576" s="14" t="s">
        <v>47</v>
      </c>
      <c r="S576" s="7"/>
      <c r="T576" s="7"/>
      <c r="U576" s="7"/>
      <c r="V576" s="7"/>
      <c r="W576" s="2" t="s">
        <v>54</v>
      </c>
      <c r="X576" s="6" t="s">
        <v>49</v>
      </c>
      <c r="Y576" s="6"/>
      <c r="Z576" s="7"/>
      <c r="AA576" s="7"/>
      <c r="AB576" s="7"/>
      <c r="AC576" s="7"/>
      <c r="AD576" s="7"/>
      <c r="AE576" s="7"/>
    </row>
    <row r="577" spans="1:25" x14ac:dyDescent="0.15">
      <c r="A577" s="4">
        <v>42389</v>
      </c>
      <c r="B577" s="5" t="s">
        <v>1450</v>
      </c>
      <c r="C577" s="2">
        <v>3</v>
      </c>
      <c r="D577" s="6" t="s">
        <v>64</v>
      </c>
      <c r="E577" s="6" t="s">
        <v>101</v>
      </c>
      <c r="F577" s="2" t="s">
        <v>1451</v>
      </c>
      <c r="G577" s="2" t="s">
        <v>203</v>
      </c>
      <c r="H577" s="2" t="s">
        <v>62</v>
      </c>
      <c r="I577" s="2" t="s">
        <v>162</v>
      </c>
      <c r="J577" s="6" t="s">
        <v>63</v>
      </c>
      <c r="K577" s="2" t="s">
        <v>64</v>
      </c>
      <c r="L577" s="2">
        <v>1</v>
      </c>
      <c r="M577" s="2">
        <v>2680</v>
      </c>
      <c r="N577" s="2">
        <v>2100</v>
      </c>
      <c r="O577" s="12">
        <v>0.78358208955223896</v>
      </c>
      <c r="P577" s="7"/>
      <c r="Q577" s="7"/>
      <c r="R577" s="14" t="s">
        <v>65</v>
      </c>
      <c r="S577" s="2" t="s">
        <v>1452</v>
      </c>
      <c r="T577" s="2">
        <v>15901220908</v>
      </c>
      <c r="U577" s="7"/>
      <c r="V577" s="7"/>
      <c r="W577" s="2" t="s">
        <v>54</v>
      </c>
      <c r="X577" s="6" t="s">
        <v>1453</v>
      </c>
      <c r="Y577" s="6"/>
    </row>
    <row r="578" spans="1:25" x14ac:dyDescent="0.15">
      <c r="A578" s="4">
        <v>42389</v>
      </c>
      <c r="B578" s="5" t="s">
        <v>1450</v>
      </c>
      <c r="C578" s="2">
        <v>3</v>
      </c>
      <c r="D578" s="6" t="s">
        <v>102</v>
      </c>
      <c r="E578" s="6" t="s">
        <v>133</v>
      </c>
      <c r="F578" s="2" t="s">
        <v>1454</v>
      </c>
      <c r="G578" s="2" t="s">
        <v>301</v>
      </c>
      <c r="H578" s="2" t="s">
        <v>44</v>
      </c>
      <c r="I578" s="2" t="s">
        <v>89</v>
      </c>
      <c r="J578" s="6" t="s">
        <v>63</v>
      </c>
      <c r="K578" s="2" t="s">
        <v>64</v>
      </c>
      <c r="L578" s="2">
        <v>1</v>
      </c>
      <c r="M578" s="2">
        <v>1690</v>
      </c>
      <c r="N578" s="2">
        <v>1300</v>
      </c>
      <c r="O578" s="12">
        <v>0.76923076923076905</v>
      </c>
      <c r="P578" s="7"/>
      <c r="Q578" s="7"/>
      <c r="R578" s="14" t="s">
        <v>65</v>
      </c>
      <c r="S578" s="2" t="s">
        <v>1452</v>
      </c>
      <c r="T578" s="7"/>
      <c r="U578" s="7"/>
      <c r="V578" s="7"/>
      <c r="W578" s="2" t="s">
        <v>54</v>
      </c>
      <c r="X578" s="6" t="s">
        <v>1453</v>
      </c>
      <c r="Y578" s="6"/>
    </row>
    <row r="579" spans="1:25" x14ac:dyDescent="0.15">
      <c r="A579" s="4">
        <v>42389</v>
      </c>
      <c r="B579" s="5" t="s">
        <v>1450</v>
      </c>
      <c r="C579" s="2">
        <v>3</v>
      </c>
      <c r="D579" s="6" t="s">
        <v>83</v>
      </c>
      <c r="E579" s="6" t="s">
        <v>79</v>
      </c>
      <c r="F579" s="2" t="s">
        <v>1455</v>
      </c>
      <c r="G579" s="2" t="s">
        <v>203</v>
      </c>
      <c r="H579" s="2" t="s">
        <v>62</v>
      </c>
      <c r="I579" s="2">
        <v>37</v>
      </c>
      <c r="J579" s="6" t="s">
        <v>63</v>
      </c>
      <c r="K579" s="2" t="s">
        <v>64</v>
      </c>
      <c r="L579" s="2">
        <v>1</v>
      </c>
      <c r="M579" s="2">
        <v>2000</v>
      </c>
      <c r="N579" s="2">
        <v>1600</v>
      </c>
      <c r="O579" s="12">
        <v>0.8</v>
      </c>
      <c r="P579" s="7"/>
      <c r="Q579" s="7"/>
      <c r="R579" s="14" t="s">
        <v>65</v>
      </c>
      <c r="S579" s="2" t="s">
        <v>1452</v>
      </c>
      <c r="T579" s="7"/>
      <c r="U579" s="7"/>
      <c r="V579" s="7"/>
      <c r="W579" s="2" t="s">
        <v>54</v>
      </c>
      <c r="X579" s="6" t="s">
        <v>1453</v>
      </c>
      <c r="Y579" s="6"/>
    </row>
    <row r="580" spans="1:25" x14ac:dyDescent="0.15">
      <c r="A580" s="4">
        <v>42389</v>
      </c>
      <c r="B580" s="5" t="s">
        <v>1450</v>
      </c>
      <c r="C580" s="2">
        <v>3</v>
      </c>
      <c r="D580" s="6" t="s">
        <v>157</v>
      </c>
      <c r="E580" s="6" t="s">
        <v>41</v>
      </c>
      <c r="F580" s="2" t="s">
        <v>176</v>
      </c>
      <c r="G580" s="2" t="s">
        <v>166</v>
      </c>
      <c r="H580" s="2" t="s">
        <v>44</v>
      </c>
      <c r="I580" s="2" t="s">
        <v>72</v>
      </c>
      <c r="J580" s="6" t="s">
        <v>63</v>
      </c>
      <c r="K580" s="2" t="s">
        <v>64</v>
      </c>
      <c r="L580" s="2">
        <v>1</v>
      </c>
      <c r="M580" s="2">
        <v>1055</v>
      </c>
      <c r="N580" s="2">
        <v>940</v>
      </c>
      <c r="O580" s="12">
        <v>0.89099526066350698</v>
      </c>
      <c r="P580" s="7"/>
      <c r="Q580" s="7"/>
      <c r="R580" s="14" t="s">
        <v>65</v>
      </c>
      <c r="S580" s="2" t="s">
        <v>1452</v>
      </c>
      <c r="T580" s="7"/>
      <c r="U580" s="7"/>
      <c r="V580" s="7"/>
      <c r="W580" s="2" t="s">
        <v>54</v>
      </c>
      <c r="X580" s="6" t="s">
        <v>1453</v>
      </c>
      <c r="Y580" s="6"/>
    </row>
    <row r="581" spans="1:25" x14ac:dyDescent="0.15">
      <c r="A581" s="4">
        <v>42389</v>
      </c>
      <c r="B581" s="5" t="s">
        <v>1450</v>
      </c>
      <c r="C581" s="2">
        <v>3</v>
      </c>
      <c r="D581" s="6" t="s">
        <v>87</v>
      </c>
      <c r="E581" s="6" t="s">
        <v>41</v>
      </c>
      <c r="F581" s="2" t="s">
        <v>1456</v>
      </c>
      <c r="G581" s="2" t="s">
        <v>166</v>
      </c>
      <c r="H581" s="2" t="s">
        <v>44</v>
      </c>
      <c r="I581" s="2" t="s">
        <v>72</v>
      </c>
      <c r="J581" s="6" t="s">
        <v>63</v>
      </c>
      <c r="K581" s="2" t="s">
        <v>64</v>
      </c>
      <c r="L581" s="2">
        <v>1</v>
      </c>
      <c r="M581" s="2">
        <v>400</v>
      </c>
      <c r="N581" s="2">
        <v>360</v>
      </c>
      <c r="O581" s="12">
        <v>0.9</v>
      </c>
      <c r="P581" s="7"/>
      <c r="Q581" s="7"/>
      <c r="R581" s="14" t="s">
        <v>65</v>
      </c>
      <c r="S581" s="2" t="s">
        <v>1452</v>
      </c>
      <c r="T581" s="7"/>
      <c r="U581" s="7"/>
      <c r="V581" s="7"/>
      <c r="W581" s="2" t="s">
        <v>54</v>
      </c>
      <c r="X581" s="6" t="s">
        <v>1453</v>
      </c>
      <c r="Y581" s="6"/>
    </row>
    <row r="582" spans="1:25" x14ac:dyDescent="0.15">
      <c r="A582" s="4">
        <v>42389</v>
      </c>
      <c r="B582" s="5" t="s">
        <v>1450</v>
      </c>
      <c r="C582" s="2">
        <v>3</v>
      </c>
      <c r="D582" s="6" t="s">
        <v>100</v>
      </c>
      <c r="E582" s="6" t="s">
        <v>128</v>
      </c>
      <c r="F582" s="2" t="s">
        <v>1020</v>
      </c>
      <c r="G582" s="2" t="s">
        <v>951</v>
      </c>
      <c r="H582" s="2" t="s">
        <v>44</v>
      </c>
      <c r="I582" s="2" t="s">
        <v>104</v>
      </c>
      <c r="J582" s="6" t="s">
        <v>63</v>
      </c>
      <c r="K582" s="2" t="s">
        <v>64</v>
      </c>
      <c r="L582" s="2">
        <v>1</v>
      </c>
      <c r="M582" s="2">
        <v>240</v>
      </c>
      <c r="N582" s="2">
        <v>200</v>
      </c>
      <c r="O582" s="12">
        <v>0.83333333333333304</v>
      </c>
      <c r="P582" s="7"/>
      <c r="Q582" s="7"/>
      <c r="R582" s="14" t="s">
        <v>65</v>
      </c>
      <c r="S582" s="2" t="s">
        <v>1452</v>
      </c>
      <c r="T582" s="7"/>
      <c r="U582" s="7"/>
      <c r="V582" s="7"/>
      <c r="W582" s="2" t="s">
        <v>54</v>
      </c>
      <c r="X582" s="6" t="s">
        <v>1453</v>
      </c>
      <c r="Y582" s="6"/>
    </row>
    <row r="583" spans="1:25" x14ac:dyDescent="0.15">
      <c r="A583" s="4">
        <v>42389</v>
      </c>
      <c r="B583" s="5" t="s">
        <v>1457</v>
      </c>
      <c r="C583" s="2">
        <v>4</v>
      </c>
      <c r="D583" s="6" t="s">
        <v>66</v>
      </c>
      <c r="E583" s="6" t="s">
        <v>120</v>
      </c>
      <c r="F583" s="2" t="s">
        <v>1263</v>
      </c>
      <c r="G583" s="2" t="s">
        <v>203</v>
      </c>
      <c r="H583" s="2" t="s">
        <v>44</v>
      </c>
      <c r="I583" s="2" t="s">
        <v>178</v>
      </c>
      <c r="J583" s="6" t="s">
        <v>45</v>
      </c>
      <c r="K583" s="2" t="s">
        <v>66</v>
      </c>
      <c r="L583" s="2">
        <v>1</v>
      </c>
      <c r="M583" s="2">
        <v>3750</v>
      </c>
      <c r="N583" s="2">
        <v>2520</v>
      </c>
      <c r="O583" s="12">
        <v>0.67200000000000004</v>
      </c>
      <c r="P583" s="7"/>
      <c r="Q583" s="7"/>
      <c r="R583" s="14" t="s">
        <v>113</v>
      </c>
      <c r="S583" s="2" t="s">
        <v>1458</v>
      </c>
      <c r="T583" s="7"/>
      <c r="U583" s="7"/>
      <c r="V583" s="7"/>
      <c r="W583" s="2" t="s">
        <v>54</v>
      </c>
      <c r="X583" s="6" t="s">
        <v>86</v>
      </c>
      <c r="Y583" s="6"/>
    </row>
    <row r="584" spans="1:25" x14ac:dyDescent="0.15">
      <c r="A584" s="4">
        <v>42389</v>
      </c>
      <c r="B584" s="5" t="s">
        <v>1457</v>
      </c>
      <c r="C584" s="2">
        <v>4</v>
      </c>
      <c r="D584" s="6" t="s">
        <v>146</v>
      </c>
      <c r="E584" s="6" t="s">
        <v>120</v>
      </c>
      <c r="F584" s="2" t="s">
        <v>832</v>
      </c>
      <c r="G584" s="2" t="s">
        <v>166</v>
      </c>
      <c r="H584" s="2" t="s">
        <v>44</v>
      </c>
      <c r="I584" s="2">
        <v>28.5</v>
      </c>
      <c r="J584" s="6" t="s">
        <v>45</v>
      </c>
      <c r="K584" s="2" t="s">
        <v>66</v>
      </c>
      <c r="L584" s="2">
        <v>1</v>
      </c>
      <c r="M584" s="2">
        <v>2190</v>
      </c>
      <c r="N584" s="2">
        <v>1420</v>
      </c>
      <c r="O584" s="12">
        <v>0.64840182648401801</v>
      </c>
      <c r="P584" s="7"/>
      <c r="Q584" s="7"/>
      <c r="R584" s="14" t="s">
        <v>113</v>
      </c>
      <c r="S584" s="2" t="s">
        <v>1458</v>
      </c>
      <c r="T584" s="7"/>
      <c r="U584" s="7"/>
      <c r="V584" s="7"/>
      <c r="W584" s="2" t="s">
        <v>54</v>
      </c>
      <c r="X584" s="6" t="s">
        <v>86</v>
      </c>
      <c r="Y584" s="6"/>
    </row>
    <row r="585" spans="1:25" x14ac:dyDescent="0.15">
      <c r="A585" s="4">
        <v>42389</v>
      </c>
      <c r="B585" s="5" t="s">
        <v>1457</v>
      </c>
      <c r="C585" s="2">
        <v>4</v>
      </c>
      <c r="D585" s="6" t="s">
        <v>149</v>
      </c>
      <c r="E585" s="6" t="s">
        <v>492</v>
      </c>
      <c r="F585" s="7"/>
      <c r="G585" s="2" t="s">
        <v>150</v>
      </c>
      <c r="H585" s="2" t="s">
        <v>44</v>
      </c>
      <c r="I585" s="2" t="s">
        <v>788</v>
      </c>
      <c r="J585" s="6" t="s">
        <v>45</v>
      </c>
      <c r="K585" s="2" t="s">
        <v>66</v>
      </c>
      <c r="L585" s="2">
        <v>1</v>
      </c>
      <c r="M585" s="2">
        <v>258</v>
      </c>
      <c r="N585" s="2">
        <v>0</v>
      </c>
      <c r="O585" s="12">
        <v>0</v>
      </c>
      <c r="P585" s="7"/>
      <c r="Q585" s="7"/>
      <c r="R585" s="14" t="s">
        <v>113</v>
      </c>
      <c r="S585" s="2" t="s">
        <v>1458</v>
      </c>
      <c r="T585" s="7"/>
      <c r="U585" s="7"/>
      <c r="V585" s="7"/>
      <c r="W585" s="2" t="s">
        <v>54</v>
      </c>
      <c r="X585" s="6" t="s">
        <v>86</v>
      </c>
      <c r="Y585" s="6"/>
    </row>
    <row r="586" spans="1:25" x14ac:dyDescent="0.15">
      <c r="A586" s="4">
        <v>42389</v>
      </c>
      <c r="B586" s="5" t="s">
        <v>1457</v>
      </c>
      <c r="C586" s="2">
        <v>4</v>
      </c>
      <c r="D586" s="6" t="s">
        <v>69</v>
      </c>
      <c r="E586" s="6" t="s">
        <v>199</v>
      </c>
      <c r="F586" s="2" t="s">
        <v>817</v>
      </c>
      <c r="G586" s="2" t="s">
        <v>279</v>
      </c>
      <c r="H586" s="2" t="s">
        <v>44</v>
      </c>
      <c r="I586" s="2" t="s">
        <v>72</v>
      </c>
      <c r="J586" s="6" t="s">
        <v>45</v>
      </c>
      <c r="K586" s="2" t="s">
        <v>66</v>
      </c>
      <c r="L586" s="2">
        <v>1</v>
      </c>
      <c r="M586" s="2">
        <v>1180</v>
      </c>
      <c r="N586" s="2">
        <v>1180</v>
      </c>
      <c r="O586" s="12">
        <v>1</v>
      </c>
      <c r="P586" s="7"/>
      <c r="Q586" s="7"/>
      <c r="R586" s="14" t="s">
        <v>113</v>
      </c>
      <c r="S586" s="2" t="s">
        <v>1458</v>
      </c>
      <c r="T586" s="7"/>
      <c r="U586" s="7"/>
      <c r="V586" s="7"/>
      <c r="W586" s="2" t="s">
        <v>54</v>
      </c>
      <c r="X586" s="6" t="s">
        <v>86</v>
      </c>
      <c r="Y586" s="6"/>
    </row>
    <row r="587" spans="1:25" x14ac:dyDescent="0.15">
      <c r="A587" s="4">
        <v>42389</v>
      </c>
      <c r="B587" s="5" t="s">
        <v>1457</v>
      </c>
      <c r="C587" s="2">
        <v>4</v>
      </c>
      <c r="D587" s="6" t="s">
        <v>75</v>
      </c>
      <c r="E587" s="6" t="s">
        <v>199</v>
      </c>
      <c r="F587" s="2" t="s">
        <v>850</v>
      </c>
      <c r="G587" s="2" t="s">
        <v>301</v>
      </c>
      <c r="H587" s="2" t="s">
        <v>44</v>
      </c>
      <c r="I587" s="2" t="s">
        <v>53</v>
      </c>
      <c r="J587" s="6" t="s">
        <v>45</v>
      </c>
      <c r="K587" s="2" t="s">
        <v>66</v>
      </c>
      <c r="L587" s="2">
        <v>1</v>
      </c>
      <c r="M587" s="2">
        <v>880</v>
      </c>
      <c r="N587" s="2">
        <v>880</v>
      </c>
      <c r="O587" s="12">
        <v>1</v>
      </c>
      <c r="P587" s="7"/>
      <c r="Q587" s="7"/>
      <c r="R587" s="14" t="s">
        <v>113</v>
      </c>
      <c r="S587" s="2" t="s">
        <v>1458</v>
      </c>
      <c r="T587" s="7"/>
      <c r="U587" s="7"/>
      <c r="V587" s="7"/>
      <c r="W587" s="2" t="s">
        <v>54</v>
      </c>
      <c r="X587" s="6" t="s">
        <v>86</v>
      </c>
      <c r="Y587" s="6"/>
    </row>
    <row r="588" spans="1:25" x14ac:dyDescent="0.15">
      <c r="A588" s="4">
        <v>42389</v>
      </c>
      <c r="B588" s="5" t="s">
        <v>1459</v>
      </c>
      <c r="C588" s="2">
        <v>5</v>
      </c>
      <c r="D588" s="6" t="s">
        <v>75</v>
      </c>
      <c r="E588" s="6" t="s">
        <v>225</v>
      </c>
      <c r="F588" s="2" t="s">
        <v>1460</v>
      </c>
      <c r="G588" s="2" t="s">
        <v>1461</v>
      </c>
      <c r="H588" s="2" t="s">
        <v>44</v>
      </c>
      <c r="I588" s="2" t="s">
        <v>53</v>
      </c>
      <c r="J588" s="6" t="s">
        <v>63</v>
      </c>
      <c r="K588" s="2" t="s">
        <v>64</v>
      </c>
      <c r="L588" s="2">
        <v>1</v>
      </c>
      <c r="M588" s="2">
        <v>1280</v>
      </c>
      <c r="N588" s="2">
        <v>1020</v>
      </c>
      <c r="O588" s="12">
        <v>0.796875</v>
      </c>
      <c r="P588" s="7"/>
      <c r="Q588" s="7"/>
      <c r="R588" s="14" t="s">
        <v>113</v>
      </c>
      <c r="S588" s="2" t="s">
        <v>1452</v>
      </c>
      <c r="T588" s="7"/>
      <c r="U588" s="7"/>
      <c r="V588" s="7"/>
      <c r="W588" s="2" t="s">
        <v>54</v>
      </c>
      <c r="X588" s="6" t="s">
        <v>86</v>
      </c>
      <c r="Y588" s="6"/>
    </row>
    <row r="589" spans="1:25" x14ac:dyDescent="0.15">
      <c r="A589" s="4">
        <v>42389</v>
      </c>
      <c r="B589" s="5" t="s">
        <v>1459</v>
      </c>
      <c r="C589" s="2">
        <v>5</v>
      </c>
      <c r="D589" s="6" t="s">
        <v>135</v>
      </c>
      <c r="E589" s="6" t="s">
        <v>112</v>
      </c>
      <c r="F589" s="7"/>
      <c r="G589" s="2" t="s">
        <v>184</v>
      </c>
      <c r="H589" s="2" t="s">
        <v>62</v>
      </c>
      <c r="I589" s="2" t="s">
        <v>136</v>
      </c>
      <c r="J589" s="6" t="s">
        <v>63</v>
      </c>
      <c r="K589" s="2" t="s">
        <v>64</v>
      </c>
      <c r="L589" s="2">
        <v>1</v>
      </c>
      <c r="M589" s="2">
        <v>280</v>
      </c>
      <c r="N589" s="2">
        <v>280</v>
      </c>
      <c r="O589" s="12">
        <v>1</v>
      </c>
      <c r="P589" s="7"/>
      <c r="Q589" s="7"/>
      <c r="R589" s="14" t="s">
        <v>113</v>
      </c>
      <c r="S589" s="2" t="s">
        <v>1452</v>
      </c>
      <c r="T589" s="7"/>
      <c r="U589" s="7"/>
      <c r="V589" s="7"/>
      <c r="W589" s="2" t="s">
        <v>54</v>
      </c>
      <c r="X589" s="6" t="s">
        <v>86</v>
      </c>
      <c r="Y589" s="6"/>
    </row>
    <row r="590" spans="1:25" x14ac:dyDescent="0.15">
      <c r="A590" s="4">
        <v>42389</v>
      </c>
      <c r="B590" s="5" t="s">
        <v>1462</v>
      </c>
      <c r="C590" s="2">
        <v>6</v>
      </c>
      <c r="D590" s="6" t="s">
        <v>69</v>
      </c>
      <c r="E590" s="6" t="s">
        <v>199</v>
      </c>
      <c r="F590" s="2" t="s">
        <v>817</v>
      </c>
      <c r="G590" s="2" t="s">
        <v>300</v>
      </c>
      <c r="H590" s="2" t="s">
        <v>44</v>
      </c>
      <c r="I590" s="2" t="s">
        <v>72</v>
      </c>
      <c r="J590" s="6" t="s">
        <v>45</v>
      </c>
      <c r="K590" s="2" t="s">
        <v>64</v>
      </c>
      <c r="L590" s="2">
        <v>1</v>
      </c>
      <c r="M590" s="2">
        <v>1180</v>
      </c>
      <c r="N590" s="2">
        <v>1180</v>
      </c>
      <c r="O590" s="12">
        <v>1</v>
      </c>
      <c r="P590" s="7"/>
      <c r="Q590" s="7"/>
      <c r="R590" s="14" t="s">
        <v>145</v>
      </c>
      <c r="S590" s="2" t="s">
        <v>1463</v>
      </c>
      <c r="T590" s="7"/>
      <c r="U590" s="7"/>
      <c r="V590" s="7"/>
      <c r="W590" s="2" t="s">
        <v>54</v>
      </c>
      <c r="X590" s="6" t="s">
        <v>49</v>
      </c>
      <c r="Y590" s="6"/>
    </row>
    <row r="591" spans="1:25" x14ac:dyDescent="0.15">
      <c r="A591" s="4">
        <v>42389</v>
      </c>
      <c r="B591" s="5" t="s">
        <v>1464</v>
      </c>
      <c r="C591" s="2">
        <v>7</v>
      </c>
      <c r="D591" s="6" t="s">
        <v>671</v>
      </c>
      <c r="E591" s="6" t="s">
        <v>112</v>
      </c>
      <c r="F591" s="7"/>
      <c r="G591" s="2" t="s">
        <v>1145</v>
      </c>
      <c r="H591" s="2" t="s">
        <v>44</v>
      </c>
      <c r="I591" s="2" t="s">
        <v>53</v>
      </c>
      <c r="J591" s="6" t="s">
        <v>45</v>
      </c>
      <c r="K591" s="2" t="s">
        <v>66</v>
      </c>
      <c r="L591" s="2">
        <v>1</v>
      </c>
      <c r="M591" s="2">
        <v>480</v>
      </c>
      <c r="N591" s="2">
        <v>400</v>
      </c>
      <c r="O591" s="12">
        <v>0.83333333333333304</v>
      </c>
      <c r="P591" s="7"/>
      <c r="Q591" s="7"/>
      <c r="R591" s="14" t="s">
        <v>113</v>
      </c>
      <c r="S591" s="2" t="s">
        <v>1458</v>
      </c>
      <c r="T591" s="7"/>
      <c r="U591" s="7"/>
      <c r="V591" s="7"/>
      <c r="W591" s="2" t="s">
        <v>54</v>
      </c>
      <c r="X591" s="6" t="s">
        <v>49</v>
      </c>
      <c r="Y591" s="6"/>
    </row>
    <row r="592" spans="1:25" x14ac:dyDescent="0.15">
      <c r="A592" s="4">
        <v>42389</v>
      </c>
      <c r="B592" s="5" t="s">
        <v>1465</v>
      </c>
      <c r="C592" s="2">
        <v>8</v>
      </c>
      <c r="D592" s="6" t="s">
        <v>90</v>
      </c>
      <c r="E592" s="6"/>
      <c r="F592" s="2" t="s">
        <v>52</v>
      </c>
      <c r="G592" s="2" t="s">
        <v>1294</v>
      </c>
      <c r="H592" s="2" t="s">
        <v>44</v>
      </c>
      <c r="I592" s="2" t="s">
        <v>43</v>
      </c>
      <c r="J592" s="6" t="s">
        <v>45</v>
      </c>
      <c r="K592" s="2" t="s">
        <v>64</v>
      </c>
      <c r="L592" s="2">
        <v>1</v>
      </c>
      <c r="M592" s="2">
        <v>1580</v>
      </c>
      <c r="N592" s="2">
        <v>500</v>
      </c>
      <c r="O592" s="12">
        <v>0.316455696202532</v>
      </c>
      <c r="P592" s="7"/>
      <c r="Q592" s="7"/>
      <c r="R592" s="14" t="s">
        <v>145</v>
      </c>
      <c r="S592" s="2" t="s">
        <v>1466</v>
      </c>
      <c r="T592" s="7"/>
      <c r="U592" s="7"/>
      <c r="V592" s="2" t="s">
        <v>1062</v>
      </c>
      <c r="W592" s="2" t="s">
        <v>54</v>
      </c>
      <c r="X592" s="6" t="s">
        <v>49</v>
      </c>
      <c r="Y592" s="6"/>
    </row>
    <row r="593" spans="1:31" x14ac:dyDescent="0.15">
      <c r="A593" s="4">
        <v>42389</v>
      </c>
      <c r="B593" s="5" t="s">
        <v>1465</v>
      </c>
      <c r="C593" s="2">
        <v>8</v>
      </c>
      <c r="D593" s="6" t="s">
        <v>50</v>
      </c>
      <c r="E593" s="6" t="s">
        <v>61</v>
      </c>
      <c r="F593" s="7"/>
      <c r="G593" s="2" t="s">
        <v>166</v>
      </c>
      <c r="H593" s="2" t="s">
        <v>44</v>
      </c>
      <c r="I593" s="2" t="s">
        <v>72</v>
      </c>
      <c r="J593" s="6" t="s">
        <v>45</v>
      </c>
      <c r="K593" s="2" t="s">
        <v>64</v>
      </c>
      <c r="L593" s="2">
        <v>1</v>
      </c>
      <c r="M593" s="2">
        <v>258</v>
      </c>
      <c r="N593" s="2">
        <v>180</v>
      </c>
      <c r="O593" s="12">
        <v>0.69767441860465096</v>
      </c>
      <c r="P593" s="7"/>
      <c r="Q593" s="7"/>
      <c r="R593" s="14" t="s">
        <v>145</v>
      </c>
      <c r="S593" s="2" t="s">
        <v>1466</v>
      </c>
      <c r="T593" s="7"/>
      <c r="U593" s="7"/>
      <c r="V593" s="2" t="s">
        <v>1062</v>
      </c>
      <c r="W593" s="2" t="s">
        <v>54</v>
      </c>
      <c r="X593" s="6" t="s">
        <v>49</v>
      </c>
      <c r="Y593" s="6"/>
      <c r="Z593" s="7"/>
      <c r="AA593" s="7"/>
      <c r="AB593" s="7"/>
      <c r="AC593" s="7"/>
      <c r="AD593" s="7"/>
      <c r="AE593" s="7"/>
    </row>
    <row r="594" spans="1:31" x14ac:dyDescent="0.15">
      <c r="A594" s="4">
        <v>42389</v>
      </c>
      <c r="B594" s="5" t="s">
        <v>1467</v>
      </c>
      <c r="C594" s="2">
        <v>9</v>
      </c>
      <c r="D594" s="6" t="s">
        <v>56</v>
      </c>
      <c r="E594" s="6" t="s">
        <v>57</v>
      </c>
      <c r="F594" s="2" t="s">
        <v>105</v>
      </c>
      <c r="G594" s="2" t="s">
        <v>166</v>
      </c>
      <c r="H594" s="2" t="s">
        <v>62</v>
      </c>
      <c r="I594" s="2" t="s">
        <v>53</v>
      </c>
      <c r="J594" s="6" t="s">
        <v>45</v>
      </c>
      <c r="K594" s="2" t="s">
        <v>66</v>
      </c>
      <c r="L594" s="2">
        <v>1</v>
      </c>
      <c r="M594" s="2">
        <v>158</v>
      </c>
      <c r="N594" s="2">
        <v>110</v>
      </c>
      <c r="O594" s="12">
        <v>0.69620253164557</v>
      </c>
      <c r="P594" s="7"/>
      <c r="Q594" s="7"/>
      <c r="R594" s="14" t="s">
        <v>113</v>
      </c>
      <c r="S594" s="2" t="s">
        <v>1468</v>
      </c>
      <c r="T594" s="7"/>
      <c r="U594" s="7"/>
      <c r="V594" s="7"/>
      <c r="W594" s="2" t="s">
        <v>54</v>
      </c>
      <c r="X594" s="6" t="s">
        <v>49</v>
      </c>
      <c r="Y594" s="6"/>
      <c r="Z594" s="7"/>
      <c r="AA594" s="7"/>
      <c r="AB594" s="7"/>
      <c r="AC594" s="7"/>
      <c r="AD594" s="7"/>
      <c r="AE594" s="7"/>
    </row>
    <row r="595" spans="1:31" x14ac:dyDescent="0.15">
      <c r="A595" s="4">
        <v>42389</v>
      </c>
      <c r="B595" s="5" t="s">
        <v>1469</v>
      </c>
      <c r="C595" s="2">
        <v>10</v>
      </c>
      <c r="D595" s="6" t="s">
        <v>100</v>
      </c>
      <c r="E595" s="6" t="s">
        <v>227</v>
      </c>
      <c r="F595" s="2"/>
      <c r="G595" s="2" t="s">
        <v>138</v>
      </c>
      <c r="H595" s="2" t="s">
        <v>62</v>
      </c>
      <c r="I595" s="2" t="s">
        <v>53</v>
      </c>
      <c r="J595" s="6" t="s">
        <v>63</v>
      </c>
      <c r="K595" s="2" t="s">
        <v>46</v>
      </c>
      <c r="L595" s="2">
        <v>1</v>
      </c>
      <c r="M595" s="2">
        <v>30</v>
      </c>
      <c r="N595" s="2">
        <v>30</v>
      </c>
      <c r="O595" s="12">
        <v>1</v>
      </c>
      <c r="P595" s="2"/>
      <c r="Q595" s="2"/>
      <c r="R595" s="14" t="s">
        <v>47</v>
      </c>
      <c r="S595" s="2"/>
      <c r="T595" s="2"/>
      <c r="U595" s="2"/>
      <c r="V595" s="2"/>
      <c r="W595" s="2" t="s">
        <v>54</v>
      </c>
      <c r="X595" s="6" t="s">
        <v>49</v>
      </c>
      <c r="Y595" s="6"/>
      <c r="Z595" s="2"/>
      <c r="AA595" s="2"/>
      <c r="AB595" s="15"/>
      <c r="AC595" s="2"/>
      <c r="AD595" s="2"/>
      <c r="AE595" s="2"/>
    </row>
    <row r="596" spans="1:31" x14ac:dyDescent="0.15">
      <c r="A596" s="4">
        <v>42389</v>
      </c>
      <c r="B596" s="5" t="s">
        <v>1470</v>
      </c>
      <c r="C596" s="2">
        <v>11</v>
      </c>
      <c r="D596" s="6" t="s">
        <v>75</v>
      </c>
      <c r="E596" s="6" t="s">
        <v>199</v>
      </c>
      <c r="F596" s="2" t="s">
        <v>1471</v>
      </c>
      <c r="G596" s="2" t="s">
        <v>258</v>
      </c>
      <c r="H596" s="2" t="s">
        <v>44</v>
      </c>
      <c r="I596" s="2" t="s">
        <v>53</v>
      </c>
      <c r="J596" s="6" t="s">
        <v>45</v>
      </c>
      <c r="K596" s="2" t="s">
        <v>66</v>
      </c>
      <c r="L596" s="2">
        <v>1</v>
      </c>
      <c r="M596" s="2">
        <v>680</v>
      </c>
      <c r="N596" s="2">
        <v>680</v>
      </c>
      <c r="O596" s="12">
        <v>1</v>
      </c>
      <c r="P596" s="7"/>
      <c r="Q596" s="7"/>
      <c r="R596" s="14" t="s">
        <v>65</v>
      </c>
      <c r="S596" s="2" t="s">
        <v>1472</v>
      </c>
      <c r="T596" s="2">
        <v>13601328734</v>
      </c>
      <c r="U596" s="7"/>
      <c r="V596" s="7"/>
      <c r="W596" s="2" t="s">
        <v>54</v>
      </c>
      <c r="X596" s="6" t="s">
        <v>49</v>
      </c>
      <c r="Y596" s="6"/>
      <c r="Z596" s="7"/>
      <c r="AA596" s="7"/>
      <c r="AB596" s="7"/>
      <c r="AC596" s="7"/>
      <c r="AD596" s="7"/>
      <c r="AE596" s="7"/>
    </row>
    <row r="597" spans="1:31" x14ac:dyDescent="0.15">
      <c r="A597" s="4">
        <v>42389</v>
      </c>
      <c r="B597" s="5" t="s">
        <v>1473</v>
      </c>
      <c r="C597" s="2">
        <v>12</v>
      </c>
      <c r="D597" s="6" t="s">
        <v>141</v>
      </c>
      <c r="E597" s="6" t="s">
        <v>988</v>
      </c>
      <c r="F597" s="2" t="s">
        <v>143</v>
      </c>
      <c r="G597" s="2" t="s">
        <v>166</v>
      </c>
      <c r="H597" s="2" t="s">
        <v>44</v>
      </c>
      <c r="I597" s="2" t="s">
        <v>72</v>
      </c>
      <c r="J597" s="6" t="s">
        <v>45</v>
      </c>
      <c r="K597" s="2" t="s">
        <v>66</v>
      </c>
      <c r="L597" s="2">
        <v>2</v>
      </c>
      <c r="M597" s="2">
        <v>669</v>
      </c>
      <c r="N597" s="2">
        <v>1137</v>
      </c>
      <c r="O597" s="12">
        <v>0.84977578475336302</v>
      </c>
      <c r="P597" s="7"/>
      <c r="Q597" s="7"/>
      <c r="R597" s="14" t="s">
        <v>113</v>
      </c>
      <c r="S597" s="2" t="s">
        <v>1080</v>
      </c>
      <c r="T597" s="7"/>
      <c r="U597" s="7"/>
      <c r="V597" s="7"/>
      <c r="W597" s="2" t="s">
        <v>54</v>
      </c>
      <c r="X597" s="6" t="s">
        <v>86</v>
      </c>
      <c r="Y597" s="6"/>
      <c r="Z597" s="2">
        <v>2080</v>
      </c>
      <c r="AA597" s="7"/>
      <c r="AB597" s="7"/>
      <c r="AC597" s="7"/>
      <c r="AD597" s="7"/>
      <c r="AE597" s="7"/>
    </row>
    <row r="598" spans="1:31" x14ac:dyDescent="0.15">
      <c r="A598" s="4">
        <v>42390</v>
      </c>
      <c r="B598" s="5" t="s">
        <v>1474</v>
      </c>
      <c r="C598" s="2">
        <v>1</v>
      </c>
      <c r="D598" s="6" t="s">
        <v>50</v>
      </c>
      <c r="E598" s="6" t="s">
        <v>1153</v>
      </c>
      <c r="F598" s="7"/>
      <c r="G598" s="2" t="s">
        <v>166</v>
      </c>
      <c r="H598" s="2" t="s">
        <v>44</v>
      </c>
      <c r="I598" s="2" t="s">
        <v>43</v>
      </c>
      <c r="J598" s="6" t="s">
        <v>55</v>
      </c>
      <c r="K598" s="2" t="s">
        <v>46</v>
      </c>
      <c r="L598" s="2">
        <v>1</v>
      </c>
      <c r="M598" s="2">
        <v>158</v>
      </c>
      <c r="N598" s="2">
        <v>158</v>
      </c>
      <c r="O598" s="12">
        <v>1</v>
      </c>
      <c r="P598" s="7"/>
      <c r="Q598" s="7"/>
      <c r="R598" s="14" t="s">
        <v>47</v>
      </c>
      <c r="S598" s="7"/>
      <c r="T598" s="7"/>
      <c r="U598" s="7"/>
      <c r="V598" s="7"/>
      <c r="W598" s="2" t="s">
        <v>54</v>
      </c>
      <c r="X598" s="6" t="s">
        <v>49</v>
      </c>
      <c r="Y598" s="6"/>
      <c r="Z598" s="7"/>
      <c r="AA598" s="7"/>
      <c r="AB598" s="7"/>
      <c r="AC598" s="7"/>
      <c r="AD598" s="7"/>
      <c r="AE598" s="7"/>
    </row>
    <row r="599" spans="1:31" x14ac:dyDescent="0.15">
      <c r="A599" s="4">
        <v>42390</v>
      </c>
      <c r="B599" s="5" t="s">
        <v>1475</v>
      </c>
      <c r="C599" s="2">
        <v>2</v>
      </c>
      <c r="D599" s="6" t="s">
        <v>50</v>
      </c>
      <c r="E599" s="6" t="s">
        <v>602</v>
      </c>
      <c r="F599" s="7"/>
      <c r="G599" s="2" t="s">
        <v>164</v>
      </c>
      <c r="H599" s="2" t="s">
        <v>44</v>
      </c>
      <c r="I599" s="2" t="s">
        <v>53</v>
      </c>
      <c r="J599" s="6" t="s">
        <v>55</v>
      </c>
      <c r="K599" s="2" t="s">
        <v>46</v>
      </c>
      <c r="L599" s="2">
        <v>1</v>
      </c>
      <c r="M599" s="2">
        <v>50</v>
      </c>
      <c r="N599" s="2">
        <v>50</v>
      </c>
      <c r="O599" s="12">
        <v>1</v>
      </c>
      <c r="P599" s="7"/>
      <c r="Q599" s="7"/>
      <c r="R599" s="14" t="s">
        <v>47</v>
      </c>
      <c r="S599" s="7"/>
      <c r="T599" s="7"/>
      <c r="U599" s="7"/>
      <c r="V599" s="7"/>
      <c r="W599" s="2" t="s">
        <v>54</v>
      </c>
      <c r="X599" s="6" t="s">
        <v>49</v>
      </c>
      <c r="Y599" s="6"/>
      <c r="Z599" s="7"/>
      <c r="AA599" s="7"/>
      <c r="AB599" s="7"/>
      <c r="AC599" s="7"/>
      <c r="AD599" s="7"/>
      <c r="AE599" s="7"/>
    </row>
    <row r="600" spans="1:31" x14ac:dyDescent="0.15">
      <c r="A600" s="4">
        <v>42390</v>
      </c>
      <c r="B600" s="5" t="s">
        <v>1475</v>
      </c>
      <c r="C600" s="2">
        <v>2</v>
      </c>
      <c r="D600" s="6" t="s">
        <v>56</v>
      </c>
      <c r="E600" s="6" t="s">
        <v>52</v>
      </c>
      <c r="F600" s="7"/>
      <c r="G600" s="2" t="s">
        <v>80</v>
      </c>
      <c r="H600" s="2" t="s">
        <v>44</v>
      </c>
      <c r="I600" s="2" t="s">
        <v>53</v>
      </c>
      <c r="J600" s="6" t="s">
        <v>55</v>
      </c>
      <c r="K600" s="2" t="s">
        <v>46</v>
      </c>
      <c r="L600" s="2">
        <v>1</v>
      </c>
      <c r="M600" s="2">
        <v>20</v>
      </c>
      <c r="N600" s="2">
        <v>20</v>
      </c>
      <c r="O600" s="12">
        <v>1</v>
      </c>
      <c r="P600" s="7"/>
      <c r="Q600" s="7"/>
      <c r="R600" s="14" t="s">
        <v>47</v>
      </c>
      <c r="S600" s="7"/>
      <c r="T600" s="7"/>
      <c r="U600" s="7"/>
      <c r="V600" s="7"/>
      <c r="W600" s="2" t="s">
        <v>54</v>
      </c>
      <c r="X600" s="6" t="s">
        <v>49</v>
      </c>
      <c r="Y600" s="6"/>
      <c r="Z600" s="7"/>
      <c r="AA600" s="7"/>
      <c r="AB600" s="7"/>
      <c r="AC600" s="7"/>
      <c r="AD600" s="7"/>
      <c r="AE600" s="7"/>
    </row>
    <row r="601" spans="1:31" x14ac:dyDescent="0.15">
      <c r="A601" s="4">
        <v>42390</v>
      </c>
      <c r="B601" s="5" t="s">
        <v>1476</v>
      </c>
      <c r="C601" s="2">
        <v>3</v>
      </c>
      <c r="D601" s="6" t="s">
        <v>64</v>
      </c>
      <c r="E601" s="6" t="s">
        <v>101</v>
      </c>
      <c r="F601" s="2" t="s">
        <v>1109</v>
      </c>
      <c r="G601" s="2" t="s">
        <v>138</v>
      </c>
      <c r="H601" s="2" t="s">
        <v>44</v>
      </c>
      <c r="I601" s="2" t="s">
        <v>167</v>
      </c>
      <c r="J601" s="6" t="s">
        <v>55</v>
      </c>
      <c r="K601" s="2" t="s">
        <v>64</v>
      </c>
      <c r="L601" s="2">
        <v>1</v>
      </c>
      <c r="M601" s="2">
        <v>3280</v>
      </c>
      <c r="N601" s="2">
        <v>2300</v>
      </c>
      <c r="O601" s="12">
        <v>0.70121951219512202</v>
      </c>
      <c r="P601" s="7"/>
      <c r="Q601" s="7"/>
      <c r="R601" s="14" t="s">
        <v>113</v>
      </c>
      <c r="S601" s="2" t="s">
        <v>1477</v>
      </c>
      <c r="T601" s="7"/>
      <c r="U601" s="7"/>
      <c r="V601" s="7"/>
      <c r="W601" s="2" t="s">
        <v>54</v>
      </c>
      <c r="X601" s="6" t="s">
        <v>86</v>
      </c>
      <c r="Y601" s="6"/>
      <c r="Z601" s="7"/>
      <c r="AA601" s="7"/>
      <c r="AB601" s="7"/>
      <c r="AC601" s="7"/>
      <c r="AD601" s="7"/>
      <c r="AE601" s="7"/>
    </row>
    <row r="602" spans="1:31" x14ac:dyDescent="0.15">
      <c r="A602" s="4">
        <v>42390</v>
      </c>
      <c r="B602" s="5" t="s">
        <v>1476</v>
      </c>
      <c r="C602" s="2">
        <v>3</v>
      </c>
      <c r="D602" s="6" t="s">
        <v>102</v>
      </c>
      <c r="E602" s="6" t="s">
        <v>133</v>
      </c>
      <c r="F602" s="2" t="s">
        <v>1454</v>
      </c>
      <c r="G602" s="2" t="s">
        <v>301</v>
      </c>
      <c r="H602" s="2" t="s">
        <v>44</v>
      </c>
      <c r="I602" s="2" t="s">
        <v>43</v>
      </c>
      <c r="J602" s="6" t="s">
        <v>55</v>
      </c>
      <c r="K602" s="2" t="s">
        <v>64</v>
      </c>
      <c r="L602" s="2">
        <v>1</v>
      </c>
      <c r="M602" s="2">
        <v>1690</v>
      </c>
      <c r="N602" s="2">
        <v>1180</v>
      </c>
      <c r="O602" s="12">
        <v>0.69822485207100604</v>
      </c>
      <c r="P602" s="7"/>
      <c r="Q602" s="7"/>
      <c r="R602" s="14" t="s">
        <v>113</v>
      </c>
      <c r="S602" s="2" t="s">
        <v>1477</v>
      </c>
      <c r="T602" s="7"/>
      <c r="U602" s="7"/>
      <c r="V602" s="7"/>
      <c r="W602" s="2" t="s">
        <v>54</v>
      </c>
      <c r="X602" s="6" t="s">
        <v>86</v>
      </c>
      <c r="Y602" s="6"/>
      <c r="Z602" s="7"/>
      <c r="AA602" s="7"/>
      <c r="AB602" s="7"/>
      <c r="AC602" s="7"/>
      <c r="AD602" s="7"/>
      <c r="AE602" s="7"/>
    </row>
    <row r="603" spans="1:31" x14ac:dyDescent="0.15">
      <c r="A603" s="4">
        <v>42390</v>
      </c>
      <c r="B603" s="5" t="s">
        <v>1476</v>
      </c>
      <c r="C603" s="2">
        <v>3</v>
      </c>
      <c r="D603" s="6" t="s">
        <v>83</v>
      </c>
      <c r="E603" s="6" t="s">
        <v>79</v>
      </c>
      <c r="F603" s="2" t="s">
        <v>779</v>
      </c>
      <c r="G603" s="2" t="s">
        <v>139</v>
      </c>
      <c r="H603" s="2" t="s">
        <v>44</v>
      </c>
      <c r="I603" s="2">
        <v>37</v>
      </c>
      <c r="J603" s="6" t="s">
        <v>55</v>
      </c>
      <c r="K603" s="2" t="s">
        <v>64</v>
      </c>
      <c r="L603" s="2">
        <v>1</v>
      </c>
      <c r="M603" s="2">
        <v>1628</v>
      </c>
      <c r="N603" s="2">
        <v>1120</v>
      </c>
      <c r="O603" s="12">
        <v>0.68796068796068799</v>
      </c>
      <c r="P603" s="7"/>
      <c r="Q603" s="7"/>
      <c r="R603" s="14" t="s">
        <v>113</v>
      </c>
      <c r="S603" s="2" t="s">
        <v>1477</v>
      </c>
      <c r="T603" s="7"/>
      <c r="U603" s="7"/>
      <c r="V603" s="7"/>
      <c r="W603" s="2" t="s">
        <v>54</v>
      </c>
      <c r="X603" s="6" t="s">
        <v>86</v>
      </c>
      <c r="Y603" s="6"/>
      <c r="Z603" s="7"/>
      <c r="AA603" s="7"/>
      <c r="AB603" s="7"/>
      <c r="AC603" s="7"/>
      <c r="AD603" s="7"/>
      <c r="AE603" s="7"/>
    </row>
    <row r="604" spans="1:31" x14ac:dyDescent="0.15">
      <c r="A604" s="4">
        <v>42390</v>
      </c>
      <c r="B604" s="5" t="s">
        <v>1478</v>
      </c>
      <c r="C604" s="2">
        <v>4</v>
      </c>
      <c r="D604" s="6" t="s">
        <v>135</v>
      </c>
      <c r="E604" s="6" t="s">
        <v>112</v>
      </c>
      <c r="F604" s="2"/>
      <c r="G604" s="2" t="s">
        <v>184</v>
      </c>
      <c r="H604" s="2" t="s">
        <v>62</v>
      </c>
      <c r="I604" s="2" t="s">
        <v>136</v>
      </c>
      <c r="J604" s="6" t="s">
        <v>55</v>
      </c>
      <c r="K604" s="2" t="s">
        <v>64</v>
      </c>
      <c r="L604" s="2">
        <v>1</v>
      </c>
      <c r="M604" s="2">
        <v>280</v>
      </c>
      <c r="N604" s="2">
        <v>276</v>
      </c>
      <c r="O604" s="12">
        <v>0.98571428571428599</v>
      </c>
      <c r="P604" s="2"/>
      <c r="Q604" s="2"/>
      <c r="R604" s="14" t="s">
        <v>113</v>
      </c>
      <c r="S604" s="2" t="s">
        <v>1477</v>
      </c>
      <c r="T604" s="2"/>
      <c r="U604" s="2"/>
      <c r="V604" s="2"/>
      <c r="W604" s="2" t="s">
        <v>54</v>
      </c>
      <c r="X604" s="6" t="s">
        <v>49</v>
      </c>
      <c r="Y604" s="6"/>
      <c r="Z604" s="2">
        <v>1760</v>
      </c>
      <c r="AA604" s="2">
        <v>100</v>
      </c>
      <c r="AB604" s="15"/>
      <c r="AC604" s="2"/>
      <c r="AD604" s="2"/>
      <c r="AE604" s="2"/>
    </row>
    <row r="605" spans="1:31" x14ac:dyDescent="0.15">
      <c r="A605" s="4">
        <v>42390</v>
      </c>
      <c r="B605" s="5" t="s">
        <v>1479</v>
      </c>
      <c r="C605" s="2">
        <v>5</v>
      </c>
      <c r="D605" s="6" t="s">
        <v>66</v>
      </c>
      <c r="E605" s="6" t="s">
        <v>120</v>
      </c>
      <c r="F605" s="2" t="s">
        <v>793</v>
      </c>
      <c r="G605" s="2" t="s">
        <v>203</v>
      </c>
      <c r="H605" s="2" t="s">
        <v>44</v>
      </c>
      <c r="I605" s="2" t="s">
        <v>208</v>
      </c>
      <c r="J605" s="6" t="s">
        <v>55</v>
      </c>
      <c r="K605" s="2" t="s">
        <v>66</v>
      </c>
      <c r="L605" s="2">
        <v>1</v>
      </c>
      <c r="M605" s="2">
        <v>3750</v>
      </c>
      <c r="N605" s="2">
        <v>2524</v>
      </c>
      <c r="O605" s="12">
        <v>0.67306666666666704</v>
      </c>
      <c r="P605" s="7"/>
      <c r="Q605" s="7"/>
      <c r="R605" s="14" t="s">
        <v>65</v>
      </c>
      <c r="S605" s="2" t="s">
        <v>1480</v>
      </c>
      <c r="T605" s="2">
        <v>18610584460</v>
      </c>
      <c r="U605" s="7"/>
      <c r="V605" s="7"/>
      <c r="W605" s="2" t="s">
        <v>54</v>
      </c>
      <c r="X605" s="6" t="s">
        <v>86</v>
      </c>
      <c r="Y605" s="6"/>
      <c r="Z605" s="7"/>
      <c r="AA605" s="7"/>
      <c r="AB605" s="7"/>
      <c r="AC605" s="7"/>
      <c r="AD605" s="7"/>
      <c r="AE605" s="7"/>
    </row>
    <row r="606" spans="1:31" x14ac:dyDescent="0.15">
      <c r="A606" s="4">
        <v>42390</v>
      </c>
      <c r="B606" s="5" t="s">
        <v>1479</v>
      </c>
      <c r="C606" s="2">
        <v>5</v>
      </c>
      <c r="D606" s="6" t="s">
        <v>146</v>
      </c>
      <c r="E606" s="6" t="s">
        <v>120</v>
      </c>
      <c r="F606" s="2" t="s">
        <v>1394</v>
      </c>
      <c r="G606" s="2" t="s">
        <v>203</v>
      </c>
      <c r="H606" s="2" t="s">
        <v>44</v>
      </c>
      <c r="I606" s="2">
        <v>23.5</v>
      </c>
      <c r="J606" s="6" t="s">
        <v>55</v>
      </c>
      <c r="K606" s="2" t="s">
        <v>66</v>
      </c>
      <c r="L606" s="2">
        <v>1</v>
      </c>
      <c r="M606" s="2">
        <v>2190</v>
      </c>
      <c r="N606" s="2">
        <v>1475</v>
      </c>
      <c r="O606" s="12">
        <v>0.67351598173516003</v>
      </c>
      <c r="P606" s="7"/>
      <c r="Q606" s="7"/>
      <c r="R606" s="14" t="s">
        <v>65</v>
      </c>
      <c r="S606" s="2" t="s">
        <v>1480</v>
      </c>
      <c r="T606" s="7"/>
      <c r="U606" s="7"/>
      <c r="V606" s="7"/>
      <c r="W606" s="2" t="s">
        <v>54</v>
      </c>
      <c r="X606" s="6" t="s">
        <v>86</v>
      </c>
      <c r="Y606" s="6"/>
      <c r="Z606" s="7"/>
      <c r="AA606" s="7"/>
      <c r="AB606" s="7"/>
      <c r="AC606" s="7"/>
      <c r="AD606" s="7"/>
      <c r="AE606" s="7"/>
    </row>
    <row r="607" spans="1:31" x14ac:dyDescent="0.15">
      <c r="A607" s="4">
        <v>42390</v>
      </c>
      <c r="B607" s="5" t="s">
        <v>1479</v>
      </c>
      <c r="C607" s="2">
        <v>5</v>
      </c>
      <c r="D607" s="6" t="s">
        <v>149</v>
      </c>
      <c r="E607" s="6" t="s">
        <v>492</v>
      </c>
      <c r="F607" s="7"/>
      <c r="G607" s="2" t="s">
        <v>150</v>
      </c>
      <c r="H607" s="2" t="s">
        <v>44</v>
      </c>
      <c r="I607" s="2" t="s">
        <v>765</v>
      </c>
      <c r="J607" s="6" t="s">
        <v>55</v>
      </c>
      <c r="K607" s="2" t="s">
        <v>66</v>
      </c>
      <c r="L607" s="2">
        <v>1</v>
      </c>
      <c r="M607" s="2">
        <v>258</v>
      </c>
      <c r="N607" s="2">
        <v>0</v>
      </c>
      <c r="O607" s="12">
        <v>0</v>
      </c>
      <c r="P607" s="7"/>
      <c r="Q607" s="7"/>
      <c r="R607" s="14" t="s">
        <v>65</v>
      </c>
      <c r="S607" s="2" t="s">
        <v>1480</v>
      </c>
      <c r="T607" s="7"/>
      <c r="U607" s="7"/>
      <c r="V607" s="7"/>
      <c r="W607" s="2" t="s">
        <v>54</v>
      </c>
      <c r="X607" s="6" t="s">
        <v>86</v>
      </c>
      <c r="Y607" s="6"/>
      <c r="Z607" s="7"/>
      <c r="AA607" s="7"/>
      <c r="AB607" s="7"/>
      <c r="AC607" s="7"/>
      <c r="AD607" s="7"/>
      <c r="AE607" s="7"/>
    </row>
    <row r="608" spans="1:31" x14ac:dyDescent="0.15">
      <c r="A608" s="4">
        <v>42390</v>
      </c>
      <c r="B608" s="5" t="s">
        <v>1481</v>
      </c>
      <c r="C608" s="2">
        <v>6</v>
      </c>
      <c r="D608" s="6" t="s">
        <v>56</v>
      </c>
      <c r="E608" s="6" t="s">
        <v>60</v>
      </c>
      <c r="F608" s="7"/>
      <c r="G608" s="2" t="s">
        <v>138</v>
      </c>
      <c r="H608" s="2" t="s">
        <v>62</v>
      </c>
      <c r="I608" s="2" t="s">
        <v>53</v>
      </c>
      <c r="J608" s="6" t="s">
        <v>55</v>
      </c>
      <c r="K608" s="2" t="s">
        <v>64</v>
      </c>
      <c r="L608" s="2">
        <v>1</v>
      </c>
      <c r="M608" s="2">
        <v>158</v>
      </c>
      <c r="N608" s="2">
        <v>110</v>
      </c>
      <c r="O608" s="12">
        <v>0.69620253164557</v>
      </c>
      <c r="P608" s="7"/>
      <c r="Q608" s="7"/>
      <c r="R608" s="14" t="s">
        <v>47</v>
      </c>
      <c r="S608" s="7"/>
      <c r="T608" s="7"/>
      <c r="U608" s="7"/>
      <c r="V608" s="7"/>
      <c r="W608" s="2" t="s">
        <v>54</v>
      </c>
      <c r="X608" s="6" t="s">
        <v>49</v>
      </c>
      <c r="Y608" s="6"/>
      <c r="Z608" s="7"/>
      <c r="AA608" s="7"/>
      <c r="AB608" s="7"/>
      <c r="AC608" s="7"/>
      <c r="AD608" s="7"/>
      <c r="AE608" s="7"/>
    </row>
    <row r="609" spans="1:31" x14ac:dyDescent="0.15">
      <c r="A609" s="4">
        <v>42390</v>
      </c>
      <c r="B609" s="5" t="s">
        <v>1482</v>
      </c>
      <c r="C609" s="2">
        <v>7</v>
      </c>
      <c r="D609" s="6" t="s">
        <v>50</v>
      </c>
      <c r="E609" s="6" t="s">
        <v>112</v>
      </c>
      <c r="F609" s="7"/>
      <c r="G609" s="2" t="s">
        <v>166</v>
      </c>
      <c r="H609" s="2" t="s">
        <v>62</v>
      </c>
      <c r="I609" s="2" t="s">
        <v>53</v>
      </c>
      <c r="J609" s="6" t="s">
        <v>45</v>
      </c>
      <c r="K609" s="2" t="s">
        <v>46</v>
      </c>
      <c r="L609" s="2">
        <v>1</v>
      </c>
      <c r="M609" s="2">
        <v>50</v>
      </c>
      <c r="N609" s="2">
        <v>50</v>
      </c>
      <c r="O609" s="12">
        <v>1</v>
      </c>
      <c r="P609" s="7"/>
      <c r="Q609" s="7"/>
      <c r="R609" s="14" t="s">
        <v>47</v>
      </c>
      <c r="S609" s="7"/>
      <c r="T609" s="7"/>
      <c r="U609" s="7"/>
      <c r="V609" s="7"/>
      <c r="W609" s="2" t="s">
        <v>237</v>
      </c>
      <c r="X609" s="6" t="s">
        <v>49</v>
      </c>
      <c r="Y609" s="6"/>
      <c r="Z609" s="7"/>
      <c r="AA609" s="7"/>
      <c r="AB609" s="7"/>
      <c r="AC609" s="7"/>
      <c r="AD609" s="7"/>
      <c r="AE609" s="7"/>
    </row>
    <row r="610" spans="1:31" x14ac:dyDescent="0.15">
      <c r="A610" s="4">
        <v>42390</v>
      </c>
      <c r="B610" s="5" t="s">
        <v>1483</v>
      </c>
      <c r="C610" s="2">
        <v>8</v>
      </c>
      <c r="D610" s="6" t="s">
        <v>69</v>
      </c>
      <c r="E610" s="6" t="s">
        <v>199</v>
      </c>
      <c r="F610" s="2" t="s">
        <v>801</v>
      </c>
      <c r="G610" s="2" t="s">
        <v>279</v>
      </c>
      <c r="H610" s="2" t="s">
        <v>44</v>
      </c>
      <c r="I610" s="2" t="s">
        <v>43</v>
      </c>
      <c r="J610" s="6" t="s">
        <v>55</v>
      </c>
      <c r="K610" s="2" t="s">
        <v>66</v>
      </c>
      <c r="L610" s="2">
        <v>1</v>
      </c>
      <c r="M610" s="2">
        <v>1180</v>
      </c>
      <c r="N610" s="2">
        <v>1180</v>
      </c>
      <c r="O610" s="12">
        <v>1</v>
      </c>
      <c r="P610" s="7"/>
      <c r="Q610" s="7"/>
      <c r="R610" s="14" t="s">
        <v>113</v>
      </c>
      <c r="S610" s="2" t="s">
        <v>1484</v>
      </c>
      <c r="T610" s="7"/>
      <c r="U610" s="7"/>
      <c r="V610" s="7"/>
      <c r="W610" s="2" t="s">
        <v>54</v>
      </c>
      <c r="X610" s="6" t="s">
        <v>86</v>
      </c>
      <c r="Y610" s="6"/>
      <c r="Z610" s="2">
        <v>1330</v>
      </c>
      <c r="AA610" s="2">
        <v>1047</v>
      </c>
      <c r="AB610" s="7"/>
      <c r="AC610" s="7"/>
      <c r="AD610" s="7"/>
      <c r="AE610" s="7"/>
    </row>
    <row r="611" spans="1:31" x14ac:dyDescent="0.15">
      <c r="A611" s="4">
        <v>42390</v>
      </c>
      <c r="B611" s="5" t="s">
        <v>1483</v>
      </c>
      <c r="C611" s="2">
        <v>8</v>
      </c>
      <c r="D611" s="6" t="s">
        <v>75</v>
      </c>
      <c r="E611" s="6" t="s">
        <v>199</v>
      </c>
      <c r="F611" s="2" t="s">
        <v>1485</v>
      </c>
      <c r="G611" s="2" t="s">
        <v>1486</v>
      </c>
      <c r="H611" s="2" t="s">
        <v>44</v>
      </c>
      <c r="I611" s="2" t="s">
        <v>53</v>
      </c>
      <c r="J611" s="6" t="s">
        <v>55</v>
      </c>
      <c r="K611" s="2" t="s">
        <v>66</v>
      </c>
      <c r="L611" s="2">
        <v>1</v>
      </c>
      <c r="M611" s="2">
        <v>680</v>
      </c>
      <c r="N611" s="2">
        <v>680</v>
      </c>
      <c r="O611" s="12">
        <v>1</v>
      </c>
      <c r="P611" s="7"/>
      <c r="Q611" s="7"/>
      <c r="R611" s="14" t="s">
        <v>113</v>
      </c>
      <c r="S611" s="2" t="s">
        <v>1484</v>
      </c>
      <c r="T611" s="7"/>
      <c r="U611" s="7"/>
      <c r="V611" s="7"/>
      <c r="W611" s="2" t="s">
        <v>54</v>
      </c>
      <c r="X611" s="6" t="s">
        <v>86</v>
      </c>
      <c r="Y611" s="6"/>
      <c r="Z611" s="7"/>
      <c r="AA611" s="7"/>
      <c r="AB611" s="7"/>
      <c r="AC611" s="7"/>
      <c r="AD611" s="7"/>
      <c r="AE611" s="7"/>
    </row>
    <row r="612" spans="1:31" x14ac:dyDescent="0.15">
      <c r="A612" s="4">
        <v>42390</v>
      </c>
      <c r="B612" s="5" t="s">
        <v>1487</v>
      </c>
      <c r="C612" s="2">
        <v>9</v>
      </c>
      <c r="D612" s="6" t="s">
        <v>56</v>
      </c>
      <c r="E612" s="6" t="s">
        <v>52</v>
      </c>
      <c r="F612" s="7"/>
      <c r="G612" s="7"/>
      <c r="H612" s="2" t="s">
        <v>44</v>
      </c>
      <c r="I612" s="2" t="s">
        <v>53</v>
      </c>
      <c r="J612" s="6" t="s">
        <v>45</v>
      </c>
      <c r="K612" s="2" t="s">
        <v>46</v>
      </c>
      <c r="L612" s="2">
        <v>1</v>
      </c>
      <c r="M612" s="2">
        <v>20</v>
      </c>
      <c r="N612" s="2">
        <v>20</v>
      </c>
      <c r="O612" s="12">
        <v>1</v>
      </c>
      <c r="P612" s="7"/>
      <c r="Q612" s="7"/>
      <c r="R612" s="14" t="s">
        <v>47</v>
      </c>
      <c r="S612" s="7"/>
      <c r="T612" s="7"/>
      <c r="U612" s="7"/>
      <c r="V612" s="7"/>
      <c r="W612" s="2" t="s">
        <v>215</v>
      </c>
      <c r="X612" s="6" t="s">
        <v>49</v>
      </c>
      <c r="Y612" s="6"/>
      <c r="Z612" s="7"/>
      <c r="AA612" s="7"/>
      <c r="AB612" s="7"/>
      <c r="AC612" s="7"/>
      <c r="AD612" s="7"/>
      <c r="AE612" s="7"/>
    </row>
    <row r="613" spans="1:31" x14ac:dyDescent="0.15">
      <c r="A613" s="4">
        <v>42390</v>
      </c>
      <c r="B613" s="5" t="s">
        <v>1488</v>
      </c>
      <c r="C613" s="2">
        <v>10</v>
      </c>
      <c r="D613" s="6" t="s">
        <v>87</v>
      </c>
      <c r="E613" s="6" t="s">
        <v>41</v>
      </c>
      <c r="F613" s="2" t="s">
        <v>88</v>
      </c>
      <c r="G613" s="2" t="s">
        <v>166</v>
      </c>
      <c r="H613" s="2" t="s">
        <v>44</v>
      </c>
      <c r="I613" s="2" t="s">
        <v>192</v>
      </c>
      <c r="J613" s="6" t="s">
        <v>45</v>
      </c>
      <c r="K613" s="2" t="s">
        <v>66</v>
      </c>
      <c r="L613" s="2">
        <v>1</v>
      </c>
      <c r="M613" s="2">
        <v>775</v>
      </c>
      <c r="N613" s="2">
        <v>697</v>
      </c>
      <c r="O613" s="12">
        <v>0.89935483870967703</v>
      </c>
      <c r="P613" s="7"/>
      <c r="Q613" s="7"/>
      <c r="R613" s="14" t="s">
        <v>113</v>
      </c>
      <c r="S613" s="2" t="s">
        <v>318</v>
      </c>
      <c r="T613" s="7"/>
      <c r="U613" s="7"/>
      <c r="V613" s="7"/>
      <c r="W613" s="2" t="s">
        <v>54</v>
      </c>
      <c r="X613" s="6" t="s">
        <v>86</v>
      </c>
      <c r="Y613" s="6"/>
      <c r="Z613" s="7"/>
      <c r="AA613" s="7"/>
      <c r="AB613" s="7"/>
      <c r="AC613" s="7"/>
      <c r="AD613" s="7"/>
      <c r="AE613" s="7"/>
    </row>
    <row r="614" spans="1:31" x14ac:dyDescent="0.15">
      <c r="A614" s="4">
        <v>42390</v>
      </c>
      <c r="B614" s="5" t="s">
        <v>1489</v>
      </c>
      <c r="C614" s="2">
        <v>11</v>
      </c>
      <c r="D614" s="6" t="s">
        <v>241</v>
      </c>
      <c r="E614" s="6"/>
      <c r="F614" s="2" t="s">
        <v>1130</v>
      </c>
      <c r="G614" s="2" t="s">
        <v>280</v>
      </c>
      <c r="H614" s="2" t="s">
        <v>62</v>
      </c>
      <c r="I614" s="2" t="s">
        <v>788</v>
      </c>
      <c r="J614" s="6" t="s">
        <v>63</v>
      </c>
      <c r="K614" s="2" t="s">
        <v>66</v>
      </c>
      <c r="L614" s="2">
        <v>1</v>
      </c>
      <c r="M614" s="2">
        <v>500</v>
      </c>
      <c r="N614" s="2">
        <v>500</v>
      </c>
      <c r="O614" s="12">
        <v>1</v>
      </c>
      <c r="P614" s="7"/>
      <c r="Q614" s="7"/>
      <c r="R614" s="14" t="s">
        <v>65</v>
      </c>
      <c r="S614" s="2" t="s">
        <v>1490</v>
      </c>
      <c r="T614" s="2">
        <v>18600001022</v>
      </c>
      <c r="U614" s="7"/>
      <c r="V614" s="7"/>
      <c r="W614" s="2" t="s">
        <v>54</v>
      </c>
      <c r="X614" s="6" t="s">
        <v>86</v>
      </c>
      <c r="Y614" s="6"/>
      <c r="Z614" s="7"/>
      <c r="AA614" s="7"/>
      <c r="AB614" s="7"/>
      <c r="AC614" s="7"/>
      <c r="AD614" s="7"/>
      <c r="AE614" s="7"/>
    </row>
    <row r="615" spans="1:31" x14ac:dyDescent="0.15">
      <c r="A615" s="4">
        <v>42390</v>
      </c>
      <c r="B615" s="5" t="s">
        <v>1489</v>
      </c>
      <c r="C615" s="2">
        <v>11</v>
      </c>
      <c r="D615" s="6" t="s">
        <v>146</v>
      </c>
      <c r="E615" s="6" t="s">
        <v>238</v>
      </c>
      <c r="F615" s="2" t="s">
        <v>187</v>
      </c>
      <c r="G615" s="2" t="s">
        <v>164</v>
      </c>
      <c r="H615" s="2" t="s">
        <v>44</v>
      </c>
      <c r="I615" s="2" t="s">
        <v>239</v>
      </c>
      <c r="J615" s="6" t="s">
        <v>63</v>
      </c>
      <c r="K615" s="2" t="s">
        <v>66</v>
      </c>
      <c r="L615" s="2">
        <v>1</v>
      </c>
      <c r="M615" s="2">
        <v>1520</v>
      </c>
      <c r="N615" s="2">
        <v>1292</v>
      </c>
      <c r="O615" s="12">
        <v>0.85</v>
      </c>
      <c r="P615" s="7"/>
      <c r="Q615" s="7"/>
      <c r="R615" s="14" t="s">
        <v>65</v>
      </c>
      <c r="S615" s="2" t="s">
        <v>1490</v>
      </c>
      <c r="T615" s="7"/>
      <c r="U615" s="7"/>
      <c r="V615" s="7"/>
      <c r="W615" s="2" t="s">
        <v>54</v>
      </c>
      <c r="X615" s="6" t="s">
        <v>86</v>
      </c>
      <c r="Y615" s="6"/>
      <c r="Z615" s="7"/>
      <c r="AA615" s="7"/>
      <c r="AB615" s="7"/>
      <c r="AC615" s="7"/>
      <c r="AD615" s="7"/>
      <c r="AE615" s="7"/>
    </row>
    <row r="616" spans="1:31" x14ac:dyDescent="0.15">
      <c r="A616" s="4">
        <v>42390</v>
      </c>
      <c r="B616" s="5" t="s">
        <v>1489</v>
      </c>
      <c r="C616" s="2">
        <v>11</v>
      </c>
      <c r="D616" s="6" t="s">
        <v>50</v>
      </c>
      <c r="E616" s="6" t="s">
        <v>174</v>
      </c>
      <c r="F616" s="2" t="s">
        <v>1491</v>
      </c>
      <c r="G616" s="2" t="s">
        <v>203</v>
      </c>
      <c r="H616" s="2" t="s">
        <v>62</v>
      </c>
      <c r="I616" s="2" t="s">
        <v>72</v>
      </c>
      <c r="J616" s="6" t="s">
        <v>63</v>
      </c>
      <c r="K616" s="2" t="s">
        <v>66</v>
      </c>
      <c r="L616" s="2">
        <v>1</v>
      </c>
      <c r="M616" s="2">
        <v>311</v>
      </c>
      <c r="N616" s="2">
        <v>248</v>
      </c>
      <c r="O616" s="12">
        <v>0.797427652733119</v>
      </c>
      <c r="P616" s="7"/>
      <c r="Q616" s="7"/>
      <c r="R616" s="14" t="s">
        <v>65</v>
      </c>
      <c r="S616" s="2" t="s">
        <v>1490</v>
      </c>
      <c r="T616" s="7"/>
      <c r="U616" s="7"/>
      <c r="V616" s="7"/>
      <c r="W616" s="2" t="s">
        <v>54</v>
      </c>
      <c r="X616" s="6" t="s">
        <v>86</v>
      </c>
      <c r="Y616" s="6"/>
      <c r="Z616" s="7"/>
      <c r="AA616" s="7"/>
      <c r="AB616" s="7"/>
      <c r="AC616" s="7"/>
      <c r="AD616" s="7"/>
      <c r="AE616" s="7"/>
    </row>
    <row r="617" spans="1:31" x14ac:dyDescent="0.15">
      <c r="A617" s="4">
        <v>42390</v>
      </c>
      <c r="B617" s="5" t="s">
        <v>1492</v>
      </c>
      <c r="C617" s="2">
        <v>12</v>
      </c>
      <c r="D617" s="6" t="s">
        <v>64</v>
      </c>
      <c r="E617" s="6" t="s">
        <v>101</v>
      </c>
      <c r="F617" s="2" t="s">
        <v>1109</v>
      </c>
      <c r="G617" s="2" t="s">
        <v>138</v>
      </c>
      <c r="H617" s="2" t="s">
        <v>44</v>
      </c>
      <c r="I617" s="2" t="s">
        <v>1110</v>
      </c>
      <c r="J617" s="6" t="s">
        <v>55</v>
      </c>
      <c r="K617" s="2" t="s">
        <v>64</v>
      </c>
      <c r="L617" s="2">
        <v>1</v>
      </c>
      <c r="M617" s="2">
        <v>3280</v>
      </c>
      <c r="N617" s="2">
        <v>1968</v>
      </c>
      <c r="O617" s="12">
        <v>0.6</v>
      </c>
      <c r="P617" s="2"/>
      <c r="Q617" s="2"/>
      <c r="R617" s="14" t="s">
        <v>274</v>
      </c>
      <c r="S617" s="2" t="s">
        <v>1493</v>
      </c>
      <c r="T617" s="2"/>
      <c r="U617" s="2"/>
      <c r="V617" s="2"/>
      <c r="W617" s="2" t="s">
        <v>54</v>
      </c>
      <c r="X617" s="6" t="s">
        <v>86</v>
      </c>
      <c r="Y617" s="6"/>
      <c r="Z617" s="2"/>
      <c r="AA617" s="2"/>
      <c r="AB617" s="15"/>
      <c r="AC617" s="2"/>
      <c r="AD617" s="2"/>
      <c r="AE617" s="2"/>
    </row>
    <row r="618" spans="1:31" x14ac:dyDescent="0.15">
      <c r="A618" s="4">
        <v>42390</v>
      </c>
      <c r="B618" s="5" t="s">
        <v>1492</v>
      </c>
      <c r="C618" s="2">
        <v>12</v>
      </c>
      <c r="D618" s="6" t="s">
        <v>83</v>
      </c>
      <c r="E618" s="6" t="s">
        <v>79</v>
      </c>
      <c r="F618" s="2" t="s">
        <v>1494</v>
      </c>
      <c r="G618" s="2" t="s">
        <v>94</v>
      </c>
      <c r="H618" s="2" t="s">
        <v>44</v>
      </c>
      <c r="I618" s="2">
        <v>37</v>
      </c>
      <c r="J618" s="6" t="s">
        <v>55</v>
      </c>
      <c r="K618" s="2" t="s">
        <v>64</v>
      </c>
      <c r="L618" s="2">
        <v>1</v>
      </c>
      <c r="M618" s="2">
        <v>2400</v>
      </c>
      <c r="N618" s="2">
        <v>1440</v>
      </c>
      <c r="O618" s="12">
        <v>0.6</v>
      </c>
      <c r="P618" s="7"/>
      <c r="Q618" s="7"/>
      <c r="R618" s="14" t="s">
        <v>274</v>
      </c>
      <c r="S618" s="2" t="s">
        <v>1493</v>
      </c>
      <c r="T618" s="7"/>
      <c r="U618" s="7"/>
      <c r="V618" s="7"/>
      <c r="W618" s="2" t="s">
        <v>54</v>
      </c>
      <c r="X618" s="6" t="s">
        <v>86</v>
      </c>
      <c r="Y618" s="6"/>
      <c r="Z618" s="7"/>
      <c r="AA618" s="7"/>
      <c r="AB618" s="7"/>
      <c r="AC618" s="7"/>
      <c r="AD618" s="7"/>
      <c r="AE618" s="7"/>
    </row>
    <row r="619" spans="1:31" x14ac:dyDescent="0.15">
      <c r="A619" s="4">
        <v>42390</v>
      </c>
      <c r="B619" s="5" t="s">
        <v>1492</v>
      </c>
      <c r="C619" s="2">
        <v>12</v>
      </c>
      <c r="D619" s="6" t="s">
        <v>135</v>
      </c>
      <c r="E619" s="6" t="s">
        <v>112</v>
      </c>
      <c r="F619" s="7"/>
      <c r="G619" s="2" t="s">
        <v>184</v>
      </c>
      <c r="H619" s="2" t="s">
        <v>62</v>
      </c>
      <c r="I619" s="2" t="s">
        <v>136</v>
      </c>
      <c r="J619" s="6" t="s">
        <v>55</v>
      </c>
      <c r="K619" s="2" t="s">
        <v>64</v>
      </c>
      <c r="L619" s="2">
        <v>1</v>
      </c>
      <c r="M619" s="2">
        <v>280</v>
      </c>
      <c r="N619" s="2">
        <v>280</v>
      </c>
      <c r="O619" s="12">
        <v>1</v>
      </c>
      <c r="P619" s="7"/>
      <c r="Q619" s="7"/>
      <c r="R619" s="14" t="s">
        <v>274</v>
      </c>
      <c r="S619" s="2" t="s">
        <v>1493</v>
      </c>
      <c r="T619" s="7"/>
      <c r="U619" s="7"/>
      <c r="V619" s="7"/>
      <c r="W619" s="2" t="s">
        <v>54</v>
      </c>
      <c r="X619" s="6" t="s">
        <v>86</v>
      </c>
      <c r="Y619" s="6"/>
      <c r="Z619" s="7"/>
      <c r="AA619" s="7"/>
      <c r="AB619" s="7"/>
      <c r="AC619" s="7"/>
      <c r="AD619" s="7"/>
      <c r="AE619" s="7"/>
    </row>
    <row r="620" spans="1:31" x14ac:dyDescent="0.15">
      <c r="A620" s="4">
        <v>42391</v>
      </c>
      <c r="B620" s="5" t="s">
        <v>1495</v>
      </c>
      <c r="C620" s="2">
        <v>1</v>
      </c>
      <c r="D620" s="6" t="s">
        <v>50</v>
      </c>
      <c r="E620" s="6" t="s">
        <v>112</v>
      </c>
      <c r="F620" s="7"/>
      <c r="G620" s="2" t="s">
        <v>166</v>
      </c>
      <c r="H620" s="2" t="s">
        <v>62</v>
      </c>
      <c r="I620" s="2" t="s">
        <v>53</v>
      </c>
      <c r="J620" s="6" t="s">
        <v>45</v>
      </c>
      <c r="K620" s="2" t="s">
        <v>46</v>
      </c>
      <c r="L620" s="2">
        <v>2</v>
      </c>
      <c r="M620" s="2">
        <v>50</v>
      </c>
      <c r="N620" s="2">
        <v>100</v>
      </c>
      <c r="O620" s="12">
        <v>1</v>
      </c>
      <c r="P620" s="7"/>
      <c r="Q620" s="7"/>
      <c r="R620" s="14" t="s">
        <v>47</v>
      </c>
      <c r="S620" s="7"/>
      <c r="T620" s="7"/>
      <c r="U620" s="7"/>
      <c r="V620" s="7"/>
      <c r="W620" s="2" t="s">
        <v>237</v>
      </c>
      <c r="X620" s="6" t="s">
        <v>49</v>
      </c>
      <c r="Y620" s="6"/>
      <c r="Z620" s="7"/>
      <c r="AA620" s="7"/>
      <c r="AB620" s="7"/>
      <c r="AC620" s="7"/>
      <c r="AD620" s="7"/>
      <c r="AE620" s="7"/>
    </row>
    <row r="621" spans="1:31" x14ac:dyDescent="0.15">
      <c r="A621" s="4">
        <v>42391</v>
      </c>
      <c r="B621" s="5" t="s">
        <v>1496</v>
      </c>
      <c r="C621" s="2">
        <v>2</v>
      </c>
      <c r="D621" s="6" t="s">
        <v>100</v>
      </c>
      <c r="E621" s="6" t="s">
        <v>227</v>
      </c>
      <c r="F621" s="7"/>
      <c r="G621" s="2" t="s">
        <v>137</v>
      </c>
      <c r="H621" s="2" t="s">
        <v>62</v>
      </c>
      <c r="I621" s="2" t="s">
        <v>53</v>
      </c>
      <c r="J621" s="6" t="s">
        <v>45</v>
      </c>
      <c r="K621" s="2" t="s">
        <v>46</v>
      </c>
      <c r="L621" s="2">
        <v>2</v>
      </c>
      <c r="M621" s="2">
        <v>30</v>
      </c>
      <c r="N621" s="2">
        <v>60</v>
      </c>
      <c r="O621" s="12">
        <v>1</v>
      </c>
      <c r="P621" s="7"/>
      <c r="Q621" s="7"/>
      <c r="R621" s="14" t="s">
        <v>47</v>
      </c>
      <c r="S621" s="7"/>
      <c r="T621" s="7"/>
      <c r="U621" s="7"/>
      <c r="V621" s="7"/>
      <c r="W621" s="2" t="s">
        <v>237</v>
      </c>
      <c r="X621" s="6" t="s">
        <v>49</v>
      </c>
      <c r="Y621" s="6"/>
      <c r="Z621" s="7"/>
      <c r="AA621" s="7"/>
      <c r="AB621" s="7"/>
      <c r="AC621" s="7"/>
      <c r="AD621" s="7"/>
      <c r="AE621" s="7"/>
    </row>
    <row r="622" spans="1:31" x14ac:dyDescent="0.15">
      <c r="A622" s="4">
        <v>42391</v>
      </c>
      <c r="B622" s="5" t="s">
        <v>1497</v>
      </c>
      <c r="C622" s="2">
        <v>3</v>
      </c>
      <c r="D622" s="6" t="s">
        <v>100</v>
      </c>
      <c r="E622" s="6" t="s">
        <v>227</v>
      </c>
      <c r="F622" s="7"/>
      <c r="G622" s="2" t="s">
        <v>138</v>
      </c>
      <c r="H622" s="2" t="s">
        <v>62</v>
      </c>
      <c r="I622" s="2" t="s">
        <v>53</v>
      </c>
      <c r="J622" s="6" t="s">
        <v>45</v>
      </c>
      <c r="K622" s="2" t="s">
        <v>46</v>
      </c>
      <c r="L622" s="2">
        <v>1</v>
      </c>
      <c r="M622" s="2">
        <v>30</v>
      </c>
      <c r="N622" s="2">
        <v>30</v>
      </c>
      <c r="O622" s="12">
        <v>1</v>
      </c>
      <c r="P622" s="7"/>
      <c r="Q622" s="7"/>
      <c r="R622" s="14" t="s">
        <v>47</v>
      </c>
      <c r="S622" s="7"/>
      <c r="T622" s="7"/>
      <c r="U622" s="7"/>
      <c r="V622" s="7"/>
      <c r="W622" s="2" t="s">
        <v>54</v>
      </c>
      <c r="X622" s="6" t="s">
        <v>86</v>
      </c>
      <c r="Y622" s="6"/>
      <c r="Z622" s="7"/>
      <c r="AA622" s="7"/>
      <c r="AB622" s="7"/>
      <c r="AC622" s="7"/>
      <c r="AD622" s="7"/>
      <c r="AE622" s="7"/>
    </row>
    <row r="623" spans="1:31" x14ac:dyDescent="0.15">
      <c r="A623" s="4">
        <v>42391</v>
      </c>
      <c r="B623" s="5" t="s">
        <v>1498</v>
      </c>
      <c r="C623" s="2">
        <v>4</v>
      </c>
      <c r="D623" s="6" t="s">
        <v>92</v>
      </c>
      <c r="E623" s="6"/>
      <c r="F623" s="2" t="s">
        <v>52</v>
      </c>
      <c r="G623" s="2" t="s">
        <v>184</v>
      </c>
      <c r="H623" s="2" t="s">
        <v>44</v>
      </c>
      <c r="I623" s="2" t="s">
        <v>192</v>
      </c>
      <c r="J623" s="6" t="s">
        <v>45</v>
      </c>
      <c r="K623" s="2" t="s">
        <v>66</v>
      </c>
      <c r="L623" s="2">
        <v>1</v>
      </c>
      <c r="M623" s="2">
        <v>1290</v>
      </c>
      <c r="N623" s="2">
        <v>400</v>
      </c>
      <c r="O623" s="12">
        <v>0.31007751937984501</v>
      </c>
      <c r="P623" s="7"/>
      <c r="Q623" s="7"/>
      <c r="R623" s="14" t="s">
        <v>65</v>
      </c>
      <c r="S623" s="2" t="s">
        <v>1499</v>
      </c>
      <c r="T623" s="2">
        <v>18611031062</v>
      </c>
      <c r="U623" s="7"/>
      <c r="V623" s="7"/>
      <c r="W623" s="2" t="s">
        <v>54</v>
      </c>
      <c r="X623" s="6" t="s">
        <v>86</v>
      </c>
      <c r="Y623" s="6"/>
      <c r="Z623" s="7"/>
      <c r="AA623" s="7"/>
      <c r="AB623" s="7"/>
      <c r="AC623" s="7"/>
      <c r="AD623" s="7"/>
      <c r="AE623" s="7"/>
    </row>
    <row r="624" spans="1:31" x14ac:dyDescent="0.15">
      <c r="A624" s="4">
        <v>42391</v>
      </c>
      <c r="B624" s="5" t="s">
        <v>1500</v>
      </c>
      <c r="C624" s="2">
        <v>5</v>
      </c>
      <c r="D624" s="6" t="s">
        <v>50</v>
      </c>
      <c r="E624" s="6" t="s">
        <v>1335</v>
      </c>
      <c r="F624" s="7"/>
      <c r="G624" s="2" t="s">
        <v>166</v>
      </c>
      <c r="H624" s="2" t="s">
        <v>44</v>
      </c>
      <c r="I624" s="2" t="s">
        <v>43</v>
      </c>
      <c r="J624" s="6" t="s">
        <v>45</v>
      </c>
      <c r="K624" s="2" t="s">
        <v>46</v>
      </c>
      <c r="L624" s="2">
        <v>1</v>
      </c>
      <c r="M624" s="2">
        <v>158</v>
      </c>
      <c r="N624" s="2">
        <v>110</v>
      </c>
      <c r="O624" s="12">
        <v>0.69620253164557</v>
      </c>
      <c r="P624" s="7"/>
      <c r="Q624" s="7"/>
      <c r="R624" s="14" t="s">
        <v>47</v>
      </c>
      <c r="S624" s="7"/>
      <c r="T624" s="7"/>
      <c r="U624" s="7"/>
      <c r="V624" s="7"/>
      <c r="W624" s="2" t="s">
        <v>54</v>
      </c>
      <c r="X624" s="6" t="s">
        <v>49</v>
      </c>
      <c r="Y624" s="6"/>
      <c r="Z624" s="7"/>
      <c r="AA624" s="7"/>
      <c r="AB624" s="7"/>
      <c r="AC624" s="7"/>
      <c r="AD624" s="7"/>
      <c r="AE624" s="7"/>
    </row>
    <row r="625" spans="1:26" x14ac:dyDescent="0.15">
      <c r="A625" s="4">
        <v>42391</v>
      </c>
      <c r="B625" s="5" t="s">
        <v>1501</v>
      </c>
      <c r="C625" s="2">
        <v>6</v>
      </c>
      <c r="D625" s="6" t="s">
        <v>66</v>
      </c>
      <c r="E625" s="6" t="s">
        <v>120</v>
      </c>
      <c r="F625" s="2" t="s">
        <v>198</v>
      </c>
      <c r="G625" s="2" t="s">
        <v>166</v>
      </c>
      <c r="H625" s="2" t="s">
        <v>44</v>
      </c>
      <c r="I625" s="2" t="s">
        <v>1342</v>
      </c>
      <c r="J625" s="6" t="s">
        <v>45</v>
      </c>
      <c r="K625" s="2" t="s">
        <v>66</v>
      </c>
      <c r="L625" s="2">
        <v>1</v>
      </c>
      <c r="M625" s="2">
        <v>7900</v>
      </c>
      <c r="N625" s="2">
        <v>4999</v>
      </c>
      <c r="O625" s="12">
        <v>0.63278481012658205</v>
      </c>
      <c r="P625" s="7"/>
      <c r="Q625" s="7"/>
      <c r="R625" s="14" t="s">
        <v>65</v>
      </c>
      <c r="S625" s="2" t="s">
        <v>1502</v>
      </c>
      <c r="T625" s="2">
        <v>13693067787</v>
      </c>
      <c r="U625" s="7"/>
      <c r="V625" s="7"/>
      <c r="W625" s="2" t="s">
        <v>54</v>
      </c>
      <c r="X625" s="6" t="s">
        <v>86</v>
      </c>
      <c r="Y625" s="6"/>
      <c r="Z625" s="7"/>
    </row>
    <row r="626" spans="1:26" x14ac:dyDescent="0.15">
      <c r="A626" s="4">
        <v>42391</v>
      </c>
      <c r="B626" s="5" t="s">
        <v>1501</v>
      </c>
      <c r="C626" s="2">
        <v>6</v>
      </c>
      <c r="D626" s="6" t="s">
        <v>146</v>
      </c>
      <c r="E626" s="6" t="s">
        <v>120</v>
      </c>
      <c r="F626" s="2" t="s">
        <v>1503</v>
      </c>
      <c r="G626" s="2" t="s">
        <v>166</v>
      </c>
      <c r="H626" s="2" t="s">
        <v>44</v>
      </c>
      <c r="I626" s="2">
        <v>26.5</v>
      </c>
      <c r="J626" s="6" t="s">
        <v>45</v>
      </c>
      <c r="K626" s="2" t="s">
        <v>66</v>
      </c>
      <c r="L626" s="2">
        <v>1</v>
      </c>
      <c r="M626" s="2">
        <v>3940</v>
      </c>
      <c r="N626" s="2">
        <v>3104</v>
      </c>
      <c r="O626" s="12">
        <v>0.78781725888324905</v>
      </c>
      <c r="P626" s="7"/>
      <c r="Q626" s="7"/>
      <c r="R626" s="14" t="s">
        <v>65</v>
      </c>
      <c r="S626" s="2" t="s">
        <v>1502</v>
      </c>
      <c r="T626" s="7"/>
      <c r="U626" s="7"/>
      <c r="V626" s="7"/>
      <c r="W626" s="2" t="s">
        <v>54</v>
      </c>
      <c r="X626" s="6" t="s">
        <v>86</v>
      </c>
      <c r="Y626" s="6"/>
      <c r="Z626" s="7"/>
    </row>
    <row r="627" spans="1:26" x14ac:dyDescent="0.15">
      <c r="A627" s="4">
        <v>42391</v>
      </c>
      <c r="B627" s="5" t="s">
        <v>1501</v>
      </c>
      <c r="C627" s="2">
        <v>6</v>
      </c>
      <c r="D627" s="6" t="s">
        <v>149</v>
      </c>
      <c r="E627" s="6" t="s">
        <v>120</v>
      </c>
      <c r="F627" s="2" t="s">
        <v>1504</v>
      </c>
      <c r="G627" s="2" t="s">
        <v>166</v>
      </c>
      <c r="H627" s="2" t="s">
        <v>44</v>
      </c>
      <c r="I627" s="2" t="s">
        <v>785</v>
      </c>
      <c r="J627" s="6" t="s">
        <v>45</v>
      </c>
      <c r="K627" s="2" t="s">
        <v>66</v>
      </c>
      <c r="L627" s="2">
        <v>1</v>
      </c>
      <c r="M627" s="2">
        <v>1130</v>
      </c>
      <c r="N627" s="2">
        <v>1017</v>
      </c>
      <c r="O627" s="12">
        <v>0.9</v>
      </c>
      <c r="P627" s="7"/>
      <c r="Q627" s="7"/>
      <c r="R627" s="14" t="s">
        <v>65</v>
      </c>
      <c r="S627" s="2" t="s">
        <v>1502</v>
      </c>
      <c r="T627" s="7"/>
      <c r="U627" s="7"/>
      <c r="V627" s="7"/>
      <c r="W627" s="2" t="s">
        <v>54</v>
      </c>
      <c r="X627" s="6" t="s">
        <v>86</v>
      </c>
      <c r="Y627" s="6"/>
      <c r="Z627" s="7"/>
    </row>
    <row r="628" spans="1:26" x14ac:dyDescent="0.15">
      <c r="A628" s="4">
        <v>42391</v>
      </c>
      <c r="B628" s="5" t="s">
        <v>1501</v>
      </c>
      <c r="C628" s="2">
        <v>6</v>
      </c>
      <c r="D628" s="6" t="s">
        <v>111</v>
      </c>
      <c r="E628" s="6" t="s">
        <v>112</v>
      </c>
      <c r="F628" s="7"/>
      <c r="G628" s="2" t="s">
        <v>184</v>
      </c>
      <c r="H628" s="2" t="s">
        <v>62</v>
      </c>
      <c r="I628" s="2" t="s">
        <v>882</v>
      </c>
      <c r="J628" s="6" t="s">
        <v>45</v>
      </c>
      <c r="K628" s="2" t="s">
        <v>66</v>
      </c>
      <c r="L628" s="2">
        <v>1</v>
      </c>
      <c r="M628" s="2">
        <v>280</v>
      </c>
      <c r="N628" s="2">
        <v>280</v>
      </c>
      <c r="O628" s="12">
        <v>1</v>
      </c>
      <c r="P628" s="7"/>
      <c r="Q628" s="7"/>
      <c r="R628" s="14" t="s">
        <v>65</v>
      </c>
      <c r="S628" s="2" t="s">
        <v>1502</v>
      </c>
      <c r="T628" s="7"/>
      <c r="U628" s="7"/>
      <c r="V628" s="7"/>
      <c r="W628" s="2" t="s">
        <v>54</v>
      </c>
      <c r="X628" s="6" t="s">
        <v>86</v>
      </c>
      <c r="Y628" s="6"/>
      <c r="Z628" s="7"/>
    </row>
    <row r="629" spans="1:26" x14ac:dyDescent="0.15">
      <c r="A629" s="4">
        <v>42392</v>
      </c>
      <c r="B629" s="5" t="s">
        <v>1505</v>
      </c>
      <c r="C629" s="2">
        <v>1</v>
      </c>
      <c r="D629" s="6" t="s">
        <v>50</v>
      </c>
      <c r="E629" s="6" t="s">
        <v>112</v>
      </c>
      <c r="F629" s="7"/>
      <c r="G629" s="2" t="s">
        <v>166</v>
      </c>
      <c r="H629" s="2" t="s">
        <v>62</v>
      </c>
      <c r="I629" s="2" t="s">
        <v>53</v>
      </c>
      <c r="J629" s="6" t="s">
        <v>45</v>
      </c>
      <c r="K629" s="2" t="s">
        <v>46</v>
      </c>
      <c r="L629" s="2">
        <v>2</v>
      </c>
      <c r="M629" s="2">
        <v>50</v>
      </c>
      <c r="N629" s="2">
        <v>100</v>
      </c>
      <c r="O629" s="12">
        <v>1</v>
      </c>
      <c r="P629" s="7"/>
      <c r="Q629" s="7"/>
      <c r="R629" s="14" t="s">
        <v>47</v>
      </c>
      <c r="S629" s="7"/>
      <c r="T629" s="7"/>
      <c r="U629" s="7"/>
      <c r="V629" s="7"/>
      <c r="W629" s="2" t="s">
        <v>54</v>
      </c>
      <c r="X629" s="6" t="s">
        <v>49</v>
      </c>
      <c r="Y629" s="6"/>
      <c r="Z629" s="7"/>
    </row>
    <row r="630" spans="1:26" x14ac:dyDescent="0.15">
      <c r="A630" s="4">
        <v>42392</v>
      </c>
      <c r="B630" s="5" t="s">
        <v>1506</v>
      </c>
      <c r="C630" s="2">
        <v>2</v>
      </c>
      <c r="D630" s="6" t="s">
        <v>100</v>
      </c>
      <c r="E630" s="6" t="s">
        <v>128</v>
      </c>
      <c r="F630" s="2" t="s">
        <v>807</v>
      </c>
      <c r="G630" s="2" t="s">
        <v>1507</v>
      </c>
      <c r="H630" s="2" t="s">
        <v>44</v>
      </c>
      <c r="I630" s="2" t="s">
        <v>104</v>
      </c>
      <c r="J630" s="6" t="s">
        <v>55</v>
      </c>
      <c r="K630" s="2" t="s">
        <v>66</v>
      </c>
      <c r="L630" s="2">
        <v>1</v>
      </c>
      <c r="M630" s="2">
        <v>288</v>
      </c>
      <c r="N630" s="2">
        <v>230</v>
      </c>
      <c r="O630" s="12">
        <v>0.79861111111111105</v>
      </c>
      <c r="P630" s="7"/>
      <c r="Q630" s="7"/>
      <c r="R630" s="14" t="s">
        <v>113</v>
      </c>
      <c r="S630" s="2" t="s">
        <v>140</v>
      </c>
      <c r="T630" s="7"/>
      <c r="U630" s="7"/>
      <c r="V630" s="7"/>
      <c r="W630" s="2" t="s">
        <v>54</v>
      </c>
      <c r="X630" s="6" t="s">
        <v>49</v>
      </c>
      <c r="Y630" s="6"/>
      <c r="Z630" s="7"/>
    </row>
    <row r="631" spans="1:26" x14ac:dyDescent="0.15">
      <c r="A631" s="4">
        <v>42392</v>
      </c>
      <c r="B631" s="5" t="s">
        <v>1508</v>
      </c>
      <c r="C631" s="2">
        <v>3</v>
      </c>
      <c r="D631" s="6" t="s">
        <v>90</v>
      </c>
      <c r="E631" s="6" t="s">
        <v>91</v>
      </c>
      <c r="F631" s="2" t="s">
        <v>1509</v>
      </c>
      <c r="G631" s="2" t="s">
        <v>1294</v>
      </c>
      <c r="H631" s="2" t="s">
        <v>44</v>
      </c>
      <c r="I631" s="2" t="s">
        <v>72</v>
      </c>
      <c r="J631" s="6" t="s">
        <v>45</v>
      </c>
      <c r="K631" s="2" t="s">
        <v>66</v>
      </c>
      <c r="L631" s="2">
        <v>1</v>
      </c>
      <c r="M631" s="2">
        <v>1990</v>
      </c>
      <c r="N631" s="2">
        <v>1194</v>
      </c>
      <c r="O631" s="12">
        <v>0.6</v>
      </c>
      <c r="P631" s="7"/>
      <c r="Q631" s="7"/>
      <c r="R631" s="14" t="s">
        <v>274</v>
      </c>
      <c r="S631" s="2" t="s">
        <v>54</v>
      </c>
      <c r="T631" s="7"/>
      <c r="U631" s="7"/>
      <c r="V631" s="7"/>
      <c r="W631" s="2" t="s">
        <v>54</v>
      </c>
      <c r="X631" s="6" t="s">
        <v>275</v>
      </c>
      <c r="Y631" s="6"/>
      <c r="Z631" s="7"/>
    </row>
    <row r="632" spans="1:26" x14ac:dyDescent="0.15">
      <c r="A632" s="4">
        <v>42392</v>
      </c>
      <c r="B632" s="5" t="s">
        <v>1510</v>
      </c>
      <c r="C632" s="2">
        <v>4</v>
      </c>
      <c r="D632" s="6" t="s">
        <v>102</v>
      </c>
      <c r="E632" s="6" t="s">
        <v>133</v>
      </c>
      <c r="F632" s="7"/>
      <c r="G632" s="2" t="s">
        <v>1294</v>
      </c>
      <c r="H632" s="2" t="s">
        <v>62</v>
      </c>
      <c r="I632" s="2" t="s">
        <v>192</v>
      </c>
      <c r="J632" s="6" t="s">
        <v>45</v>
      </c>
      <c r="K632" s="2" t="s">
        <v>64</v>
      </c>
      <c r="L632" s="2">
        <v>1</v>
      </c>
      <c r="M632" s="2">
        <v>700</v>
      </c>
      <c r="N632" s="2">
        <v>700</v>
      </c>
      <c r="O632" s="12">
        <v>1</v>
      </c>
      <c r="P632" s="7"/>
      <c r="Q632" s="7"/>
      <c r="R632" s="14" t="s">
        <v>113</v>
      </c>
      <c r="S632" s="2" t="s">
        <v>310</v>
      </c>
      <c r="T632" s="7"/>
      <c r="U632" s="7"/>
      <c r="V632" s="7"/>
      <c r="W632" s="2" t="s">
        <v>54</v>
      </c>
      <c r="X632" s="6" t="s">
        <v>78</v>
      </c>
      <c r="Y632" s="6"/>
      <c r="Z632" s="2" t="s">
        <v>299</v>
      </c>
    </row>
    <row r="633" spans="1:26" x14ac:dyDescent="0.15">
      <c r="A633" s="4">
        <v>42392</v>
      </c>
      <c r="B633" s="5" t="s">
        <v>1511</v>
      </c>
      <c r="C633" s="2">
        <v>5</v>
      </c>
      <c r="D633" s="6" t="s">
        <v>59</v>
      </c>
      <c r="E633" s="6" t="s">
        <v>60</v>
      </c>
      <c r="F633" s="2" t="s">
        <v>52</v>
      </c>
      <c r="G633" s="2" t="s">
        <v>150</v>
      </c>
      <c r="H633" s="2" t="s">
        <v>44</v>
      </c>
      <c r="I633" s="2" t="s">
        <v>72</v>
      </c>
      <c r="J633" s="6" t="s">
        <v>45</v>
      </c>
      <c r="K633" s="2" t="s">
        <v>66</v>
      </c>
      <c r="L633" s="2">
        <v>1</v>
      </c>
      <c r="M633" s="2">
        <v>58</v>
      </c>
      <c r="N633" s="2">
        <v>30</v>
      </c>
      <c r="O633" s="12">
        <v>0.51724137931034497</v>
      </c>
      <c r="P633" s="7"/>
      <c r="Q633" s="7"/>
      <c r="R633" s="14" t="s">
        <v>47</v>
      </c>
      <c r="S633" s="2" t="s">
        <v>1512</v>
      </c>
      <c r="T633" s="7"/>
      <c r="U633" s="7"/>
      <c r="V633" s="7"/>
      <c r="W633" s="2" t="s">
        <v>215</v>
      </c>
      <c r="X633" s="6" t="s">
        <v>78</v>
      </c>
      <c r="Y633" s="6"/>
      <c r="Z633" s="7"/>
    </row>
    <row r="634" spans="1:26" x14ac:dyDescent="0.15">
      <c r="A634" s="4">
        <v>42393</v>
      </c>
      <c r="B634" s="5" t="s">
        <v>1513</v>
      </c>
      <c r="C634" s="2">
        <v>1</v>
      </c>
      <c r="D634" s="6" t="s">
        <v>100</v>
      </c>
      <c r="E634" s="6" t="s">
        <v>227</v>
      </c>
      <c r="F634" s="7"/>
      <c r="G634" s="2" t="s">
        <v>138</v>
      </c>
      <c r="H634" s="2" t="s">
        <v>62</v>
      </c>
      <c r="I634" s="2" t="s">
        <v>53</v>
      </c>
      <c r="J634" s="6" t="s">
        <v>45</v>
      </c>
      <c r="K634" s="2" t="s">
        <v>46</v>
      </c>
      <c r="L634" s="2">
        <v>1</v>
      </c>
      <c r="M634" s="2">
        <v>30</v>
      </c>
      <c r="N634" s="2">
        <v>30</v>
      </c>
      <c r="O634" s="12">
        <v>1</v>
      </c>
      <c r="P634" s="7"/>
      <c r="Q634" s="7"/>
      <c r="R634" s="14" t="s">
        <v>47</v>
      </c>
      <c r="S634" s="7"/>
      <c r="T634" s="7"/>
      <c r="U634" s="7"/>
      <c r="V634" s="7"/>
      <c r="W634" s="2" t="s">
        <v>54</v>
      </c>
      <c r="X634" s="6" t="s">
        <v>86</v>
      </c>
      <c r="Y634" s="6"/>
      <c r="Z634" s="7"/>
    </row>
    <row r="635" spans="1:26" x14ac:dyDescent="0.15">
      <c r="A635" s="4">
        <v>42393</v>
      </c>
      <c r="B635" s="5" t="s">
        <v>1514</v>
      </c>
      <c r="C635" s="2">
        <v>2</v>
      </c>
      <c r="D635" s="6" t="s">
        <v>149</v>
      </c>
      <c r="E635" s="6" t="s">
        <v>492</v>
      </c>
      <c r="F635" s="7"/>
      <c r="G635" s="2" t="s">
        <v>150</v>
      </c>
      <c r="H635" s="2" t="s">
        <v>44</v>
      </c>
      <c r="I635" s="2" t="s">
        <v>765</v>
      </c>
      <c r="J635" s="6" t="s">
        <v>45</v>
      </c>
      <c r="K635" s="2" t="s">
        <v>66</v>
      </c>
      <c r="L635" s="2">
        <v>1</v>
      </c>
      <c r="M635" s="2">
        <v>258</v>
      </c>
      <c r="N635" s="2">
        <v>180</v>
      </c>
      <c r="O635" s="12">
        <v>0.69767441860465096</v>
      </c>
      <c r="P635" s="7"/>
      <c r="Q635" s="7"/>
      <c r="R635" s="14" t="s">
        <v>47</v>
      </c>
      <c r="S635" s="7"/>
      <c r="T635" s="7"/>
      <c r="U635" s="7"/>
      <c r="V635" s="7"/>
      <c r="W635" s="2" t="s">
        <v>54</v>
      </c>
      <c r="X635" s="6" t="s">
        <v>86</v>
      </c>
      <c r="Y635" s="6"/>
      <c r="Z635" s="7"/>
    </row>
    <row r="636" spans="1:26" x14ac:dyDescent="0.15">
      <c r="A636" s="4">
        <v>42393</v>
      </c>
      <c r="B636" s="5" t="s">
        <v>1515</v>
      </c>
      <c r="C636" s="2">
        <v>3</v>
      </c>
      <c r="D636" s="6" t="s">
        <v>135</v>
      </c>
      <c r="E636" s="6" t="s">
        <v>112</v>
      </c>
      <c r="F636" s="7"/>
      <c r="G636" s="2" t="s">
        <v>1516</v>
      </c>
      <c r="H636" s="2" t="s">
        <v>62</v>
      </c>
      <c r="I636" s="2" t="s">
        <v>136</v>
      </c>
      <c r="J636" s="6" t="s">
        <v>45</v>
      </c>
      <c r="K636" s="2" t="s">
        <v>64</v>
      </c>
      <c r="L636" s="2">
        <v>1</v>
      </c>
      <c r="M636" s="2">
        <v>280</v>
      </c>
      <c r="N636" s="2">
        <v>280</v>
      </c>
      <c r="O636" s="12">
        <v>1</v>
      </c>
      <c r="P636" s="7"/>
      <c r="Q636" s="7"/>
      <c r="R636" s="14" t="s">
        <v>47</v>
      </c>
      <c r="S636" s="7"/>
      <c r="T636" s="7"/>
      <c r="U636" s="7"/>
      <c r="V636" s="7"/>
      <c r="W636" s="2" t="s">
        <v>54</v>
      </c>
      <c r="X636" s="6" t="s">
        <v>86</v>
      </c>
      <c r="Y636" s="6"/>
      <c r="Z636" s="7"/>
    </row>
    <row r="637" spans="1:26" x14ac:dyDescent="0.15">
      <c r="A637" s="4">
        <v>42393</v>
      </c>
      <c r="B637" s="5" t="s">
        <v>1517</v>
      </c>
      <c r="C637" s="2">
        <v>4</v>
      </c>
      <c r="D637" s="6" t="s">
        <v>50</v>
      </c>
      <c r="E637" s="6" t="s">
        <v>602</v>
      </c>
      <c r="F637" s="7"/>
      <c r="G637" s="2" t="s">
        <v>138</v>
      </c>
      <c r="H637" s="2" t="s">
        <v>44</v>
      </c>
      <c r="I637" s="2" t="s">
        <v>53</v>
      </c>
      <c r="J637" s="6" t="s">
        <v>55</v>
      </c>
      <c r="K637" s="2" t="s">
        <v>46</v>
      </c>
      <c r="L637" s="2">
        <v>1</v>
      </c>
      <c r="M637" s="2">
        <v>50</v>
      </c>
      <c r="N637" s="2">
        <v>50</v>
      </c>
      <c r="O637" s="12">
        <v>1</v>
      </c>
      <c r="P637" s="7"/>
      <c r="Q637" s="7"/>
      <c r="R637" s="14" t="s">
        <v>47</v>
      </c>
      <c r="S637" s="7"/>
      <c r="T637" s="7"/>
      <c r="U637" s="7"/>
      <c r="V637" s="7"/>
      <c r="W637" s="2" t="s">
        <v>54</v>
      </c>
      <c r="X637" s="6" t="s">
        <v>49</v>
      </c>
      <c r="Y637" s="6"/>
      <c r="Z637" s="7"/>
    </row>
    <row r="638" spans="1:26" x14ac:dyDescent="0.15">
      <c r="A638" s="4">
        <v>42393</v>
      </c>
      <c r="B638" s="5" t="s">
        <v>1518</v>
      </c>
      <c r="C638" s="2">
        <v>5</v>
      </c>
      <c r="D638" s="6" t="s">
        <v>75</v>
      </c>
      <c r="E638" s="6" t="s">
        <v>199</v>
      </c>
      <c r="F638" s="2" t="s">
        <v>1010</v>
      </c>
      <c r="G638" s="2" t="s">
        <v>328</v>
      </c>
      <c r="H638" s="2" t="s">
        <v>44</v>
      </c>
      <c r="I638" s="2" t="s">
        <v>53</v>
      </c>
      <c r="J638" s="6" t="s">
        <v>45</v>
      </c>
      <c r="K638" s="2" t="s">
        <v>64</v>
      </c>
      <c r="L638" s="2">
        <v>1</v>
      </c>
      <c r="M638" s="2">
        <v>228</v>
      </c>
      <c r="N638" s="2">
        <v>228</v>
      </c>
      <c r="O638" s="12">
        <v>1</v>
      </c>
      <c r="P638" s="7"/>
      <c r="Q638" s="7"/>
      <c r="R638" s="14" t="s">
        <v>113</v>
      </c>
      <c r="S638" s="2" t="s">
        <v>1037</v>
      </c>
      <c r="T638" s="7"/>
      <c r="U638" s="7"/>
      <c r="V638" s="7"/>
      <c r="W638" s="2" t="s">
        <v>54</v>
      </c>
      <c r="X638" s="6" t="s">
        <v>49</v>
      </c>
      <c r="Y638" s="6"/>
      <c r="Z638" s="7"/>
    </row>
    <row r="639" spans="1:26" x14ac:dyDescent="0.15">
      <c r="A639" s="4">
        <v>42393</v>
      </c>
      <c r="B639" s="5" t="s">
        <v>1519</v>
      </c>
      <c r="C639" s="2">
        <v>6</v>
      </c>
      <c r="D639" s="6" t="s">
        <v>241</v>
      </c>
      <c r="E639" s="6"/>
      <c r="F639" s="2" t="s">
        <v>963</v>
      </c>
      <c r="G639" s="2" t="s">
        <v>150</v>
      </c>
      <c r="H639" s="2" t="s">
        <v>62</v>
      </c>
      <c r="I639" s="2" t="s">
        <v>788</v>
      </c>
      <c r="J639" s="6" t="s">
        <v>63</v>
      </c>
      <c r="K639" s="2" t="s">
        <v>66</v>
      </c>
      <c r="L639" s="2">
        <v>1</v>
      </c>
      <c r="M639" s="2">
        <v>500</v>
      </c>
      <c r="N639" s="2">
        <v>500</v>
      </c>
      <c r="O639" s="12">
        <v>1</v>
      </c>
      <c r="P639" s="7"/>
      <c r="Q639" s="7"/>
      <c r="R639" s="14" t="s">
        <v>145</v>
      </c>
      <c r="S639" s="2" t="s">
        <v>314</v>
      </c>
      <c r="T639" s="2">
        <v>13910601828</v>
      </c>
      <c r="U639" s="2" t="s">
        <v>1520</v>
      </c>
      <c r="V639" s="7"/>
      <c r="W639" s="2" t="s">
        <v>54</v>
      </c>
      <c r="X639" s="6" t="s">
        <v>86</v>
      </c>
      <c r="Y639" s="6"/>
      <c r="Z639" s="7"/>
    </row>
    <row r="640" spans="1:26" x14ac:dyDescent="0.15">
      <c r="A640" s="4">
        <v>42393</v>
      </c>
      <c r="B640" s="5" t="s">
        <v>1519</v>
      </c>
      <c r="C640" s="2">
        <v>6</v>
      </c>
      <c r="D640" s="6" t="s">
        <v>241</v>
      </c>
      <c r="E640" s="6"/>
      <c r="F640" s="2" t="s">
        <v>1521</v>
      </c>
      <c r="G640" s="2" t="s">
        <v>246</v>
      </c>
      <c r="H640" s="2" t="s">
        <v>62</v>
      </c>
      <c r="I640" s="2" t="s">
        <v>765</v>
      </c>
      <c r="J640" s="6" t="s">
        <v>63</v>
      </c>
      <c r="K640" s="2" t="s">
        <v>66</v>
      </c>
      <c r="L640" s="2">
        <v>1</v>
      </c>
      <c r="M640" s="2">
        <v>500</v>
      </c>
      <c r="N640" s="2">
        <v>500</v>
      </c>
      <c r="O640" s="12">
        <v>1</v>
      </c>
      <c r="P640" s="7"/>
      <c r="Q640" s="7"/>
      <c r="R640" s="14" t="s">
        <v>145</v>
      </c>
      <c r="S640" s="2" t="s">
        <v>314</v>
      </c>
      <c r="T640" s="7"/>
      <c r="U640" s="2" t="s">
        <v>1520</v>
      </c>
      <c r="V640" s="7"/>
      <c r="W640" s="2" t="s">
        <v>54</v>
      </c>
      <c r="X640" s="6" t="s">
        <v>86</v>
      </c>
      <c r="Y640" s="6"/>
      <c r="Z640" s="7"/>
    </row>
    <row r="641" spans="1:31" x14ac:dyDescent="0.15">
      <c r="A641" s="4">
        <v>42393</v>
      </c>
      <c r="B641" s="5" t="s">
        <v>1522</v>
      </c>
      <c r="C641" s="2">
        <v>7</v>
      </c>
      <c r="D641" s="6" t="s">
        <v>59</v>
      </c>
      <c r="E641" s="6" t="s">
        <v>165</v>
      </c>
      <c r="F641" s="2"/>
      <c r="G641" s="2" t="s">
        <v>223</v>
      </c>
      <c r="H641" s="2" t="s">
        <v>62</v>
      </c>
      <c r="I641" s="2" t="s">
        <v>43</v>
      </c>
      <c r="J641" s="6" t="s">
        <v>63</v>
      </c>
      <c r="K641" s="2" t="s">
        <v>66</v>
      </c>
      <c r="L641" s="2">
        <v>1</v>
      </c>
      <c r="M641" s="2">
        <v>138</v>
      </c>
      <c r="N641" s="2">
        <v>130</v>
      </c>
      <c r="O641" s="12">
        <v>0.94202898550724601</v>
      </c>
      <c r="P641" s="2"/>
      <c r="Q641" s="2"/>
      <c r="R641" s="14" t="s">
        <v>113</v>
      </c>
      <c r="S641" s="2" t="s">
        <v>318</v>
      </c>
      <c r="T641" s="2"/>
      <c r="U641" s="2"/>
      <c r="V641" s="2"/>
      <c r="W641" s="2" t="s">
        <v>54</v>
      </c>
      <c r="X641" s="6" t="s">
        <v>49</v>
      </c>
      <c r="Y641" s="6"/>
      <c r="Z641" s="2"/>
      <c r="AA641" s="2"/>
      <c r="AB641" s="15"/>
      <c r="AC641" s="2"/>
      <c r="AD641" s="2"/>
      <c r="AE641" s="2"/>
    </row>
    <row r="642" spans="1:31" x14ac:dyDescent="0.15">
      <c r="A642" s="4">
        <v>42393</v>
      </c>
      <c r="B642" s="5" t="s">
        <v>1523</v>
      </c>
      <c r="C642" s="2">
        <v>8</v>
      </c>
      <c r="D642" s="6" t="s">
        <v>87</v>
      </c>
      <c r="E642" s="6" t="s">
        <v>98</v>
      </c>
      <c r="F642" s="2" t="s">
        <v>99</v>
      </c>
      <c r="G642" s="2" t="s">
        <v>137</v>
      </c>
      <c r="H642" s="2" t="s">
        <v>44</v>
      </c>
      <c r="I642" s="2" t="s">
        <v>72</v>
      </c>
      <c r="J642" s="6" t="s">
        <v>55</v>
      </c>
      <c r="K642" s="2" t="s">
        <v>64</v>
      </c>
      <c r="L642" s="2">
        <v>1</v>
      </c>
      <c r="M642" s="2">
        <v>350</v>
      </c>
      <c r="N642" s="2">
        <v>350</v>
      </c>
      <c r="O642" s="12">
        <v>1</v>
      </c>
      <c r="P642" s="7"/>
      <c r="Q642" s="7"/>
      <c r="R642" s="14" t="s">
        <v>65</v>
      </c>
      <c r="S642" s="2" t="s">
        <v>1524</v>
      </c>
      <c r="T642" s="2">
        <v>13512230201</v>
      </c>
      <c r="U642" s="7"/>
      <c r="V642" s="7"/>
      <c r="W642" s="2" t="s">
        <v>54</v>
      </c>
      <c r="X642" s="6" t="s">
        <v>86</v>
      </c>
      <c r="Y642" s="6"/>
      <c r="Z642" s="7"/>
      <c r="AA642" s="7"/>
      <c r="AB642" s="7"/>
      <c r="AC642" s="7"/>
      <c r="AD642" s="7"/>
      <c r="AE642" s="7"/>
    </row>
    <row r="643" spans="1:31" x14ac:dyDescent="0.15">
      <c r="A643" s="4">
        <v>42393</v>
      </c>
      <c r="B643" s="5" t="s">
        <v>1525</v>
      </c>
      <c r="C643" s="2">
        <v>9</v>
      </c>
      <c r="D643" s="6" t="s">
        <v>87</v>
      </c>
      <c r="E643" s="6" t="s">
        <v>98</v>
      </c>
      <c r="F643" s="2" t="s">
        <v>99</v>
      </c>
      <c r="G643" s="2" t="s">
        <v>138</v>
      </c>
      <c r="H643" s="2" t="s">
        <v>44</v>
      </c>
      <c r="I643" s="2" t="s">
        <v>89</v>
      </c>
      <c r="J643" s="6" t="s">
        <v>55</v>
      </c>
      <c r="K643" s="2" t="s">
        <v>64</v>
      </c>
      <c r="L643" s="2">
        <v>1</v>
      </c>
      <c r="M643" s="2">
        <v>350</v>
      </c>
      <c r="N643" s="2">
        <v>350</v>
      </c>
      <c r="O643" s="12">
        <v>1</v>
      </c>
      <c r="P643" s="7"/>
      <c r="Q643" s="7"/>
      <c r="R643" s="14" t="s">
        <v>65</v>
      </c>
      <c r="S643" s="2" t="s">
        <v>1524</v>
      </c>
      <c r="T643" s="7"/>
      <c r="U643" s="7"/>
      <c r="V643" s="7"/>
      <c r="W643" s="2" t="s">
        <v>54</v>
      </c>
      <c r="X643" s="6" t="s">
        <v>86</v>
      </c>
      <c r="Y643" s="6"/>
      <c r="Z643" s="7"/>
      <c r="AA643" s="7"/>
      <c r="AB643" s="7"/>
      <c r="AC643" s="7"/>
      <c r="AD643" s="7"/>
      <c r="AE643" s="7"/>
    </row>
    <row r="644" spans="1:31" x14ac:dyDescent="0.15">
      <c r="A644" s="4">
        <v>42393</v>
      </c>
      <c r="B644" s="5" t="s">
        <v>1525</v>
      </c>
      <c r="C644" s="2">
        <v>9</v>
      </c>
      <c r="D644" s="6" t="s">
        <v>92</v>
      </c>
      <c r="E644" s="6"/>
      <c r="F644" s="2" t="s">
        <v>52</v>
      </c>
      <c r="G644" s="2" t="s">
        <v>137</v>
      </c>
      <c r="H644" s="2" t="s">
        <v>44</v>
      </c>
      <c r="I644" s="2" t="s">
        <v>43</v>
      </c>
      <c r="J644" s="6" t="s">
        <v>55</v>
      </c>
      <c r="K644" s="2" t="s">
        <v>64</v>
      </c>
      <c r="L644" s="2">
        <v>1</v>
      </c>
      <c r="M644" s="2">
        <v>1290</v>
      </c>
      <c r="N644" s="2">
        <v>400</v>
      </c>
      <c r="O644" s="12">
        <v>0.31007751937984501</v>
      </c>
      <c r="P644" s="7"/>
      <c r="Q644" s="7"/>
      <c r="R644" s="14" t="s">
        <v>65</v>
      </c>
      <c r="S644" s="2" t="s">
        <v>1524</v>
      </c>
      <c r="T644" s="7"/>
      <c r="U644" s="7"/>
      <c r="V644" s="7"/>
      <c r="W644" s="2" t="s">
        <v>54</v>
      </c>
      <c r="X644" s="6" t="s">
        <v>86</v>
      </c>
      <c r="Y644" s="6"/>
      <c r="Z644" s="7"/>
      <c r="AA644" s="7"/>
      <c r="AB644" s="7"/>
      <c r="AC644" s="7"/>
      <c r="AD644" s="7"/>
      <c r="AE644" s="7"/>
    </row>
    <row r="645" spans="1:31" x14ac:dyDescent="0.15">
      <c r="A645" s="4">
        <v>42393</v>
      </c>
      <c r="B645" s="5" t="s">
        <v>1525</v>
      </c>
      <c r="C645" s="2">
        <v>9</v>
      </c>
      <c r="D645" s="6" t="s">
        <v>50</v>
      </c>
      <c r="E645" s="6" t="s">
        <v>602</v>
      </c>
      <c r="F645" s="7"/>
      <c r="G645" s="2" t="s">
        <v>138</v>
      </c>
      <c r="H645" s="2" t="s">
        <v>44</v>
      </c>
      <c r="I645" s="2" t="s">
        <v>53</v>
      </c>
      <c r="J645" s="6" t="s">
        <v>55</v>
      </c>
      <c r="K645" s="2" t="s">
        <v>64</v>
      </c>
      <c r="L645" s="2">
        <v>1</v>
      </c>
      <c r="M645" s="2">
        <v>50</v>
      </c>
      <c r="N645" s="2">
        <v>50</v>
      </c>
      <c r="O645" s="12">
        <v>1</v>
      </c>
      <c r="P645" s="7"/>
      <c r="Q645" s="7"/>
      <c r="R645" s="14" t="s">
        <v>65</v>
      </c>
      <c r="S645" s="2" t="s">
        <v>1524</v>
      </c>
      <c r="T645" s="7"/>
      <c r="U645" s="7"/>
      <c r="V645" s="7"/>
      <c r="W645" s="2" t="s">
        <v>54</v>
      </c>
      <c r="X645" s="6" t="s">
        <v>86</v>
      </c>
      <c r="Y645" s="6"/>
      <c r="Z645" s="7"/>
      <c r="AA645" s="7"/>
      <c r="AB645" s="7"/>
      <c r="AC645" s="7"/>
      <c r="AD645" s="7"/>
      <c r="AE645" s="7"/>
    </row>
    <row r="646" spans="1:31" x14ac:dyDescent="0.15">
      <c r="A646" s="4">
        <v>42393</v>
      </c>
      <c r="B646" s="5" t="s">
        <v>1526</v>
      </c>
      <c r="C646" s="2">
        <v>10</v>
      </c>
      <c r="D646" s="6" t="s">
        <v>66</v>
      </c>
      <c r="E646" s="6" t="s">
        <v>120</v>
      </c>
      <c r="F646" s="2" t="s">
        <v>893</v>
      </c>
      <c r="G646" s="2" t="s">
        <v>166</v>
      </c>
      <c r="H646" s="2" t="s">
        <v>44</v>
      </c>
      <c r="I646" s="2" t="s">
        <v>212</v>
      </c>
      <c r="J646" s="6" t="s">
        <v>45</v>
      </c>
      <c r="K646" s="2" t="s">
        <v>66</v>
      </c>
      <c r="L646" s="2">
        <v>1</v>
      </c>
      <c r="M646" s="2">
        <v>2580</v>
      </c>
      <c r="N646" s="2">
        <v>1677</v>
      </c>
      <c r="O646" s="12">
        <v>0.65</v>
      </c>
      <c r="P646" s="7"/>
      <c r="Q646" s="7"/>
      <c r="R646" s="14" t="s">
        <v>113</v>
      </c>
      <c r="S646" s="2" t="s">
        <v>1527</v>
      </c>
      <c r="T646" s="7"/>
      <c r="U646" s="7"/>
      <c r="V646" s="7"/>
      <c r="W646" s="2" t="s">
        <v>237</v>
      </c>
      <c r="X646" s="6" t="s">
        <v>275</v>
      </c>
      <c r="Y646" s="6"/>
      <c r="Z646" s="7"/>
      <c r="AA646" s="7"/>
      <c r="AB646" s="7"/>
      <c r="AC646" s="7"/>
      <c r="AD646" s="7"/>
      <c r="AE646" s="7"/>
    </row>
    <row r="647" spans="1:31" x14ac:dyDescent="0.15">
      <c r="A647" s="4">
        <v>42393</v>
      </c>
      <c r="B647" s="5" t="s">
        <v>1526</v>
      </c>
      <c r="C647" s="2">
        <v>10</v>
      </c>
      <c r="D647" s="6" t="s">
        <v>146</v>
      </c>
      <c r="E647" s="6" t="s">
        <v>120</v>
      </c>
      <c r="F647" s="2" t="s">
        <v>832</v>
      </c>
      <c r="G647" s="2" t="s">
        <v>166</v>
      </c>
      <c r="H647" s="2" t="s">
        <v>44</v>
      </c>
      <c r="I647" s="2">
        <v>27.5</v>
      </c>
      <c r="J647" s="6" t="s">
        <v>45</v>
      </c>
      <c r="K647" s="2" t="s">
        <v>66</v>
      </c>
      <c r="L647" s="2">
        <v>1</v>
      </c>
      <c r="M647" s="2">
        <v>2190</v>
      </c>
      <c r="N647" s="2">
        <v>1314</v>
      </c>
      <c r="O647" s="12">
        <v>0.6</v>
      </c>
      <c r="P647" s="7"/>
      <c r="Q647" s="7"/>
      <c r="R647" s="14" t="s">
        <v>113</v>
      </c>
      <c r="S647" s="2" t="s">
        <v>1527</v>
      </c>
      <c r="T647" s="7"/>
      <c r="U647" s="7"/>
      <c r="V647" s="7"/>
      <c r="W647" s="2" t="s">
        <v>237</v>
      </c>
      <c r="X647" s="6" t="s">
        <v>275</v>
      </c>
      <c r="Y647" s="6"/>
      <c r="Z647" s="7"/>
      <c r="AA647" s="7"/>
      <c r="AB647" s="7"/>
      <c r="AC647" s="7"/>
      <c r="AD647" s="7"/>
      <c r="AE647" s="7"/>
    </row>
    <row r="648" spans="1:31" x14ac:dyDescent="0.15">
      <c r="A648" s="4">
        <v>42393</v>
      </c>
      <c r="B648" s="5" t="s">
        <v>1526</v>
      </c>
      <c r="C648" s="2">
        <v>10</v>
      </c>
      <c r="D648" s="6" t="s">
        <v>69</v>
      </c>
      <c r="E648" s="6" t="s">
        <v>199</v>
      </c>
      <c r="F648" s="2" t="s">
        <v>119</v>
      </c>
      <c r="G648" s="2" t="s">
        <v>279</v>
      </c>
      <c r="H648" s="2" t="s">
        <v>44</v>
      </c>
      <c r="I648" s="2" t="s">
        <v>43</v>
      </c>
      <c r="J648" s="6" t="s">
        <v>45</v>
      </c>
      <c r="K648" s="2" t="s">
        <v>66</v>
      </c>
      <c r="L648" s="2">
        <v>1</v>
      </c>
      <c r="M648" s="2">
        <v>580</v>
      </c>
      <c r="N648" s="2">
        <v>348</v>
      </c>
      <c r="O648" s="12">
        <v>0.6</v>
      </c>
      <c r="P648" s="7"/>
      <c r="Q648" s="7"/>
      <c r="R648" s="14" t="s">
        <v>113</v>
      </c>
      <c r="S648" s="2" t="s">
        <v>1527</v>
      </c>
      <c r="T648" s="7"/>
      <c r="U648" s="7"/>
      <c r="V648" s="7"/>
      <c r="W648" s="2" t="s">
        <v>237</v>
      </c>
      <c r="X648" s="6" t="s">
        <v>275</v>
      </c>
      <c r="Y648" s="6"/>
      <c r="Z648" s="7"/>
      <c r="AA648" s="7"/>
      <c r="AB648" s="7"/>
      <c r="AC648" s="7"/>
      <c r="AD648" s="7"/>
      <c r="AE648" s="7"/>
    </row>
    <row r="649" spans="1:31" x14ac:dyDescent="0.15">
      <c r="A649" s="4">
        <v>42393</v>
      </c>
      <c r="B649" s="5" t="s">
        <v>1526</v>
      </c>
      <c r="C649" s="2">
        <v>10</v>
      </c>
      <c r="D649" s="6" t="s">
        <v>149</v>
      </c>
      <c r="E649" s="6" t="s">
        <v>492</v>
      </c>
      <c r="F649" s="7"/>
      <c r="G649" s="2" t="s">
        <v>150</v>
      </c>
      <c r="H649" s="2" t="s">
        <v>44</v>
      </c>
      <c r="I649" s="2" t="s">
        <v>765</v>
      </c>
      <c r="J649" s="6" t="s">
        <v>45</v>
      </c>
      <c r="K649" s="2" t="s">
        <v>66</v>
      </c>
      <c r="L649" s="2">
        <v>1</v>
      </c>
      <c r="M649" s="2">
        <v>258</v>
      </c>
      <c r="N649" s="2">
        <v>154</v>
      </c>
      <c r="O649" s="12">
        <v>0.59689922480620194</v>
      </c>
      <c r="P649" s="7"/>
      <c r="Q649" s="7"/>
      <c r="R649" s="14" t="s">
        <v>113</v>
      </c>
      <c r="S649" s="2" t="s">
        <v>1527</v>
      </c>
      <c r="T649" s="7"/>
      <c r="U649" s="7"/>
      <c r="V649" s="7"/>
      <c r="W649" s="2" t="s">
        <v>237</v>
      </c>
      <c r="X649" s="6" t="s">
        <v>275</v>
      </c>
      <c r="Y649" s="6"/>
      <c r="Z649" s="7"/>
      <c r="AA649" s="7"/>
      <c r="AB649" s="7"/>
      <c r="AC649" s="7"/>
      <c r="AD649" s="7"/>
      <c r="AE649" s="7"/>
    </row>
    <row r="650" spans="1:31" x14ac:dyDescent="0.15">
      <c r="A650" s="4">
        <v>42393</v>
      </c>
      <c r="B650" s="5" t="s">
        <v>1526</v>
      </c>
      <c r="C650" s="2">
        <v>10</v>
      </c>
      <c r="D650" s="6" t="s">
        <v>671</v>
      </c>
      <c r="E650" s="6" t="s">
        <v>112</v>
      </c>
      <c r="F650" s="7"/>
      <c r="G650" s="2" t="s">
        <v>1145</v>
      </c>
      <c r="H650" s="2" t="s">
        <v>44</v>
      </c>
      <c r="I650" s="2" t="s">
        <v>53</v>
      </c>
      <c r="J650" s="6" t="s">
        <v>45</v>
      </c>
      <c r="K650" s="2" t="s">
        <v>66</v>
      </c>
      <c r="L650" s="2">
        <v>1</v>
      </c>
      <c r="M650" s="2">
        <v>480</v>
      </c>
      <c r="N650" s="2">
        <v>288</v>
      </c>
      <c r="O650" s="12">
        <v>0.6</v>
      </c>
      <c r="P650" s="7"/>
      <c r="Q650" s="7"/>
      <c r="R650" s="14" t="s">
        <v>113</v>
      </c>
      <c r="S650" s="2" t="s">
        <v>1527</v>
      </c>
      <c r="T650" s="7"/>
      <c r="U650" s="7"/>
      <c r="V650" s="7"/>
      <c r="W650" s="2" t="s">
        <v>237</v>
      </c>
      <c r="X650" s="6" t="s">
        <v>275</v>
      </c>
      <c r="Y650" s="6"/>
      <c r="Z650" s="7"/>
      <c r="AA650" s="7"/>
      <c r="AB650" s="7"/>
      <c r="AC650" s="7"/>
      <c r="AD650" s="7"/>
      <c r="AE650" s="7"/>
    </row>
    <row r="651" spans="1:31" x14ac:dyDescent="0.15">
      <c r="A651" s="4">
        <v>42393</v>
      </c>
      <c r="B651" s="5" t="s">
        <v>1526</v>
      </c>
      <c r="C651" s="2">
        <v>10</v>
      </c>
      <c r="D651" s="6" t="s">
        <v>111</v>
      </c>
      <c r="E651" s="6" t="s">
        <v>112</v>
      </c>
      <c r="F651" s="7"/>
      <c r="G651" s="2" t="s">
        <v>1145</v>
      </c>
      <c r="H651" s="2" t="s">
        <v>44</v>
      </c>
      <c r="I651" s="2" t="s">
        <v>178</v>
      </c>
      <c r="J651" s="6" t="s">
        <v>45</v>
      </c>
      <c r="K651" s="2" t="s">
        <v>66</v>
      </c>
      <c r="L651" s="2">
        <v>1</v>
      </c>
      <c r="M651" s="2">
        <v>320</v>
      </c>
      <c r="N651" s="2">
        <v>192</v>
      </c>
      <c r="O651" s="12">
        <v>0.6</v>
      </c>
      <c r="P651" s="7"/>
      <c r="Q651" s="7"/>
      <c r="R651" s="14" t="s">
        <v>113</v>
      </c>
      <c r="S651" s="2" t="s">
        <v>1527</v>
      </c>
      <c r="T651" s="7"/>
      <c r="U651" s="7"/>
      <c r="V651" s="7"/>
      <c r="W651" s="2" t="s">
        <v>237</v>
      </c>
      <c r="X651" s="6" t="s">
        <v>275</v>
      </c>
      <c r="Y651" s="6"/>
      <c r="Z651" s="7"/>
      <c r="AA651" s="7"/>
      <c r="AB651" s="7"/>
      <c r="AC651" s="7"/>
      <c r="AD651" s="7"/>
      <c r="AE651" s="7"/>
    </row>
    <row r="652" spans="1:31" x14ac:dyDescent="0.15">
      <c r="A652" s="4">
        <v>42393</v>
      </c>
      <c r="B652" s="5" t="s">
        <v>1526</v>
      </c>
      <c r="C652" s="2">
        <v>10</v>
      </c>
      <c r="D652" s="6" t="s">
        <v>59</v>
      </c>
      <c r="E652" s="6" t="s">
        <v>165</v>
      </c>
      <c r="F652" s="7"/>
      <c r="G652" s="2" t="s">
        <v>223</v>
      </c>
      <c r="H652" s="2" t="s">
        <v>62</v>
      </c>
      <c r="I652" s="2" t="s">
        <v>43</v>
      </c>
      <c r="J652" s="6" t="s">
        <v>45</v>
      </c>
      <c r="K652" s="2" t="s">
        <v>66</v>
      </c>
      <c r="L652" s="2">
        <v>1</v>
      </c>
      <c r="M652" s="2">
        <v>138</v>
      </c>
      <c r="N652" s="2">
        <v>0</v>
      </c>
      <c r="O652" s="12">
        <v>0</v>
      </c>
      <c r="P652" s="7"/>
      <c r="Q652" s="7"/>
      <c r="R652" s="14" t="s">
        <v>113</v>
      </c>
      <c r="S652" s="2" t="s">
        <v>1527</v>
      </c>
      <c r="T652" s="7"/>
      <c r="U652" s="7"/>
      <c r="V652" s="7"/>
      <c r="W652" s="2" t="s">
        <v>237</v>
      </c>
      <c r="X652" s="6" t="s">
        <v>186</v>
      </c>
      <c r="Y652" s="6"/>
      <c r="Z652" s="7"/>
      <c r="AA652" s="7"/>
      <c r="AB652" s="7"/>
      <c r="AC652" s="7"/>
      <c r="AD652" s="7"/>
      <c r="AE652" s="7"/>
    </row>
    <row r="653" spans="1:31" x14ac:dyDescent="0.15">
      <c r="A653" s="4">
        <v>42393</v>
      </c>
      <c r="B653" s="5" t="s">
        <v>1528</v>
      </c>
      <c r="C653" s="2">
        <v>11</v>
      </c>
      <c r="D653" s="6" t="s">
        <v>83</v>
      </c>
      <c r="E653" s="6"/>
      <c r="F653" s="2" t="s">
        <v>165</v>
      </c>
      <c r="G653" s="2" t="s">
        <v>150</v>
      </c>
      <c r="H653" s="2" t="s">
        <v>44</v>
      </c>
      <c r="I653" s="2">
        <v>44</v>
      </c>
      <c r="J653" s="6" t="s">
        <v>45</v>
      </c>
      <c r="K653" s="2" t="s">
        <v>64</v>
      </c>
      <c r="L653" s="2">
        <v>1</v>
      </c>
      <c r="M653" s="2">
        <v>2195</v>
      </c>
      <c r="N653" s="2">
        <v>1756</v>
      </c>
      <c r="O653" s="12">
        <v>0.8</v>
      </c>
      <c r="P653" s="7"/>
      <c r="Q653" s="7"/>
      <c r="R653" s="14" t="s">
        <v>113</v>
      </c>
      <c r="S653" s="2" t="s">
        <v>1463</v>
      </c>
      <c r="T653" s="2">
        <v>13311370119</v>
      </c>
      <c r="U653" s="7"/>
      <c r="V653" s="7"/>
      <c r="W653" s="2" t="s">
        <v>54</v>
      </c>
      <c r="X653" s="6" t="s">
        <v>86</v>
      </c>
      <c r="Y653" s="6"/>
      <c r="Z653" s="7"/>
      <c r="AA653" s="7"/>
      <c r="AB653" s="7"/>
      <c r="AC653" s="7"/>
      <c r="AD653" s="7"/>
      <c r="AE653" s="7"/>
    </row>
    <row r="654" spans="1:31" x14ac:dyDescent="0.15">
      <c r="A654" s="4">
        <v>42394</v>
      </c>
      <c r="B654" s="5" t="s">
        <v>1529</v>
      </c>
      <c r="C654" s="2">
        <v>1</v>
      </c>
      <c r="D654" s="6" t="s">
        <v>50</v>
      </c>
      <c r="E654" s="6" t="s">
        <v>602</v>
      </c>
      <c r="F654" s="7"/>
      <c r="G654" s="2" t="s">
        <v>138</v>
      </c>
      <c r="H654" s="2" t="s">
        <v>44</v>
      </c>
      <c r="I654" s="2" t="s">
        <v>53</v>
      </c>
      <c r="J654" s="6" t="s">
        <v>55</v>
      </c>
      <c r="K654" s="2" t="s">
        <v>46</v>
      </c>
      <c r="L654" s="2">
        <v>1</v>
      </c>
      <c r="M654" s="2">
        <v>50</v>
      </c>
      <c r="N654" s="2">
        <v>50</v>
      </c>
      <c r="O654" s="12">
        <v>1</v>
      </c>
      <c r="P654" s="7"/>
      <c r="Q654" s="7"/>
      <c r="R654" s="14" t="s">
        <v>47</v>
      </c>
      <c r="S654" s="7"/>
      <c r="T654" s="7"/>
      <c r="U654" s="7"/>
      <c r="V654" s="7"/>
      <c r="W654" s="2" t="s">
        <v>389</v>
      </c>
      <c r="X654" s="6" t="s">
        <v>86</v>
      </c>
      <c r="Y654" s="6"/>
      <c r="Z654" s="7"/>
      <c r="AA654" s="7"/>
      <c r="AB654" s="7"/>
      <c r="AC654" s="7"/>
      <c r="AD654" s="7"/>
      <c r="AE654" s="7"/>
    </row>
    <row r="655" spans="1:31" x14ac:dyDescent="0.15">
      <c r="A655" s="4">
        <v>42394</v>
      </c>
      <c r="B655" s="5" t="s">
        <v>1529</v>
      </c>
      <c r="C655" s="2">
        <v>1</v>
      </c>
      <c r="D655" s="6" t="s">
        <v>56</v>
      </c>
      <c r="E655" s="6" t="s">
        <v>52</v>
      </c>
      <c r="F655" s="7"/>
      <c r="G655" s="2" t="s">
        <v>80</v>
      </c>
      <c r="H655" s="2" t="s">
        <v>44</v>
      </c>
      <c r="I655" s="2" t="s">
        <v>53</v>
      </c>
      <c r="J655" s="6" t="s">
        <v>55</v>
      </c>
      <c r="K655" s="2" t="s">
        <v>46</v>
      </c>
      <c r="L655" s="2">
        <v>1</v>
      </c>
      <c r="M655" s="2">
        <v>20</v>
      </c>
      <c r="N655" s="2">
        <v>20</v>
      </c>
      <c r="O655" s="12">
        <v>1</v>
      </c>
      <c r="P655" s="7"/>
      <c r="Q655" s="7"/>
      <c r="R655" s="14" t="s">
        <v>47</v>
      </c>
      <c r="S655" s="7"/>
      <c r="T655" s="7"/>
      <c r="U655" s="7"/>
      <c r="V655" s="7"/>
      <c r="W655" s="2" t="s">
        <v>389</v>
      </c>
      <c r="X655" s="6" t="s">
        <v>86</v>
      </c>
      <c r="Y655" s="6"/>
      <c r="Z655" s="7"/>
      <c r="AA655" s="7"/>
      <c r="AB655" s="7"/>
      <c r="AC655" s="7"/>
      <c r="AD655" s="7"/>
      <c r="AE655" s="7"/>
    </row>
    <row r="656" spans="1:31" x14ac:dyDescent="0.15">
      <c r="A656" s="4">
        <v>42394</v>
      </c>
      <c r="B656" s="5" t="s">
        <v>1530</v>
      </c>
      <c r="C656" s="2">
        <v>2</v>
      </c>
      <c r="D656" s="6" t="s">
        <v>92</v>
      </c>
      <c r="E656" s="6" t="s">
        <v>249</v>
      </c>
      <c r="F656" s="2" t="s">
        <v>283</v>
      </c>
      <c r="G656" s="2" t="s">
        <v>94</v>
      </c>
      <c r="H656" s="2" t="s">
        <v>62</v>
      </c>
      <c r="I656" s="2" t="s">
        <v>939</v>
      </c>
      <c r="J656" s="6" t="s">
        <v>63</v>
      </c>
      <c r="K656" s="2" t="s">
        <v>66</v>
      </c>
      <c r="L656" s="2">
        <v>1</v>
      </c>
      <c r="M656" s="2">
        <v>580</v>
      </c>
      <c r="N656" s="2">
        <v>200</v>
      </c>
      <c r="O656" s="12">
        <v>0.34482758620689702</v>
      </c>
      <c r="P656" s="7"/>
      <c r="Q656" s="7"/>
      <c r="R656" s="14" t="s">
        <v>65</v>
      </c>
      <c r="S656" s="2" t="s">
        <v>1531</v>
      </c>
      <c r="T656" s="2">
        <v>13901358081</v>
      </c>
      <c r="U656" s="7"/>
      <c r="V656" s="7"/>
      <c r="W656" s="2" t="s">
        <v>389</v>
      </c>
      <c r="X656" s="6" t="s">
        <v>86</v>
      </c>
      <c r="Y656" s="6"/>
      <c r="Z656" s="7"/>
      <c r="AA656" s="7"/>
      <c r="AB656" s="7"/>
      <c r="AC656" s="7"/>
      <c r="AD656" s="7"/>
      <c r="AE656" s="7"/>
    </row>
    <row r="657" spans="1:31" x14ac:dyDescent="0.15">
      <c r="A657" s="4">
        <v>42394</v>
      </c>
      <c r="B657" s="5" t="s">
        <v>1530</v>
      </c>
      <c r="C657" s="2">
        <v>2</v>
      </c>
      <c r="D657" s="6" t="s">
        <v>90</v>
      </c>
      <c r="E657" s="6" t="s">
        <v>995</v>
      </c>
      <c r="F657" s="2" t="s">
        <v>108</v>
      </c>
      <c r="G657" s="2" t="s">
        <v>109</v>
      </c>
      <c r="H657" s="2" t="s">
        <v>44</v>
      </c>
      <c r="I657" s="2" t="s">
        <v>260</v>
      </c>
      <c r="J657" s="6" t="s">
        <v>63</v>
      </c>
      <c r="K657" s="2" t="s">
        <v>66</v>
      </c>
      <c r="L657" s="2">
        <v>1</v>
      </c>
      <c r="M657" s="2">
        <v>598</v>
      </c>
      <c r="N657" s="2">
        <v>508</v>
      </c>
      <c r="O657" s="12">
        <v>0.84949832775919698</v>
      </c>
      <c r="P657" s="7"/>
      <c r="Q657" s="7"/>
      <c r="R657" s="14" t="s">
        <v>65</v>
      </c>
      <c r="S657" s="2" t="s">
        <v>1531</v>
      </c>
      <c r="T657" s="7"/>
      <c r="U657" s="7"/>
      <c r="V657" s="7"/>
      <c r="W657" s="2" t="s">
        <v>389</v>
      </c>
      <c r="X657" s="6" t="s">
        <v>86</v>
      </c>
      <c r="Y657" s="6"/>
      <c r="Z657" s="7"/>
      <c r="AA657" s="7"/>
      <c r="AB657" s="7"/>
      <c r="AC657" s="7"/>
      <c r="AD657" s="7"/>
      <c r="AE657" s="7"/>
    </row>
    <row r="658" spans="1:31" x14ac:dyDescent="0.15">
      <c r="A658" s="4">
        <v>42394</v>
      </c>
      <c r="B658" s="5" t="s">
        <v>1530</v>
      </c>
      <c r="C658" s="2">
        <v>2</v>
      </c>
      <c r="D658" s="6" t="s">
        <v>146</v>
      </c>
      <c r="E658" s="6" t="s">
        <v>238</v>
      </c>
      <c r="F658" s="2" t="s">
        <v>187</v>
      </c>
      <c r="G658" s="2" t="s">
        <v>164</v>
      </c>
      <c r="H658" s="2" t="s">
        <v>44</v>
      </c>
      <c r="I658" s="2" t="s">
        <v>239</v>
      </c>
      <c r="J658" s="6" t="s">
        <v>63</v>
      </c>
      <c r="K658" s="2" t="s">
        <v>66</v>
      </c>
      <c r="L658" s="2">
        <v>1</v>
      </c>
      <c r="M658" s="2">
        <v>1520</v>
      </c>
      <c r="N658" s="2">
        <v>1292</v>
      </c>
      <c r="O658" s="12">
        <v>0.85</v>
      </c>
      <c r="P658" s="7"/>
      <c r="Q658" s="7"/>
      <c r="R658" s="14" t="s">
        <v>65</v>
      </c>
      <c r="S658" s="2" t="s">
        <v>1531</v>
      </c>
      <c r="T658" s="7"/>
      <c r="U658" s="7"/>
      <c r="V658" s="7"/>
      <c r="W658" s="2" t="s">
        <v>389</v>
      </c>
      <c r="X658" s="6" t="s">
        <v>86</v>
      </c>
      <c r="Y658" s="6"/>
      <c r="Z658" s="7"/>
      <c r="AA658" s="7"/>
      <c r="AB658" s="7"/>
      <c r="AC658" s="7"/>
      <c r="AD658" s="7"/>
      <c r="AE658" s="7"/>
    </row>
    <row r="659" spans="1:31" x14ac:dyDescent="0.15">
      <c r="A659" s="4">
        <v>42394</v>
      </c>
      <c r="B659" s="5" t="s">
        <v>1532</v>
      </c>
      <c r="C659" s="2">
        <v>3</v>
      </c>
      <c r="D659" s="6" t="s">
        <v>75</v>
      </c>
      <c r="E659" s="6" t="s">
        <v>76</v>
      </c>
      <c r="F659" s="2" t="s">
        <v>1533</v>
      </c>
      <c r="G659" s="2" t="s">
        <v>279</v>
      </c>
      <c r="H659" s="2" t="s">
        <v>44</v>
      </c>
      <c r="I659" s="2" t="s">
        <v>53</v>
      </c>
      <c r="J659" s="6" t="s">
        <v>55</v>
      </c>
      <c r="K659" s="2" t="s">
        <v>66</v>
      </c>
      <c r="L659" s="2">
        <v>1</v>
      </c>
      <c r="M659" s="2">
        <v>1050</v>
      </c>
      <c r="N659" s="2">
        <v>787</v>
      </c>
      <c r="O659" s="12">
        <v>0.74952380952380904</v>
      </c>
      <c r="P659" s="7"/>
      <c r="Q659" s="7"/>
      <c r="R659" s="14" t="s">
        <v>47</v>
      </c>
      <c r="S659" s="7"/>
      <c r="T659" s="7"/>
      <c r="U659" s="7"/>
      <c r="V659" s="7"/>
      <c r="W659" s="2" t="s">
        <v>389</v>
      </c>
      <c r="X659" s="6" t="s">
        <v>86</v>
      </c>
      <c r="Y659" s="6"/>
      <c r="Z659" s="7"/>
      <c r="AA659" s="7"/>
      <c r="AB659" s="7"/>
      <c r="AC659" s="7"/>
      <c r="AD659" s="7"/>
      <c r="AE659" s="7"/>
    </row>
    <row r="660" spans="1:31" x14ac:dyDescent="0.15">
      <c r="A660" s="4">
        <v>42394</v>
      </c>
      <c r="B660" s="5" t="s">
        <v>1534</v>
      </c>
      <c r="C660" s="2">
        <v>4</v>
      </c>
      <c r="D660" s="6" t="s">
        <v>69</v>
      </c>
      <c r="E660" s="6" t="s">
        <v>199</v>
      </c>
      <c r="F660" s="2" t="s">
        <v>801</v>
      </c>
      <c r="G660" s="2" t="s">
        <v>802</v>
      </c>
      <c r="H660" s="2" t="s">
        <v>44</v>
      </c>
      <c r="I660" s="2" t="s">
        <v>43</v>
      </c>
      <c r="J660" s="6" t="s">
        <v>55</v>
      </c>
      <c r="K660" s="2" t="s">
        <v>66</v>
      </c>
      <c r="L660" s="2">
        <v>1</v>
      </c>
      <c r="M660" s="2">
        <v>1180</v>
      </c>
      <c r="N660" s="2">
        <v>1180</v>
      </c>
      <c r="O660" s="12">
        <v>1</v>
      </c>
      <c r="P660" s="7"/>
      <c r="Q660" s="7"/>
      <c r="R660" s="14" t="s">
        <v>113</v>
      </c>
      <c r="S660" s="2" t="s">
        <v>1458</v>
      </c>
      <c r="T660" s="7"/>
      <c r="U660" s="7"/>
      <c r="V660" s="7"/>
      <c r="W660" s="2" t="s">
        <v>389</v>
      </c>
      <c r="X660" s="6" t="s">
        <v>86</v>
      </c>
      <c r="Y660" s="6"/>
      <c r="Z660" s="7"/>
      <c r="AA660" s="7"/>
      <c r="AB660" s="7"/>
      <c r="AC660" s="7"/>
      <c r="AD660" s="7"/>
      <c r="AE660" s="7"/>
    </row>
    <row r="661" spans="1:31" x14ac:dyDescent="0.15">
      <c r="A661" s="4">
        <v>42394</v>
      </c>
      <c r="B661" s="5" t="s">
        <v>1534</v>
      </c>
      <c r="C661" s="2">
        <v>4</v>
      </c>
      <c r="D661" s="6" t="s">
        <v>75</v>
      </c>
      <c r="E661" s="6" t="s">
        <v>441</v>
      </c>
      <c r="F661" s="2" t="s">
        <v>1381</v>
      </c>
      <c r="G661" s="2" t="s">
        <v>966</v>
      </c>
      <c r="H661" s="2" t="s">
        <v>44</v>
      </c>
      <c r="I661" s="2" t="s">
        <v>53</v>
      </c>
      <c r="J661" s="6" t="s">
        <v>55</v>
      </c>
      <c r="K661" s="2" t="s">
        <v>66</v>
      </c>
      <c r="L661" s="2">
        <v>1</v>
      </c>
      <c r="M661" s="2">
        <v>450</v>
      </c>
      <c r="N661" s="2">
        <v>382</v>
      </c>
      <c r="O661" s="12">
        <v>0.84888888888888903</v>
      </c>
      <c r="P661" s="7"/>
      <c r="Q661" s="7"/>
      <c r="R661" s="14" t="s">
        <v>113</v>
      </c>
      <c r="S661" s="2" t="s">
        <v>1458</v>
      </c>
      <c r="T661" s="7"/>
      <c r="U661" s="7"/>
      <c r="V661" s="7"/>
      <c r="W661" s="2" t="s">
        <v>389</v>
      </c>
      <c r="X661" s="6" t="s">
        <v>86</v>
      </c>
      <c r="Y661" s="6"/>
      <c r="Z661" s="7"/>
      <c r="AA661" s="7"/>
      <c r="AB661" s="7"/>
      <c r="AC661" s="7"/>
      <c r="AD661" s="7"/>
      <c r="AE661" s="7"/>
    </row>
    <row r="662" spans="1:31" x14ac:dyDescent="0.15">
      <c r="A662" s="4">
        <v>42394</v>
      </c>
      <c r="B662" s="5" t="s">
        <v>1534</v>
      </c>
      <c r="C662" s="2">
        <v>4</v>
      </c>
      <c r="D662" s="6" t="s">
        <v>59</v>
      </c>
      <c r="E662" s="6" t="s">
        <v>263</v>
      </c>
      <c r="F662" s="7"/>
      <c r="G662" s="2" t="s">
        <v>203</v>
      </c>
      <c r="H662" s="2" t="s">
        <v>62</v>
      </c>
      <c r="I662" s="2" t="s">
        <v>89</v>
      </c>
      <c r="J662" s="6" t="s">
        <v>55</v>
      </c>
      <c r="K662" s="2" t="s">
        <v>66</v>
      </c>
      <c r="L662" s="2">
        <v>2</v>
      </c>
      <c r="M662" s="2">
        <v>138</v>
      </c>
      <c r="N662" s="2">
        <v>276</v>
      </c>
      <c r="O662" s="12">
        <v>1</v>
      </c>
      <c r="P662" s="7"/>
      <c r="Q662" s="7"/>
      <c r="R662" s="14" t="s">
        <v>113</v>
      </c>
      <c r="S662" s="2" t="s">
        <v>1458</v>
      </c>
      <c r="T662" s="7"/>
      <c r="U662" s="7"/>
      <c r="V662" s="7"/>
      <c r="W662" s="2" t="s">
        <v>389</v>
      </c>
      <c r="X662" s="6" t="s">
        <v>86</v>
      </c>
      <c r="Y662" s="6"/>
      <c r="Z662" s="7"/>
      <c r="AA662" s="7"/>
      <c r="AB662" s="7"/>
      <c r="AC662" s="7"/>
      <c r="AD662" s="7"/>
      <c r="AE662" s="7"/>
    </row>
    <row r="663" spans="1:31" x14ac:dyDescent="0.15">
      <c r="A663" s="4">
        <v>42394</v>
      </c>
      <c r="B663" s="5" t="s">
        <v>1534</v>
      </c>
      <c r="C663" s="2">
        <v>4</v>
      </c>
      <c r="D663" s="6" t="s">
        <v>50</v>
      </c>
      <c r="E663" s="6"/>
      <c r="F663" s="2" t="s">
        <v>1535</v>
      </c>
      <c r="G663" s="2" t="s">
        <v>164</v>
      </c>
      <c r="H663" s="2" t="s">
        <v>44</v>
      </c>
      <c r="I663" s="2" t="s">
        <v>53</v>
      </c>
      <c r="J663" s="6" t="s">
        <v>55</v>
      </c>
      <c r="K663" s="2" t="s">
        <v>66</v>
      </c>
      <c r="L663" s="2">
        <v>1</v>
      </c>
      <c r="M663" s="2">
        <v>50</v>
      </c>
      <c r="N663" s="2">
        <v>0</v>
      </c>
      <c r="O663" s="12">
        <v>0</v>
      </c>
      <c r="P663" s="7"/>
      <c r="Q663" s="7"/>
      <c r="R663" s="14" t="s">
        <v>113</v>
      </c>
      <c r="S663" s="2" t="s">
        <v>1458</v>
      </c>
      <c r="T663" s="7"/>
      <c r="U663" s="7"/>
      <c r="V663" s="7"/>
      <c r="W663" s="2" t="s">
        <v>389</v>
      </c>
      <c r="X663" s="6" t="s">
        <v>186</v>
      </c>
      <c r="Y663" s="6"/>
      <c r="Z663" s="7"/>
      <c r="AA663" s="7"/>
      <c r="AB663" s="7"/>
      <c r="AC663" s="7"/>
      <c r="AD663" s="7"/>
      <c r="AE663" s="7"/>
    </row>
    <row r="664" spans="1:31" x14ac:dyDescent="0.15">
      <c r="A664" s="4">
        <v>42394</v>
      </c>
      <c r="B664" s="5" t="s">
        <v>1536</v>
      </c>
      <c r="C664" s="2">
        <v>5</v>
      </c>
      <c r="D664" s="6" t="s">
        <v>59</v>
      </c>
      <c r="E664" s="6" t="s">
        <v>263</v>
      </c>
      <c r="F664" s="2"/>
      <c r="G664" s="2" t="s">
        <v>203</v>
      </c>
      <c r="H664" s="2" t="s">
        <v>44</v>
      </c>
      <c r="I664" s="2" t="s">
        <v>53</v>
      </c>
      <c r="J664" s="6" t="s">
        <v>63</v>
      </c>
      <c r="K664" s="2" t="s">
        <v>46</v>
      </c>
      <c r="L664" s="2">
        <v>1</v>
      </c>
      <c r="M664" s="2">
        <v>138</v>
      </c>
      <c r="N664" s="2">
        <v>135</v>
      </c>
      <c r="O664" s="12">
        <v>0.97826086956521696</v>
      </c>
      <c r="P664" s="2"/>
      <c r="Q664" s="2"/>
      <c r="R664" s="14" t="s">
        <v>47</v>
      </c>
      <c r="S664" s="2"/>
      <c r="T664" s="2"/>
      <c r="U664" s="2"/>
      <c r="V664" s="2"/>
      <c r="W664" s="2" t="s">
        <v>389</v>
      </c>
      <c r="X664" s="6" t="s">
        <v>49</v>
      </c>
      <c r="Y664" s="6"/>
      <c r="Z664" s="2"/>
      <c r="AA664" s="2"/>
      <c r="AB664" s="15"/>
      <c r="AC664" s="2"/>
      <c r="AD664" s="2"/>
      <c r="AE664" s="2"/>
    </row>
    <row r="665" spans="1:31" x14ac:dyDescent="0.15">
      <c r="A665" s="4">
        <v>42394</v>
      </c>
      <c r="B665" s="5" t="s">
        <v>1537</v>
      </c>
      <c r="C665" s="2">
        <v>6</v>
      </c>
      <c r="D665" s="6" t="s">
        <v>56</v>
      </c>
      <c r="E665" s="6" t="s">
        <v>52</v>
      </c>
      <c r="F665" s="7"/>
      <c r="G665" s="2" t="s">
        <v>245</v>
      </c>
      <c r="H665" s="2" t="s">
        <v>44</v>
      </c>
      <c r="I665" s="2" t="s">
        <v>53</v>
      </c>
      <c r="J665" s="6" t="s">
        <v>45</v>
      </c>
      <c r="K665" s="2" t="s">
        <v>46</v>
      </c>
      <c r="L665" s="2">
        <v>1</v>
      </c>
      <c r="M665" s="2">
        <v>20</v>
      </c>
      <c r="N665" s="2">
        <v>20</v>
      </c>
      <c r="O665" s="12">
        <v>1</v>
      </c>
      <c r="P665" s="7"/>
      <c r="Q665" s="7"/>
      <c r="R665" s="14" t="s">
        <v>47</v>
      </c>
      <c r="S665" s="7"/>
      <c r="T665" s="7"/>
      <c r="U665" s="7"/>
      <c r="V665" s="7"/>
      <c r="W665" s="2" t="s">
        <v>389</v>
      </c>
      <c r="X665" s="6" t="s">
        <v>49</v>
      </c>
      <c r="Y665" s="6"/>
      <c r="Z665" s="7"/>
      <c r="AA665" s="7"/>
      <c r="AB665" s="7"/>
      <c r="AC665" s="7"/>
      <c r="AD665" s="7"/>
      <c r="AE665" s="7"/>
    </row>
    <row r="666" spans="1:31" x14ac:dyDescent="0.15">
      <c r="A666" s="4">
        <v>42394</v>
      </c>
      <c r="B666" s="5" t="s">
        <v>1538</v>
      </c>
      <c r="C666" s="2">
        <v>7</v>
      </c>
      <c r="D666" s="6" t="s">
        <v>56</v>
      </c>
      <c r="E666" s="6" t="s">
        <v>52</v>
      </c>
      <c r="F666" s="7"/>
      <c r="G666" s="2" t="s">
        <v>164</v>
      </c>
      <c r="H666" s="2" t="s">
        <v>44</v>
      </c>
      <c r="I666" s="2" t="s">
        <v>53</v>
      </c>
      <c r="J666" s="6" t="s">
        <v>55</v>
      </c>
      <c r="K666" s="2" t="s">
        <v>46</v>
      </c>
      <c r="L666" s="2">
        <v>1</v>
      </c>
      <c r="M666" s="2">
        <v>20</v>
      </c>
      <c r="N666" s="2">
        <v>20</v>
      </c>
      <c r="O666" s="12">
        <v>1</v>
      </c>
      <c r="P666" s="7"/>
      <c r="Q666" s="7"/>
      <c r="R666" s="14" t="s">
        <v>47</v>
      </c>
      <c r="S666" s="7"/>
      <c r="T666" s="7"/>
      <c r="U666" s="7"/>
      <c r="V666" s="7"/>
      <c r="W666" s="2" t="s">
        <v>389</v>
      </c>
      <c r="X666" s="6" t="s">
        <v>49</v>
      </c>
      <c r="Y666" s="6"/>
      <c r="Z666" s="7"/>
      <c r="AA666" s="7"/>
      <c r="AB666" s="7"/>
      <c r="AC666" s="7"/>
      <c r="AD666" s="7"/>
      <c r="AE666" s="7"/>
    </row>
    <row r="667" spans="1:31" x14ac:dyDescent="0.15">
      <c r="A667" s="4">
        <v>42394</v>
      </c>
      <c r="B667" s="5" t="s">
        <v>1539</v>
      </c>
      <c r="C667" s="2">
        <v>8</v>
      </c>
      <c r="D667" s="6" t="s">
        <v>90</v>
      </c>
      <c r="E667" s="6" t="s">
        <v>580</v>
      </c>
      <c r="F667" s="2" t="s">
        <v>52</v>
      </c>
      <c r="G667" s="2" t="s">
        <v>166</v>
      </c>
      <c r="H667" s="2" t="s">
        <v>44</v>
      </c>
      <c r="I667" s="2" t="s">
        <v>43</v>
      </c>
      <c r="J667" s="6" t="s">
        <v>45</v>
      </c>
      <c r="K667" s="2" t="s">
        <v>46</v>
      </c>
      <c r="L667" s="2">
        <v>1</v>
      </c>
      <c r="M667" s="2">
        <v>1580</v>
      </c>
      <c r="N667" s="2">
        <v>500</v>
      </c>
      <c r="O667" s="12">
        <v>0.316455696202532</v>
      </c>
      <c r="P667" s="7"/>
      <c r="Q667" s="7"/>
      <c r="R667" s="14" t="s">
        <v>47</v>
      </c>
      <c r="S667" s="7"/>
      <c r="T667" s="7"/>
      <c r="U667" s="7"/>
      <c r="V667" s="7"/>
      <c r="W667" s="2" t="s">
        <v>389</v>
      </c>
      <c r="X667" s="6" t="s">
        <v>86</v>
      </c>
      <c r="Y667" s="6"/>
      <c r="Z667" s="7"/>
      <c r="AA667" s="7"/>
      <c r="AB667" s="7"/>
      <c r="AC667" s="7"/>
      <c r="AD667" s="7"/>
      <c r="AE667" s="7"/>
    </row>
    <row r="668" spans="1:31" x14ac:dyDescent="0.15">
      <c r="A668" s="4">
        <v>42394</v>
      </c>
      <c r="B668" s="5" t="s">
        <v>1540</v>
      </c>
      <c r="C668" s="2">
        <v>9</v>
      </c>
      <c r="D668" s="6" t="s">
        <v>241</v>
      </c>
      <c r="E668" s="6"/>
      <c r="F668" s="2" t="s">
        <v>1541</v>
      </c>
      <c r="G668" s="2" t="s">
        <v>137</v>
      </c>
      <c r="H668" s="2" t="s">
        <v>44</v>
      </c>
      <c r="I668" s="2" t="s">
        <v>765</v>
      </c>
      <c r="J668" s="6" t="s">
        <v>45</v>
      </c>
      <c r="K668" s="2" t="s">
        <v>66</v>
      </c>
      <c r="L668" s="2">
        <v>1</v>
      </c>
      <c r="M668" s="2">
        <v>500</v>
      </c>
      <c r="N668" s="2">
        <v>500</v>
      </c>
      <c r="O668" s="12">
        <v>1</v>
      </c>
      <c r="P668" s="7"/>
      <c r="Q668" s="7"/>
      <c r="R668" s="14" t="s">
        <v>65</v>
      </c>
      <c r="S668" s="2" t="s">
        <v>1542</v>
      </c>
      <c r="T668" s="2">
        <v>18610500386</v>
      </c>
      <c r="U668" s="7"/>
      <c r="V668" s="7"/>
      <c r="W668" s="2" t="s">
        <v>54</v>
      </c>
      <c r="X668" s="6" t="s">
        <v>86</v>
      </c>
      <c r="Y668" s="6"/>
      <c r="Z668" s="7"/>
      <c r="AA668" s="7"/>
      <c r="AB668" s="7"/>
      <c r="AC668" s="7"/>
      <c r="AD668" s="7"/>
      <c r="AE668" s="7"/>
    </row>
    <row r="669" spans="1:31" x14ac:dyDescent="0.15">
      <c r="A669" s="4">
        <v>42394</v>
      </c>
      <c r="B669" s="5" t="s">
        <v>1540</v>
      </c>
      <c r="C669" s="2">
        <v>9</v>
      </c>
      <c r="D669" s="6" t="s">
        <v>146</v>
      </c>
      <c r="E669" s="6" t="s">
        <v>238</v>
      </c>
      <c r="F669" s="2" t="s">
        <v>187</v>
      </c>
      <c r="G669" s="2" t="s">
        <v>280</v>
      </c>
      <c r="H669" s="2" t="s">
        <v>44</v>
      </c>
      <c r="I669" s="2" t="s">
        <v>287</v>
      </c>
      <c r="J669" s="6" t="s">
        <v>45</v>
      </c>
      <c r="K669" s="2" t="s">
        <v>66</v>
      </c>
      <c r="L669" s="2">
        <v>1</v>
      </c>
      <c r="M669" s="2">
        <v>1480</v>
      </c>
      <c r="N669" s="2">
        <v>1258</v>
      </c>
      <c r="O669" s="12">
        <v>0.85</v>
      </c>
      <c r="P669" s="7"/>
      <c r="Q669" s="7"/>
      <c r="R669" s="14" t="s">
        <v>65</v>
      </c>
      <c r="S669" s="2" t="s">
        <v>1542</v>
      </c>
      <c r="T669" s="7"/>
      <c r="U669" s="7"/>
      <c r="V669" s="7"/>
      <c r="W669" s="2" t="s">
        <v>54</v>
      </c>
      <c r="X669" s="6" t="s">
        <v>86</v>
      </c>
      <c r="Y669" s="6"/>
      <c r="Z669" s="7"/>
      <c r="AA669" s="7"/>
      <c r="AB669" s="7"/>
      <c r="AC669" s="7"/>
      <c r="AD669" s="7"/>
      <c r="AE669" s="7"/>
    </row>
    <row r="670" spans="1:31" x14ac:dyDescent="0.15">
      <c r="A670" s="4">
        <v>42394</v>
      </c>
      <c r="B670" s="5" t="s">
        <v>1543</v>
      </c>
      <c r="C670" s="2">
        <v>10</v>
      </c>
      <c r="D670" s="6" t="s">
        <v>69</v>
      </c>
      <c r="E670" s="6" t="s">
        <v>199</v>
      </c>
      <c r="F670" s="2" t="s">
        <v>801</v>
      </c>
      <c r="G670" s="2" t="s">
        <v>279</v>
      </c>
      <c r="H670" s="2" t="s">
        <v>44</v>
      </c>
      <c r="I670" s="2" t="s">
        <v>43</v>
      </c>
      <c r="J670" s="6" t="s">
        <v>55</v>
      </c>
      <c r="K670" s="2" t="s">
        <v>64</v>
      </c>
      <c r="L670" s="2">
        <v>1</v>
      </c>
      <c r="M670" s="2">
        <v>1180</v>
      </c>
      <c r="N670" s="2">
        <v>1180</v>
      </c>
      <c r="O670" s="12">
        <v>1</v>
      </c>
      <c r="P670" s="7"/>
      <c r="Q670" s="7"/>
      <c r="R670" s="14" t="s">
        <v>113</v>
      </c>
      <c r="S670" s="2" t="s">
        <v>1438</v>
      </c>
      <c r="T670" s="7"/>
      <c r="U670" s="7"/>
      <c r="V670" s="7"/>
      <c r="W670" s="2" t="s">
        <v>54</v>
      </c>
      <c r="X670" s="6" t="s">
        <v>78</v>
      </c>
      <c r="Y670" s="6"/>
      <c r="Z670" s="2">
        <v>500</v>
      </c>
      <c r="AA670" s="2">
        <v>1130</v>
      </c>
      <c r="AB670" s="7"/>
      <c r="AC670" s="7"/>
      <c r="AD670" s="7"/>
      <c r="AE670" s="7"/>
    </row>
    <row r="671" spans="1:31" x14ac:dyDescent="0.15">
      <c r="A671" s="4">
        <v>42394</v>
      </c>
      <c r="B671" s="5" t="s">
        <v>1544</v>
      </c>
      <c r="C671" s="2">
        <v>11</v>
      </c>
      <c r="D671" s="6" t="s">
        <v>146</v>
      </c>
      <c r="E671" s="6" t="s">
        <v>147</v>
      </c>
      <c r="F671" s="2" t="s">
        <v>1545</v>
      </c>
      <c r="G671" s="2" t="s">
        <v>166</v>
      </c>
      <c r="H671" s="2" t="s">
        <v>44</v>
      </c>
      <c r="I671" s="2">
        <v>25.5</v>
      </c>
      <c r="J671" s="6" t="s">
        <v>55</v>
      </c>
      <c r="K671" s="2" t="s">
        <v>66</v>
      </c>
      <c r="L671" s="2">
        <v>1</v>
      </c>
      <c r="M671" s="2">
        <v>1800</v>
      </c>
      <c r="N671" s="2">
        <v>1200</v>
      </c>
      <c r="O671" s="12">
        <v>0.66666666666666696</v>
      </c>
      <c r="P671" s="7"/>
      <c r="Q671" s="7"/>
      <c r="R671" s="14" t="s">
        <v>113</v>
      </c>
      <c r="S671" s="2" t="s">
        <v>1458</v>
      </c>
      <c r="T671" s="7"/>
      <c r="U671" s="7"/>
      <c r="V671" s="7"/>
      <c r="W671" s="2" t="s">
        <v>54</v>
      </c>
      <c r="X671" s="6" t="s">
        <v>86</v>
      </c>
      <c r="Y671" s="6"/>
      <c r="Z671" s="7"/>
      <c r="AA671" s="7"/>
      <c r="AB671" s="7"/>
      <c r="AC671" s="7"/>
      <c r="AD671" s="7"/>
      <c r="AE671" s="7"/>
    </row>
    <row r="672" spans="1:31" x14ac:dyDescent="0.15">
      <c r="A672" s="4">
        <v>42394</v>
      </c>
      <c r="B672" s="5" t="s">
        <v>1544</v>
      </c>
      <c r="C672" s="2">
        <v>11</v>
      </c>
      <c r="D672" s="6" t="s">
        <v>66</v>
      </c>
      <c r="E672" s="6" t="s">
        <v>463</v>
      </c>
      <c r="F672" s="2">
        <v>112332</v>
      </c>
      <c r="G672" s="2" t="s">
        <v>325</v>
      </c>
      <c r="H672" s="2" t="s">
        <v>62</v>
      </c>
      <c r="I672" s="2" t="s">
        <v>1546</v>
      </c>
      <c r="J672" s="6" t="s">
        <v>55</v>
      </c>
      <c r="K672" s="2" t="s">
        <v>66</v>
      </c>
      <c r="L672" s="2">
        <v>1</v>
      </c>
      <c r="M672" s="2">
        <v>3800</v>
      </c>
      <c r="N672" s="2">
        <v>1700</v>
      </c>
      <c r="O672" s="12">
        <v>0.44736842105263203</v>
      </c>
      <c r="P672" s="7"/>
      <c r="Q672" s="7"/>
      <c r="R672" s="14" t="s">
        <v>113</v>
      </c>
      <c r="S672" s="2" t="s">
        <v>1458</v>
      </c>
      <c r="T672" s="7"/>
      <c r="U672" s="7"/>
      <c r="V672" s="7"/>
      <c r="W672" s="2" t="s">
        <v>54</v>
      </c>
      <c r="X672" s="6" t="s">
        <v>86</v>
      </c>
      <c r="Y672" s="6"/>
      <c r="Z672" s="7"/>
      <c r="AA672" s="7"/>
      <c r="AB672" s="7"/>
      <c r="AC672" s="7"/>
      <c r="AD672" s="7"/>
      <c r="AE672" s="7"/>
    </row>
    <row r="673" spans="1:31" x14ac:dyDescent="0.15">
      <c r="A673" s="4">
        <v>42394</v>
      </c>
      <c r="B673" s="5" t="s">
        <v>1544</v>
      </c>
      <c r="C673" s="2">
        <v>11</v>
      </c>
      <c r="D673" s="6" t="s">
        <v>111</v>
      </c>
      <c r="E673" s="6" t="s">
        <v>112</v>
      </c>
      <c r="F673" s="7"/>
      <c r="G673" s="2" t="s">
        <v>1145</v>
      </c>
      <c r="H673" s="2" t="s">
        <v>44</v>
      </c>
      <c r="I673" s="2" t="s">
        <v>178</v>
      </c>
      <c r="J673" s="6" t="s">
        <v>55</v>
      </c>
      <c r="K673" s="2" t="s">
        <v>66</v>
      </c>
      <c r="L673" s="2">
        <v>1</v>
      </c>
      <c r="M673" s="2">
        <v>320</v>
      </c>
      <c r="N673" s="2">
        <v>320</v>
      </c>
      <c r="O673" s="12">
        <v>1</v>
      </c>
      <c r="P673" s="7"/>
      <c r="Q673" s="7"/>
      <c r="R673" s="14" t="s">
        <v>113</v>
      </c>
      <c r="S673" s="2" t="s">
        <v>1458</v>
      </c>
      <c r="T673" s="7"/>
      <c r="U673" s="7"/>
      <c r="V673" s="7"/>
      <c r="W673" s="2" t="s">
        <v>54</v>
      </c>
      <c r="X673" s="6" t="s">
        <v>86</v>
      </c>
      <c r="Y673" s="6"/>
      <c r="Z673" s="7"/>
      <c r="AA673" s="7"/>
      <c r="AB673" s="7"/>
      <c r="AC673" s="7"/>
      <c r="AD673" s="7"/>
      <c r="AE673" s="7"/>
    </row>
    <row r="674" spans="1:31" x14ac:dyDescent="0.15">
      <c r="A674" s="4">
        <v>42394</v>
      </c>
      <c r="B674" s="5" t="s">
        <v>1544</v>
      </c>
      <c r="C674" s="2">
        <v>11</v>
      </c>
      <c r="D674" s="6" t="s">
        <v>671</v>
      </c>
      <c r="E674" s="6" t="s">
        <v>112</v>
      </c>
      <c r="F674" s="2"/>
      <c r="G674" s="2" t="s">
        <v>1145</v>
      </c>
      <c r="H674" s="2" t="s">
        <v>44</v>
      </c>
      <c r="I674" s="2" t="s">
        <v>53</v>
      </c>
      <c r="J674" s="6" t="s">
        <v>55</v>
      </c>
      <c r="K674" s="2" t="s">
        <v>66</v>
      </c>
      <c r="L674" s="2">
        <v>1</v>
      </c>
      <c r="M674" s="2">
        <v>480</v>
      </c>
      <c r="N674" s="2">
        <v>480</v>
      </c>
      <c r="O674" s="12">
        <v>1</v>
      </c>
      <c r="P674" s="2"/>
      <c r="Q674" s="2"/>
      <c r="R674" s="14" t="s">
        <v>113</v>
      </c>
      <c r="S674" s="2" t="s">
        <v>1458</v>
      </c>
      <c r="T674" s="2"/>
      <c r="U674" s="2"/>
      <c r="V674" s="2"/>
      <c r="W674" s="2" t="s">
        <v>54</v>
      </c>
      <c r="X674" s="6" t="s">
        <v>86</v>
      </c>
      <c r="Y674" s="6"/>
      <c r="Z674" s="2"/>
      <c r="AA674" s="2"/>
      <c r="AB674" s="15"/>
      <c r="AC674" s="2"/>
      <c r="AD674" s="2"/>
      <c r="AE674" s="2"/>
    </row>
    <row r="675" spans="1:31" x14ac:dyDescent="0.15">
      <c r="A675" s="4">
        <v>42394</v>
      </c>
      <c r="B675" s="5" t="s">
        <v>1547</v>
      </c>
      <c r="C675" s="2">
        <v>12</v>
      </c>
      <c r="D675" s="6" t="s">
        <v>102</v>
      </c>
      <c r="E675" s="6" t="s">
        <v>311</v>
      </c>
      <c r="F675" s="7"/>
      <c r="G675" s="2" t="s">
        <v>1548</v>
      </c>
      <c r="H675" s="2" t="s">
        <v>62</v>
      </c>
      <c r="I675" s="2" t="s">
        <v>72</v>
      </c>
      <c r="J675" s="6" t="s">
        <v>45</v>
      </c>
      <c r="K675" s="2" t="s">
        <v>64</v>
      </c>
      <c r="L675" s="2">
        <v>1</v>
      </c>
      <c r="M675" s="2">
        <v>3290</v>
      </c>
      <c r="N675" s="2">
        <v>1974</v>
      </c>
      <c r="O675" s="12">
        <v>0.6</v>
      </c>
      <c r="P675" s="7"/>
      <c r="Q675" s="7"/>
      <c r="R675" s="14" t="s">
        <v>113</v>
      </c>
      <c r="S675" s="2" t="s">
        <v>1549</v>
      </c>
      <c r="T675" s="7"/>
      <c r="U675" s="7"/>
      <c r="V675" s="7"/>
      <c r="W675" s="2" t="s">
        <v>54</v>
      </c>
      <c r="X675" s="6" t="s">
        <v>78</v>
      </c>
      <c r="Y675" s="6"/>
      <c r="Z675" s="7"/>
      <c r="AA675" s="7"/>
      <c r="AB675" s="7"/>
      <c r="AC675" s="7"/>
      <c r="AD675" s="7"/>
      <c r="AE675" s="7"/>
    </row>
    <row r="676" spans="1:31" x14ac:dyDescent="0.15">
      <c r="A676" s="4">
        <v>42394</v>
      </c>
      <c r="B676" s="5" t="s">
        <v>1550</v>
      </c>
      <c r="C676" s="2">
        <v>13</v>
      </c>
      <c r="D676" s="6" t="s">
        <v>66</v>
      </c>
      <c r="E676" s="6" t="s">
        <v>120</v>
      </c>
      <c r="F676" s="2" t="s">
        <v>1551</v>
      </c>
      <c r="G676" s="2" t="s">
        <v>166</v>
      </c>
      <c r="H676" s="2" t="s">
        <v>44</v>
      </c>
      <c r="I676" s="2" t="s">
        <v>298</v>
      </c>
      <c r="J676" s="6" t="s">
        <v>55</v>
      </c>
      <c r="K676" s="2" t="s">
        <v>66</v>
      </c>
      <c r="L676" s="2">
        <v>1</v>
      </c>
      <c r="M676" s="2">
        <v>6800</v>
      </c>
      <c r="N676" s="2">
        <v>5440</v>
      </c>
      <c r="O676" s="12">
        <v>0.8</v>
      </c>
      <c r="P676" s="7"/>
      <c r="Q676" s="7"/>
      <c r="R676" s="14" t="s">
        <v>113</v>
      </c>
      <c r="S676" s="2" t="s">
        <v>1552</v>
      </c>
      <c r="T676" s="7"/>
      <c r="U676" s="7"/>
      <c r="V676" s="7"/>
      <c r="W676" s="2" t="s">
        <v>54</v>
      </c>
      <c r="X676" s="6" t="s">
        <v>78</v>
      </c>
      <c r="Y676" s="6"/>
      <c r="Z676" s="7"/>
      <c r="AA676" s="7"/>
      <c r="AB676" s="7"/>
      <c r="AC676" s="7"/>
      <c r="AD676" s="7"/>
      <c r="AE676" s="7"/>
    </row>
    <row r="677" spans="1:31" x14ac:dyDescent="0.15">
      <c r="A677" s="4">
        <v>42395</v>
      </c>
      <c r="B677" s="5" t="s">
        <v>1553</v>
      </c>
      <c r="C677" s="2">
        <v>1</v>
      </c>
      <c r="D677" s="6" t="s">
        <v>69</v>
      </c>
      <c r="E677" s="6" t="s">
        <v>199</v>
      </c>
      <c r="F677" s="2" t="s">
        <v>903</v>
      </c>
      <c r="G677" s="2" t="s">
        <v>258</v>
      </c>
      <c r="H677" s="2" t="s">
        <v>44</v>
      </c>
      <c r="I677" s="2" t="s">
        <v>43</v>
      </c>
      <c r="J677" s="6" t="s">
        <v>63</v>
      </c>
      <c r="K677" s="2" t="s">
        <v>66</v>
      </c>
      <c r="L677" s="2">
        <v>1</v>
      </c>
      <c r="M677" s="2">
        <v>980</v>
      </c>
      <c r="N677" s="2">
        <v>980</v>
      </c>
      <c r="O677" s="12">
        <v>1</v>
      </c>
      <c r="P677" s="7"/>
      <c r="Q677" s="7"/>
      <c r="R677" s="14" t="s">
        <v>47</v>
      </c>
      <c r="S677" s="7"/>
      <c r="T677" s="7"/>
      <c r="U677" s="7"/>
      <c r="V677" s="7"/>
      <c r="W677" s="2" t="s">
        <v>389</v>
      </c>
      <c r="X677" s="6" t="s">
        <v>86</v>
      </c>
      <c r="Y677" s="6"/>
      <c r="Z677" s="7"/>
      <c r="AA677" s="7"/>
      <c r="AB677" s="7"/>
      <c r="AC677" s="7"/>
      <c r="AD677" s="7"/>
      <c r="AE677" s="7"/>
    </row>
    <row r="678" spans="1:31" x14ac:dyDescent="0.15">
      <c r="A678" s="4">
        <v>42395</v>
      </c>
      <c r="B678" s="5" t="s">
        <v>1553</v>
      </c>
      <c r="C678" s="2">
        <v>1</v>
      </c>
      <c r="D678" s="6" t="s">
        <v>75</v>
      </c>
      <c r="E678" s="6" t="s">
        <v>441</v>
      </c>
      <c r="F678" s="2" t="s">
        <v>1381</v>
      </c>
      <c r="G678" s="2" t="s">
        <v>1554</v>
      </c>
      <c r="H678" s="2" t="s">
        <v>44</v>
      </c>
      <c r="I678" s="2" t="s">
        <v>53</v>
      </c>
      <c r="J678" s="6" t="s">
        <v>63</v>
      </c>
      <c r="K678" s="2" t="s">
        <v>66</v>
      </c>
      <c r="L678" s="2">
        <v>1</v>
      </c>
      <c r="M678" s="2">
        <v>450</v>
      </c>
      <c r="N678" s="2">
        <v>315</v>
      </c>
      <c r="O678" s="12">
        <v>0.7</v>
      </c>
      <c r="P678" s="7"/>
      <c r="Q678" s="7"/>
      <c r="R678" s="14" t="s">
        <v>47</v>
      </c>
      <c r="S678" s="7"/>
      <c r="T678" s="7"/>
      <c r="U678" s="7"/>
      <c r="V678" s="7"/>
      <c r="W678" s="2" t="s">
        <v>389</v>
      </c>
      <c r="X678" s="6" t="s">
        <v>86</v>
      </c>
      <c r="Y678" s="6"/>
      <c r="Z678" s="7"/>
      <c r="AA678" s="7"/>
      <c r="AB678" s="7"/>
      <c r="AC678" s="7"/>
      <c r="AD678" s="7"/>
      <c r="AE678" s="7"/>
    </row>
    <row r="679" spans="1:31" x14ac:dyDescent="0.15">
      <c r="A679" s="4">
        <v>42395</v>
      </c>
      <c r="B679" s="5" t="s">
        <v>1555</v>
      </c>
      <c r="C679" s="2">
        <v>2</v>
      </c>
      <c r="D679" s="6" t="s">
        <v>75</v>
      </c>
      <c r="E679" s="6" t="s">
        <v>441</v>
      </c>
      <c r="F679" s="2" t="s">
        <v>965</v>
      </c>
      <c r="G679" s="2" t="s">
        <v>966</v>
      </c>
      <c r="H679" s="2" t="s">
        <v>44</v>
      </c>
      <c r="I679" s="2" t="s">
        <v>53</v>
      </c>
      <c r="J679" s="6" t="s">
        <v>63</v>
      </c>
      <c r="K679" s="2" t="s">
        <v>66</v>
      </c>
      <c r="L679" s="2">
        <v>1</v>
      </c>
      <c r="M679" s="2">
        <v>450</v>
      </c>
      <c r="N679" s="2">
        <v>380</v>
      </c>
      <c r="O679" s="12">
        <v>0.844444444444444</v>
      </c>
      <c r="P679" s="7"/>
      <c r="Q679" s="7"/>
      <c r="R679" s="14" t="s">
        <v>47</v>
      </c>
      <c r="S679" s="7"/>
      <c r="T679" s="7"/>
      <c r="U679" s="7"/>
      <c r="V679" s="7"/>
      <c r="W679" s="2" t="s">
        <v>389</v>
      </c>
      <c r="X679" s="6" t="s">
        <v>49</v>
      </c>
      <c r="Y679" s="6"/>
      <c r="Z679" s="7"/>
      <c r="AA679" s="7"/>
      <c r="AB679" s="7"/>
      <c r="AC679" s="7"/>
      <c r="AD679" s="7"/>
      <c r="AE679" s="7"/>
    </row>
    <row r="680" spans="1:31" x14ac:dyDescent="0.15">
      <c r="A680" s="4">
        <v>42395</v>
      </c>
      <c r="B680" s="5" t="s">
        <v>1556</v>
      </c>
      <c r="C680" s="2">
        <v>3</v>
      </c>
      <c r="D680" s="6" t="s">
        <v>100</v>
      </c>
      <c r="E680" s="6" t="s">
        <v>128</v>
      </c>
      <c r="F680" s="2" t="s">
        <v>1557</v>
      </c>
      <c r="G680" s="2" t="s">
        <v>1558</v>
      </c>
      <c r="H680" s="2" t="s">
        <v>44</v>
      </c>
      <c r="I680" s="2" t="s">
        <v>104</v>
      </c>
      <c r="J680" s="6" t="s">
        <v>45</v>
      </c>
      <c r="K680" s="2" t="s">
        <v>46</v>
      </c>
      <c r="L680" s="2">
        <v>1</v>
      </c>
      <c r="M680" s="2">
        <v>410</v>
      </c>
      <c r="N680" s="2">
        <v>328</v>
      </c>
      <c r="O680" s="12">
        <v>0.8</v>
      </c>
      <c r="P680" s="2"/>
      <c r="Q680" s="2"/>
      <c r="R680" s="14" t="s">
        <v>47</v>
      </c>
      <c r="S680" s="2"/>
      <c r="T680" s="2"/>
      <c r="U680" s="2"/>
      <c r="V680" s="2"/>
      <c r="W680" s="2" t="s">
        <v>389</v>
      </c>
      <c r="X680" s="6" t="s">
        <v>86</v>
      </c>
      <c r="Y680" s="6"/>
      <c r="Z680" s="2"/>
      <c r="AA680" s="2"/>
      <c r="AB680" s="15"/>
      <c r="AC680" s="2"/>
      <c r="AD680" s="2"/>
      <c r="AE680" s="2"/>
    </row>
    <row r="681" spans="1:31" x14ac:dyDescent="0.15">
      <c r="A681" s="4">
        <v>42395</v>
      </c>
      <c r="B681" s="5" t="s">
        <v>1559</v>
      </c>
      <c r="C681" s="2">
        <v>4</v>
      </c>
      <c r="D681" s="6" t="s">
        <v>56</v>
      </c>
      <c r="E681" s="6" t="s">
        <v>52</v>
      </c>
      <c r="F681" s="7"/>
      <c r="G681" s="2" t="s">
        <v>184</v>
      </c>
      <c r="H681" s="2" t="s">
        <v>44</v>
      </c>
      <c r="I681" s="2" t="s">
        <v>53</v>
      </c>
      <c r="J681" s="6" t="s">
        <v>55</v>
      </c>
      <c r="K681" s="2" t="s">
        <v>46</v>
      </c>
      <c r="L681" s="2">
        <v>1</v>
      </c>
      <c r="M681" s="2">
        <v>20</v>
      </c>
      <c r="N681" s="2">
        <v>20</v>
      </c>
      <c r="O681" s="12">
        <v>1</v>
      </c>
      <c r="P681" s="7"/>
      <c r="Q681" s="7"/>
      <c r="R681" s="14" t="s">
        <v>47</v>
      </c>
      <c r="S681" s="7"/>
      <c r="T681" s="7"/>
      <c r="U681" s="7"/>
      <c r="V681" s="7"/>
      <c r="W681" s="2" t="s">
        <v>389</v>
      </c>
      <c r="X681" s="6" t="s">
        <v>49</v>
      </c>
      <c r="Y681" s="6"/>
      <c r="Z681" s="7"/>
      <c r="AA681" s="7"/>
      <c r="AB681" s="7"/>
      <c r="AC681" s="7"/>
      <c r="AD681" s="7"/>
      <c r="AE681" s="7"/>
    </row>
    <row r="682" spans="1:31" x14ac:dyDescent="0.15">
      <c r="A682" s="4">
        <v>42395</v>
      </c>
      <c r="B682" s="5" t="s">
        <v>1560</v>
      </c>
      <c r="C682" s="2">
        <v>5</v>
      </c>
      <c r="D682" s="6" t="s">
        <v>59</v>
      </c>
      <c r="E682" s="6" t="s">
        <v>52</v>
      </c>
      <c r="F682" s="7"/>
      <c r="G682" s="2" t="s">
        <v>80</v>
      </c>
      <c r="H682" s="2" t="s">
        <v>44</v>
      </c>
      <c r="I682" s="2" t="s">
        <v>72</v>
      </c>
      <c r="J682" s="6" t="s">
        <v>45</v>
      </c>
      <c r="K682" s="2" t="s">
        <v>46</v>
      </c>
      <c r="L682" s="2">
        <v>1</v>
      </c>
      <c r="M682" s="2">
        <v>58</v>
      </c>
      <c r="N682" s="2">
        <v>30</v>
      </c>
      <c r="O682" s="12">
        <v>0.51724137931034497</v>
      </c>
      <c r="P682" s="7"/>
      <c r="Q682" s="7"/>
      <c r="R682" s="14" t="s">
        <v>47</v>
      </c>
      <c r="S682" s="7"/>
      <c r="T682" s="7"/>
      <c r="U682" s="7"/>
      <c r="V682" s="7"/>
      <c r="W682" s="2" t="s">
        <v>54</v>
      </c>
      <c r="X682" s="6" t="s">
        <v>49</v>
      </c>
      <c r="Y682" s="6"/>
      <c r="Z682" s="7"/>
      <c r="AA682" s="7"/>
      <c r="AB682" s="7"/>
      <c r="AC682" s="7"/>
      <c r="AD682" s="7"/>
      <c r="AE682" s="7"/>
    </row>
    <row r="683" spans="1:31" x14ac:dyDescent="0.15">
      <c r="A683" s="4">
        <v>42396</v>
      </c>
      <c r="B683" s="5" t="s">
        <v>1561</v>
      </c>
      <c r="C683" s="2">
        <v>1</v>
      </c>
      <c r="D683" s="6" t="s">
        <v>75</v>
      </c>
      <c r="E683" s="6" t="s">
        <v>199</v>
      </c>
      <c r="F683" s="2" t="s">
        <v>922</v>
      </c>
      <c r="G683" s="2" t="s">
        <v>1562</v>
      </c>
      <c r="H683" s="2" t="s">
        <v>44</v>
      </c>
      <c r="I683" s="2" t="s">
        <v>53</v>
      </c>
      <c r="J683" s="6" t="s">
        <v>63</v>
      </c>
      <c r="K683" s="2" t="s">
        <v>66</v>
      </c>
      <c r="L683" s="2">
        <v>1</v>
      </c>
      <c r="M683" s="2">
        <v>680</v>
      </c>
      <c r="N683" s="2">
        <v>680</v>
      </c>
      <c r="O683" s="12">
        <v>1</v>
      </c>
      <c r="P683" s="7"/>
      <c r="Q683" s="7"/>
      <c r="R683" s="14" t="s">
        <v>113</v>
      </c>
      <c r="S683" s="2" t="s">
        <v>1074</v>
      </c>
      <c r="T683" s="7"/>
      <c r="U683" s="7"/>
      <c r="V683" s="7"/>
      <c r="W683" s="2" t="s">
        <v>54</v>
      </c>
      <c r="X683" s="6" t="s">
        <v>86</v>
      </c>
      <c r="Y683" s="6"/>
      <c r="Z683" s="2">
        <v>980</v>
      </c>
      <c r="AA683" s="7"/>
      <c r="AB683" s="7"/>
      <c r="AC683" s="7"/>
      <c r="AD683" s="7"/>
      <c r="AE683" s="7"/>
    </row>
    <row r="684" spans="1:31" x14ac:dyDescent="0.15">
      <c r="A684" s="4">
        <v>42396</v>
      </c>
      <c r="B684" s="5" t="s">
        <v>1561</v>
      </c>
      <c r="C684" s="2">
        <v>1</v>
      </c>
      <c r="D684" s="6" t="s">
        <v>50</v>
      </c>
      <c r="E684" s="6" t="s">
        <v>602</v>
      </c>
      <c r="F684" s="7"/>
      <c r="G684" s="2" t="s">
        <v>138</v>
      </c>
      <c r="H684" s="2" t="s">
        <v>44</v>
      </c>
      <c r="I684" s="2" t="s">
        <v>53</v>
      </c>
      <c r="J684" s="6" t="s">
        <v>63</v>
      </c>
      <c r="K684" s="2" t="s">
        <v>66</v>
      </c>
      <c r="L684" s="2">
        <v>1</v>
      </c>
      <c r="M684" s="2">
        <v>50</v>
      </c>
      <c r="N684" s="2">
        <v>50</v>
      </c>
      <c r="O684" s="12">
        <v>1</v>
      </c>
      <c r="P684" s="7"/>
      <c r="Q684" s="7"/>
      <c r="R684" s="14" t="s">
        <v>113</v>
      </c>
      <c r="S684" s="2" t="s">
        <v>1074</v>
      </c>
      <c r="T684" s="7"/>
      <c r="U684" s="7"/>
      <c r="V684" s="7"/>
      <c r="W684" s="2" t="s">
        <v>54</v>
      </c>
      <c r="X684" s="6" t="s">
        <v>86</v>
      </c>
      <c r="Y684" s="6"/>
      <c r="Z684" s="7"/>
      <c r="AA684" s="7"/>
      <c r="AB684" s="7"/>
      <c r="AC684" s="7"/>
      <c r="AD684" s="7"/>
      <c r="AE684" s="7"/>
    </row>
    <row r="685" spans="1:31" x14ac:dyDescent="0.15">
      <c r="A685" s="4">
        <v>42396</v>
      </c>
      <c r="B685" s="5" t="s">
        <v>1563</v>
      </c>
      <c r="C685" s="2">
        <v>2</v>
      </c>
      <c r="D685" s="6" t="s">
        <v>69</v>
      </c>
      <c r="E685" s="6" t="s">
        <v>199</v>
      </c>
      <c r="F685" s="2" t="s">
        <v>801</v>
      </c>
      <c r="G685" s="2" t="s">
        <v>258</v>
      </c>
      <c r="H685" s="2" t="s">
        <v>44</v>
      </c>
      <c r="I685" s="2" t="s">
        <v>43</v>
      </c>
      <c r="J685" s="6" t="s">
        <v>63</v>
      </c>
      <c r="K685" s="2" t="s">
        <v>66</v>
      </c>
      <c r="L685" s="2">
        <v>1</v>
      </c>
      <c r="M685" s="2">
        <v>1180</v>
      </c>
      <c r="N685" s="2">
        <v>1180</v>
      </c>
      <c r="O685" s="12">
        <v>1</v>
      </c>
      <c r="P685" s="7"/>
      <c r="Q685" s="7"/>
      <c r="R685" s="14" t="s">
        <v>65</v>
      </c>
      <c r="S685" s="2" t="s">
        <v>1564</v>
      </c>
      <c r="T685" s="2">
        <v>13801013012</v>
      </c>
      <c r="U685" s="7"/>
      <c r="V685" s="7"/>
      <c r="W685" s="2" t="s">
        <v>54</v>
      </c>
      <c r="X685" s="6" t="s">
        <v>49</v>
      </c>
      <c r="Y685" s="6"/>
      <c r="Z685" s="7"/>
      <c r="AA685" s="7"/>
      <c r="AB685" s="7"/>
      <c r="AC685" s="7"/>
      <c r="AD685" s="7"/>
      <c r="AE685" s="7"/>
    </row>
    <row r="686" spans="1:31" x14ac:dyDescent="0.15">
      <c r="A686" s="4">
        <v>42396</v>
      </c>
      <c r="B686" s="5" t="s">
        <v>1565</v>
      </c>
      <c r="C686" s="2">
        <v>3</v>
      </c>
      <c r="D686" s="6" t="s">
        <v>75</v>
      </c>
      <c r="E686" s="6" t="s">
        <v>199</v>
      </c>
      <c r="F686" s="2" t="s">
        <v>850</v>
      </c>
      <c r="G686" s="2" t="s">
        <v>279</v>
      </c>
      <c r="H686" s="2" t="s">
        <v>44</v>
      </c>
      <c r="I686" s="2" t="s">
        <v>53</v>
      </c>
      <c r="J686" s="6" t="s">
        <v>45</v>
      </c>
      <c r="K686" s="2" t="s">
        <v>66</v>
      </c>
      <c r="L686" s="2">
        <v>1</v>
      </c>
      <c r="M686" s="2">
        <v>880</v>
      </c>
      <c r="N686" s="2">
        <v>880</v>
      </c>
      <c r="O686" s="12">
        <v>1</v>
      </c>
      <c r="P686" s="7"/>
      <c r="Q686" s="7"/>
      <c r="R686" s="14" t="s">
        <v>113</v>
      </c>
      <c r="S686" s="2" t="s">
        <v>1059</v>
      </c>
      <c r="T686" s="7"/>
      <c r="U686" s="7"/>
      <c r="V686" s="7"/>
      <c r="W686" s="2" t="s">
        <v>54</v>
      </c>
      <c r="X686" s="6" t="s">
        <v>49</v>
      </c>
      <c r="Y686" s="6"/>
      <c r="Z686" s="7"/>
      <c r="AA686" s="7"/>
      <c r="AB686" s="7"/>
      <c r="AC686" s="7"/>
      <c r="AD686" s="7"/>
      <c r="AE686" s="7"/>
    </row>
    <row r="687" spans="1:31" x14ac:dyDescent="0.15">
      <c r="A687" s="4">
        <v>42396</v>
      </c>
      <c r="B687" s="5" t="s">
        <v>1566</v>
      </c>
      <c r="C687" s="2">
        <v>4</v>
      </c>
      <c r="D687" s="6" t="s">
        <v>75</v>
      </c>
      <c r="E687" s="6" t="s">
        <v>221</v>
      </c>
      <c r="F687" s="2" t="s">
        <v>948</v>
      </c>
      <c r="G687" s="2" t="s">
        <v>184</v>
      </c>
      <c r="H687" s="2" t="s">
        <v>62</v>
      </c>
      <c r="I687" s="2" t="s">
        <v>53</v>
      </c>
      <c r="J687" s="6" t="s">
        <v>45</v>
      </c>
      <c r="K687" s="2" t="s">
        <v>66</v>
      </c>
      <c r="L687" s="2">
        <v>1</v>
      </c>
      <c r="M687" s="2">
        <v>1130</v>
      </c>
      <c r="N687" s="2">
        <v>678</v>
      </c>
      <c r="O687" s="12">
        <v>0.6</v>
      </c>
      <c r="P687" s="7"/>
      <c r="Q687" s="7"/>
      <c r="R687" s="14" t="s">
        <v>65</v>
      </c>
      <c r="S687" s="2" t="s">
        <v>1567</v>
      </c>
      <c r="T687" s="2">
        <v>13901321604</v>
      </c>
      <c r="U687" s="7"/>
      <c r="V687" s="7"/>
      <c r="W687" s="2" t="s">
        <v>54</v>
      </c>
      <c r="X687" s="6" t="s">
        <v>86</v>
      </c>
      <c r="Y687" s="6"/>
      <c r="Z687" s="7"/>
      <c r="AA687" s="7"/>
      <c r="AB687" s="7"/>
      <c r="AC687" s="7"/>
      <c r="AD687" s="7"/>
      <c r="AE687" s="7"/>
    </row>
    <row r="688" spans="1:31" x14ac:dyDescent="0.15">
      <c r="A688" s="4">
        <v>42396</v>
      </c>
      <c r="B688" s="5" t="s">
        <v>1566</v>
      </c>
      <c r="C688" s="2">
        <v>4</v>
      </c>
      <c r="D688" s="6" t="s">
        <v>69</v>
      </c>
      <c r="E688" s="6" t="s">
        <v>199</v>
      </c>
      <c r="F688" s="2" t="s">
        <v>119</v>
      </c>
      <c r="G688" s="2" t="s">
        <v>1002</v>
      </c>
      <c r="H688" s="2" t="s">
        <v>44</v>
      </c>
      <c r="I688" s="2" t="s">
        <v>43</v>
      </c>
      <c r="J688" s="6" t="s">
        <v>45</v>
      </c>
      <c r="K688" s="2" t="s">
        <v>66</v>
      </c>
      <c r="L688" s="2">
        <v>1</v>
      </c>
      <c r="M688" s="2">
        <v>580</v>
      </c>
      <c r="N688" s="2">
        <v>580</v>
      </c>
      <c r="O688" s="12">
        <v>1</v>
      </c>
      <c r="P688" s="7"/>
      <c r="Q688" s="7"/>
      <c r="R688" s="14" t="s">
        <v>65</v>
      </c>
      <c r="S688" s="2" t="s">
        <v>1567</v>
      </c>
      <c r="T688" s="7"/>
      <c r="U688" s="7"/>
      <c r="V688" s="7"/>
      <c r="W688" s="2" t="s">
        <v>54</v>
      </c>
      <c r="X688" s="6" t="s">
        <v>86</v>
      </c>
      <c r="Y688" s="6"/>
      <c r="Z688" s="7"/>
      <c r="AA688" s="7"/>
      <c r="AB688" s="7"/>
      <c r="AC688" s="7"/>
      <c r="AD688" s="7"/>
      <c r="AE688" s="7"/>
    </row>
    <row r="689" spans="1:31" x14ac:dyDescent="0.15">
      <c r="A689" s="4">
        <v>42396</v>
      </c>
      <c r="B689" s="5" t="s">
        <v>1568</v>
      </c>
      <c r="C689" s="2">
        <v>5</v>
      </c>
      <c r="D689" s="6" t="s">
        <v>75</v>
      </c>
      <c r="E689" s="6" t="s">
        <v>199</v>
      </c>
      <c r="F689" s="2" t="s">
        <v>922</v>
      </c>
      <c r="G689" s="2" t="s">
        <v>184</v>
      </c>
      <c r="H689" s="2" t="s">
        <v>44</v>
      </c>
      <c r="I689" s="2" t="s">
        <v>53</v>
      </c>
      <c r="J689" s="6" t="s">
        <v>45</v>
      </c>
      <c r="K689" s="2" t="s">
        <v>64</v>
      </c>
      <c r="L689" s="2">
        <v>1</v>
      </c>
      <c r="M689" s="2">
        <v>680</v>
      </c>
      <c r="N689" s="2">
        <v>680</v>
      </c>
      <c r="O689" s="12">
        <v>1</v>
      </c>
      <c r="P689" s="7"/>
      <c r="Q689" s="7"/>
      <c r="R689" s="14" t="s">
        <v>113</v>
      </c>
      <c r="S689" s="2" t="s">
        <v>1569</v>
      </c>
      <c r="T689" s="7"/>
      <c r="U689" s="7"/>
      <c r="V689" s="7"/>
      <c r="W689" s="2" t="s">
        <v>54</v>
      </c>
      <c r="X689" s="6" t="s">
        <v>78</v>
      </c>
      <c r="Y689" s="6"/>
      <c r="Z689" s="7"/>
      <c r="AA689" s="7"/>
      <c r="AB689" s="7"/>
      <c r="AC689" s="7"/>
      <c r="AD689" s="7"/>
      <c r="AE689" s="7"/>
    </row>
    <row r="690" spans="1:31" x14ac:dyDescent="0.15">
      <c r="A690" s="4">
        <v>42396</v>
      </c>
      <c r="B690" s="5" t="s">
        <v>1570</v>
      </c>
      <c r="C690" s="2">
        <v>6</v>
      </c>
      <c r="D690" s="6" t="s">
        <v>50</v>
      </c>
      <c r="E690" s="6" t="s">
        <v>1571</v>
      </c>
      <c r="F690" s="2" t="s">
        <v>224</v>
      </c>
      <c r="G690" s="2" t="s">
        <v>164</v>
      </c>
      <c r="H690" s="2" t="s">
        <v>44</v>
      </c>
      <c r="I690" s="2" t="s">
        <v>53</v>
      </c>
      <c r="J690" s="6" t="s">
        <v>63</v>
      </c>
      <c r="K690" s="2" t="s">
        <v>66</v>
      </c>
      <c r="L690" s="2">
        <v>1</v>
      </c>
      <c r="M690" s="2">
        <v>50</v>
      </c>
      <c r="N690" s="2">
        <v>50</v>
      </c>
      <c r="O690" s="12">
        <v>1</v>
      </c>
      <c r="P690" s="7"/>
      <c r="Q690" s="7"/>
      <c r="R690" s="14" t="s">
        <v>47</v>
      </c>
      <c r="S690" s="7"/>
      <c r="T690" s="7"/>
      <c r="U690" s="7"/>
      <c r="V690" s="7"/>
      <c r="W690" s="2" t="s">
        <v>54</v>
      </c>
      <c r="X690" s="6" t="s">
        <v>49</v>
      </c>
      <c r="Y690" s="6"/>
      <c r="Z690" s="7"/>
      <c r="AA690" s="7"/>
      <c r="AB690" s="7"/>
      <c r="AC690" s="7"/>
      <c r="AD690" s="7"/>
      <c r="AE690" s="7"/>
    </row>
    <row r="691" spans="1:31" x14ac:dyDescent="0.15">
      <c r="A691" s="4">
        <v>42396</v>
      </c>
      <c r="B691" s="5" t="s">
        <v>1572</v>
      </c>
      <c r="C691" s="2">
        <v>7</v>
      </c>
      <c r="D691" s="6" t="s">
        <v>50</v>
      </c>
      <c r="E691" s="6" t="s">
        <v>1571</v>
      </c>
      <c r="F691" s="2" t="s">
        <v>224</v>
      </c>
      <c r="G691" s="2" t="s">
        <v>164</v>
      </c>
      <c r="H691" s="2" t="s">
        <v>44</v>
      </c>
      <c r="I691" s="2" t="s">
        <v>53</v>
      </c>
      <c r="J691" s="6" t="s">
        <v>63</v>
      </c>
      <c r="K691" s="2" t="s">
        <v>66</v>
      </c>
      <c r="L691" s="2">
        <v>1</v>
      </c>
      <c r="M691" s="2">
        <v>50</v>
      </c>
      <c r="N691" s="2">
        <v>50</v>
      </c>
      <c r="O691" s="12">
        <v>1</v>
      </c>
      <c r="P691" s="7"/>
      <c r="Q691" s="7"/>
      <c r="R691" s="14" t="s">
        <v>65</v>
      </c>
      <c r="S691" s="2" t="s">
        <v>1567</v>
      </c>
      <c r="T691" s="7"/>
      <c r="U691" s="7"/>
      <c r="V691" s="7"/>
      <c r="W691" s="2" t="s">
        <v>54</v>
      </c>
      <c r="X691" s="6" t="s">
        <v>49</v>
      </c>
      <c r="Y691" s="6"/>
      <c r="Z691" s="7"/>
      <c r="AA691" s="7"/>
      <c r="AB691" s="7"/>
      <c r="AC691" s="7"/>
      <c r="AD691" s="7"/>
      <c r="AE691" s="7"/>
    </row>
    <row r="692" spans="1:31" x14ac:dyDescent="0.15">
      <c r="A692" s="4">
        <v>42396</v>
      </c>
      <c r="B692" s="5" t="s">
        <v>1573</v>
      </c>
      <c r="C692" s="2">
        <v>8</v>
      </c>
      <c r="D692" s="6" t="s">
        <v>87</v>
      </c>
      <c r="E692" s="6" t="s">
        <v>98</v>
      </c>
      <c r="F692" s="2" t="s">
        <v>99</v>
      </c>
      <c r="G692" s="2" t="s">
        <v>137</v>
      </c>
      <c r="H692" s="2" t="s">
        <v>44</v>
      </c>
      <c r="I692" s="2" t="s">
        <v>72</v>
      </c>
      <c r="J692" s="6" t="s">
        <v>45</v>
      </c>
      <c r="K692" s="2" t="s">
        <v>64</v>
      </c>
      <c r="L692" s="2">
        <v>1</v>
      </c>
      <c r="M692" s="2">
        <v>350</v>
      </c>
      <c r="N692" s="2">
        <v>350</v>
      </c>
      <c r="O692" s="12">
        <v>1</v>
      </c>
      <c r="P692" s="7"/>
      <c r="Q692" s="7"/>
      <c r="R692" s="14" t="s">
        <v>65</v>
      </c>
      <c r="S692" s="2" t="s">
        <v>1574</v>
      </c>
      <c r="T692" s="2">
        <v>13501220037</v>
      </c>
      <c r="U692" s="7"/>
      <c r="V692" s="7"/>
      <c r="W692" s="2" t="s">
        <v>54</v>
      </c>
      <c r="X692" s="6" t="s">
        <v>86</v>
      </c>
      <c r="Y692" s="6"/>
      <c r="Z692" s="7"/>
      <c r="AA692" s="7"/>
      <c r="AB692" s="7"/>
      <c r="AC692" s="7"/>
      <c r="AD692" s="7"/>
      <c r="AE692" s="7"/>
    </row>
    <row r="693" spans="1:31" x14ac:dyDescent="0.15">
      <c r="A693" s="4">
        <v>42396</v>
      </c>
      <c r="B693" s="5" t="s">
        <v>1573</v>
      </c>
      <c r="C693" s="2">
        <v>8</v>
      </c>
      <c r="D693" s="6" t="s">
        <v>87</v>
      </c>
      <c r="E693" s="6" t="s">
        <v>98</v>
      </c>
      <c r="F693" s="2" t="s">
        <v>99</v>
      </c>
      <c r="G693" s="2" t="s">
        <v>164</v>
      </c>
      <c r="H693" s="2" t="s">
        <v>44</v>
      </c>
      <c r="I693" s="2" t="s">
        <v>89</v>
      </c>
      <c r="J693" s="6" t="s">
        <v>55</v>
      </c>
      <c r="K693" s="2" t="s">
        <v>64</v>
      </c>
      <c r="L693" s="2">
        <v>1</v>
      </c>
      <c r="M693" s="2">
        <v>350</v>
      </c>
      <c r="N693" s="2">
        <v>350</v>
      </c>
      <c r="O693" s="12">
        <v>1</v>
      </c>
      <c r="P693" s="7"/>
      <c r="Q693" s="7"/>
      <c r="R693" s="14" t="s">
        <v>65</v>
      </c>
      <c r="S693" s="2" t="s">
        <v>1574</v>
      </c>
      <c r="T693" s="7"/>
      <c r="U693" s="7"/>
      <c r="V693" s="7"/>
      <c r="W693" s="2" t="s">
        <v>54</v>
      </c>
      <c r="X693" s="6" t="s">
        <v>86</v>
      </c>
      <c r="Y693" s="6"/>
      <c r="Z693" s="7"/>
      <c r="AA693" s="7"/>
      <c r="AB693" s="7"/>
      <c r="AC693" s="7"/>
      <c r="AD693" s="7"/>
      <c r="AE693" s="7"/>
    </row>
    <row r="694" spans="1:31" x14ac:dyDescent="0.15">
      <c r="A694" s="4">
        <v>42396</v>
      </c>
      <c r="B694" s="5" t="s">
        <v>1575</v>
      </c>
      <c r="C694" s="2">
        <v>9</v>
      </c>
      <c r="D694" s="6" t="s">
        <v>157</v>
      </c>
      <c r="E694" s="6" t="s">
        <v>41</v>
      </c>
      <c r="F694" s="2" t="s">
        <v>158</v>
      </c>
      <c r="G694" s="2" t="s">
        <v>166</v>
      </c>
      <c r="H694" s="2" t="s">
        <v>44</v>
      </c>
      <c r="I694" s="2" t="s">
        <v>89</v>
      </c>
      <c r="J694" s="6" t="s">
        <v>45</v>
      </c>
      <c r="K694" s="2" t="s">
        <v>66</v>
      </c>
      <c r="L694" s="2">
        <v>1</v>
      </c>
      <c r="M694" s="2">
        <v>2700</v>
      </c>
      <c r="N694" s="2">
        <v>2160</v>
      </c>
      <c r="O694" s="12">
        <v>0.8</v>
      </c>
      <c r="P694" s="7"/>
      <c r="Q694" s="7"/>
      <c r="R694" s="14" t="s">
        <v>113</v>
      </c>
      <c r="S694" s="2" t="s">
        <v>1080</v>
      </c>
      <c r="T694" s="7"/>
      <c r="U694" s="7"/>
      <c r="V694" s="7"/>
      <c r="W694" s="2" t="s">
        <v>54</v>
      </c>
      <c r="X694" s="6" t="s">
        <v>86</v>
      </c>
      <c r="Y694" s="6"/>
      <c r="Z694" s="2">
        <v>2100</v>
      </c>
      <c r="AA694" s="7"/>
      <c r="AB694" s="7"/>
      <c r="AC694" s="7"/>
      <c r="AD694" s="7"/>
      <c r="AE694" s="7"/>
    </row>
    <row r="695" spans="1:31" x14ac:dyDescent="0.15">
      <c r="A695" s="4">
        <v>42396</v>
      </c>
      <c r="B695" s="5" t="s">
        <v>1576</v>
      </c>
      <c r="C695" s="2">
        <v>10</v>
      </c>
      <c r="D695" s="6" t="s">
        <v>69</v>
      </c>
      <c r="E695" s="6" t="s">
        <v>1577</v>
      </c>
      <c r="F695" s="2" t="s">
        <v>1578</v>
      </c>
      <c r="G695" s="2" t="s">
        <v>137</v>
      </c>
      <c r="H695" s="2" t="s">
        <v>62</v>
      </c>
      <c r="I695" s="2" t="s">
        <v>104</v>
      </c>
      <c r="J695" s="6" t="s">
        <v>55</v>
      </c>
      <c r="K695" s="2" t="s">
        <v>64</v>
      </c>
      <c r="L695" s="2">
        <v>1</v>
      </c>
      <c r="M695" s="2">
        <v>880</v>
      </c>
      <c r="N695" s="2">
        <v>600</v>
      </c>
      <c r="O695" s="12">
        <v>0.68181818181818199</v>
      </c>
      <c r="P695" s="7"/>
      <c r="Q695" s="7"/>
      <c r="R695" s="14" t="s">
        <v>65</v>
      </c>
      <c r="S695" s="2" t="s">
        <v>1567</v>
      </c>
      <c r="T695" s="7"/>
      <c r="U695" s="7"/>
      <c r="V695" s="7"/>
      <c r="W695" s="2" t="s">
        <v>54</v>
      </c>
      <c r="X695" s="6" t="s">
        <v>86</v>
      </c>
      <c r="Y695" s="6"/>
      <c r="Z695" s="7"/>
      <c r="AA695" s="7"/>
      <c r="AB695" s="7"/>
      <c r="AC695" s="7"/>
      <c r="AD695" s="7"/>
      <c r="AE695" s="7"/>
    </row>
    <row r="696" spans="1:31" x14ac:dyDescent="0.15">
      <c r="A696" s="4">
        <v>42396</v>
      </c>
      <c r="B696" s="5" t="s">
        <v>1579</v>
      </c>
      <c r="C696" s="2">
        <v>11</v>
      </c>
      <c r="D696" s="6" t="s">
        <v>56</v>
      </c>
      <c r="E696" s="6" t="s">
        <v>79</v>
      </c>
      <c r="F696" s="2" t="s">
        <v>105</v>
      </c>
      <c r="G696" s="2" t="s">
        <v>164</v>
      </c>
      <c r="H696" s="2" t="s">
        <v>62</v>
      </c>
      <c r="I696" s="2" t="s">
        <v>53</v>
      </c>
      <c r="J696" s="6" t="s">
        <v>55</v>
      </c>
      <c r="K696" s="2" t="s">
        <v>66</v>
      </c>
      <c r="L696" s="2">
        <v>1</v>
      </c>
      <c r="M696" s="2">
        <v>158</v>
      </c>
      <c r="N696" s="2">
        <v>110</v>
      </c>
      <c r="O696" s="12">
        <v>0.69620253164557</v>
      </c>
      <c r="P696" s="7"/>
      <c r="Q696" s="7"/>
      <c r="R696" s="14" t="s">
        <v>65</v>
      </c>
      <c r="S696" s="2" t="s">
        <v>1567</v>
      </c>
      <c r="T696" s="7"/>
      <c r="U696" s="7"/>
      <c r="V696" s="7"/>
      <c r="W696" s="2" t="s">
        <v>54</v>
      </c>
      <c r="X696" s="6" t="s">
        <v>49</v>
      </c>
      <c r="Y696" s="6"/>
      <c r="Z696" s="7"/>
      <c r="AA696" s="7"/>
      <c r="AB696" s="7"/>
      <c r="AC696" s="7"/>
      <c r="AD696" s="7"/>
      <c r="AE696" s="7"/>
    </row>
    <row r="697" spans="1:31" x14ac:dyDescent="0.15">
      <c r="A697" s="4">
        <v>42396</v>
      </c>
      <c r="B697" s="5" t="s">
        <v>1580</v>
      </c>
      <c r="C697" s="2">
        <v>12</v>
      </c>
      <c r="D697" s="6" t="s">
        <v>146</v>
      </c>
      <c r="E697" s="6" t="s">
        <v>120</v>
      </c>
      <c r="F697" s="2" t="s">
        <v>1581</v>
      </c>
      <c r="G697" s="2" t="s">
        <v>166</v>
      </c>
      <c r="H697" s="2" t="s">
        <v>44</v>
      </c>
      <c r="I697" s="2">
        <v>28.5</v>
      </c>
      <c r="J697" s="6" t="s">
        <v>45</v>
      </c>
      <c r="K697" s="2" t="s">
        <v>66</v>
      </c>
      <c r="L697" s="2">
        <v>1</v>
      </c>
      <c r="M697" s="2">
        <v>3940</v>
      </c>
      <c r="N697" s="2">
        <v>3152</v>
      </c>
      <c r="O697" s="12">
        <v>0.8</v>
      </c>
      <c r="P697" s="7"/>
      <c r="Q697" s="7"/>
      <c r="R697" s="14" t="s">
        <v>65</v>
      </c>
      <c r="S697" s="2" t="s">
        <v>68</v>
      </c>
      <c r="T697" s="2">
        <v>13911563505</v>
      </c>
      <c r="U697" s="7"/>
      <c r="V697" s="7"/>
      <c r="W697" s="2" t="s">
        <v>54</v>
      </c>
      <c r="X697" s="6" t="s">
        <v>86</v>
      </c>
      <c r="Y697" s="6"/>
      <c r="Z697" s="7"/>
      <c r="AA697" s="7"/>
      <c r="AB697" s="7"/>
      <c r="AC697" s="7"/>
      <c r="AD697" s="7"/>
      <c r="AE697" s="7"/>
    </row>
    <row r="698" spans="1:31" x14ac:dyDescent="0.15">
      <c r="A698" s="4">
        <v>42397</v>
      </c>
      <c r="B698" s="5" t="s">
        <v>1582</v>
      </c>
      <c r="C698" s="2">
        <v>1</v>
      </c>
      <c r="D698" s="6" t="s">
        <v>69</v>
      </c>
      <c r="E698" s="6" t="s">
        <v>199</v>
      </c>
      <c r="F698" s="2" t="s">
        <v>801</v>
      </c>
      <c r="G698" s="2" t="s">
        <v>258</v>
      </c>
      <c r="H698" s="2" t="s">
        <v>44</v>
      </c>
      <c r="I698" s="2" t="s">
        <v>43</v>
      </c>
      <c r="J698" s="6" t="s">
        <v>55</v>
      </c>
      <c r="K698" s="2" t="s">
        <v>66</v>
      </c>
      <c r="L698" s="2">
        <v>1</v>
      </c>
      <c r="M698" s="2">
        <v>1180</v>
      </c>
      <c r="N698" s="2">
        <v>708</v>
      </c>
      <c r="O698" s="12">
        <v>0.6</v>
      </c>
      <c r="P698" s="7"/>
      <c r="Q698" s="7"/>
      <c r="R698" s="14" t="s">
        <v>113</v>
      </c>
      <c r="S698" s="2" t="s">
        <v>1583</v>
      </c>
      <c r="T698" s="7"/>
      <c r="U698" s="7"/>
      <c r="V698" s="7"/>
      <c r="W698" s="2" t="s">
        <v>54</v>
      </c>
      <c r="X698" s="6" t="s">
        <v>275</v>
      </c>
      <c r="Y698" s="6"/>
      <c r="Z698" s="7"/>
      <c r="AA698" s="7"/>
      <c r="AB698" s="7"/>
      <c r="AC698" s="7"/>
      <c r="AD698" s="7"/>
      <c r="AE698" s="7"/>
    </row>
    <row r="699" spans="1:31" x14ac:dyDescent="0.15">
      <c r="A699" s="4">
        <v>42397</v>
      </c>
      <c r="B699" s="5" t="s">
        <v>1584</v>
      </c>
      <c r="C699" s="2">
        <v>2</v>
      </c>
      <c r="D699" s="6" t="s">
        <v>66</v>
      </c>
      <c r="E699" s="6" t="s">
        <v>147</v>
      </c>
      <c r="F699" s="2" t="s">
        <v>1114</v>
      </c>
      <c r="G699" s="7"/>
      <c r="H699" s="2" t="s">
        <v>44</v>
      </c>
      <c r="I699" s="2" t="s">
        <v>144</v>
      </c>
      <c r="J699" s="6" t="s">
        <v>45</v>
      </c>
      <c r="K699" s="2" t="s">
        <v>66</v>
      </c>
      <c r="L699" s="2">
        <v>1</v>
      </c>
      <c r="M699" s="2">
        <v>4660</v>
      </c>
      <c r="N699" s="2">
        <v>3122</v>
      </c>
      <c r="O699" s="12">
        <v>0.66995708154506395</v>
      </c>
      <c r="P699" s="7"/>
      <c r="Q699" s="7"/>
      <c r="R699" s="14" t="s">
        <v>65</v>
      </c>
      <c r="S699" s="2" t="s">
        <v>1585</v>
      </c>
      <c r="T699" s="2">
        <v>15101526032</v>
      </c>
      <c r="U699" s="7"/>
      <c r="V699" s="7"/>
      <c r="W699" s="2" t="s">
        <v>54</v>
      </c>
      <c r="X699" s="6" t="s">
        <v>78</v>
      </c>
      <c r="Y699" s="6"/>
      <c r="Z699" s="7"/>
      <c r="AA699" s="7"/>
      <c r="AB699" s="7"/>
      <c r="AC699" s="7"/>
      <c r="AD699" s="7"/>
      <c r="AE699" s="7"/>
    </row>
    <row r="700" spans="1:31" x14ac:dyDescent="0.15">
      <c r="A700" s="4">
        <v>42397</v>
      </c>
      <c r="B700" s="5" t="s">
        <v>1584</v>
      </c>
      <c r="C700" s="2">
        <v>2</v>
      </c>
      <c r="D700" s="6" t="s">
        <v>146</v>
      </c>
      <c r="E700" s="6" t="s">
        <v>120</v>
      </c>
      <c r="F700" s="2" t="s">
        <v>832</v>
      </c>
      <c r="G700" s="2" t="s">
        <v>166</v>
      </c>
      <c r="H700" s="2" t="s">
        <v>44</v>
      </c>
      <c r="I700" s="2">
        <v>25.5</v>
      </c>
      <c r="J700" s="6" t="s">
        <v>45</v>
      </c>
      <c r="K700" s="2" t="s">
        <v>66</v>
      </c>
      <c r="L700" s="2">
        <v>1</v>
      </c>
      <c r="M700" s="2">
        <v>2190</v>
      </c>
      <c r="N700" s="2">
        <v>1477</v>
      </c>
      <c r="O700" s="12">
        <v>0.67442922374429204</v>
      </c>
      <c r="P700" s="7"/>
      <c r="Q700" s="7"/>
      <c r="R700" s="14" t="s">
        <v>65</v>
      </c>
      <c r="S700" s="2" t="s">
        <v>1585</v>
      </c>
      <c r="T700" s="7"/>
      <c r="U700" s="7"/>
      <c r="V700" s="7"/>
      <c r="W700" s="2" t="s">
        <v>54</v>
      </c>
      <c r="X700" s="6" t="s">
        <v>78</v>
      </c>
      <c r="Y700" s="6"/>
      <c r="Z700" s="7"/>
      <c r="AA700" s="7"/>
      <c r="AB700" s="7"/>
      <c r="AC700" s="7"/>
      <c r="AD700" s="7"/>
      <c r="AE700" s="7"/>
    </row>
    <row r="701" spans="1:31" x14ac:dyDescent="0.15">
      <c r="A701" s="4">
        <v>42397</v>
      </c>
      <c r="B701" s="5" t="s">
        <v>1586</v>
      </c>
      <c r="C701" s="2">
        <v>3</v>
      </c>
      <c r="D701" s="6" t="s">
        <v>50</v>
      </c>
      <c r="E701" s="6" t="s">
        <v>112</v>
      </c>
      <c r="F701" s="2"/>
      <c r="G701" s="2" t="s">
        <v>166</v>
      </c>
      <c r="H701" s="2" t="s">
        <v>62</v>
      </c>
      <c r="I701" s="2" t="s">
        <v>53</v>
      </c>
      <c r="J701" s="6" t="s">
        <v>45</v>
      </c>
      <c r="K701" s="2" t="s">
        <v>46</v>
      </c>
      <c r="L701" s="2">
        <v>1</v>
      </c>
      <c r="M701" s="2">
        <v>50</v>
      </c>
      <c r="N701" s="2">
        <v>50</v>
      </c>
      <c r="O701" s="12">
        <v>1</v>
      </c>
      <c r="P701" s="2"/>
      <c r="Q701" s="2"/>
      <c r="R701" s="14" t="s">
        <v>47</v>
      </c>
      <c r="S701" s="2"/>
      <c r="T701" s="2"/>
      <c r="U701" s="2"/>
      <c r="V701" s="2"/>
      <c r="W701" s="2" t="s">
        <v>389</v>
      </c>
      <c r="X701" s="6" t="s">
        <v>78</v>
      </c>
      <c r="Y701" s="6"/>
      <c r="Z701" s="2"/>
      <c r="AA701" s="2"/>
      <c r="AB701" s="15"/>
      <c r="AC701" s="2"/>
      <c r="AD701" s="2"/>
      <c r="AE701" s="2"/>
    </row>
    <row r="702" spans="1:31" x14ac:dyDescent="0.15">
      <c r="A702" s="4">
        <v>42397</v>
      </c>
      <c r="B702" s="5" t="s">
        <v>1586</v>
      </c>
      <c r="C702" s="2">
        <v>3</v>
      </c>
      <c r="D702" s="6" t="s">
        <v>56</v>
      </c>
      <c r="E702" s="6" t="s">
        <v>79</v>
      </c>
      <c r="F702" s="2" t="s">
        <v>105</v>
      </c>
      <c r="G702" s="2" t="s">
        <v>280</v>
      </c>
      <c r="H702" s="2" t="s">
        <v>62</v>
      </c>
      <c r="I702" s="2" t="s">
        <v>53</v>
      </c>
      <c r="J702" s="6" t="s">
        <v>45</v>
      </c>
      <c r="K702" s="2" t="s">
        <v>46</v>
      </c>
      <c r="L702" s="2">
        <v>1</v>
      </c>
      <c r="M702" s="2">
        <v>158</v>
      </c>
      <c r="N702" s="2">
        <v>110</v>
      </c>
      <c r="O702" s="12">
        <v>0.69620253164557</v>
      </c>
      <c r="P702" s="7"/>
      <c r="Q702" s="7"/>
      <c r="R702" s="14" t="s">
        <v>47</v>
      </c>
      <c r="S702" s="7"/>
      <c r="T702" s="7"/>
      <c r="U702" s="7"/>
      <c r="V702" s="7"/>
      <c r="W702" s="2" t="s">
        <v>389</v>
      </c>
      <c r="X702" s="6" t="s">
        <v>78</v>
      </c>
      <c r="Y702" s="6"/>
      <c r="Z702" s="7"/>
      <c r="AA702" s="7"/>
      <c r="AB702" s="7"/>
      <c r="AC702" s="7"/>
      <c r="AD702" s="7"/>
      <c r="AE702" s="7"/>
    </row>
    <row r="703" spans="1:31" x14ac:dyDescent="0.15">
      <c r="A703" s="4">
        <v>42397</v>
      </c>
      <c r="B703" s="5" t="s">
        <v>1587</v>
      </c>
      <c r="C703" s="2">
        <v>4</v>
      </c>
      <c r="D703" s="6" t="s">
        <v>56</v>
      </c>
      <c r="E703" s="6" t="s">
        <v>79</v>
      </c>
      <c r="F703" s="2" t="s">
        <v>105</v>
      </c>
      <c r="G703" s="2" t="s">
        <v>280</v>
      </c>
      <c r="H703" s="2" t="s">
        <v>62</v>
      </c>
      <c r="I703" s="2" t="s">
        <v>53</v>
      </c>
      <c r="J703" s="6" t="s">
        <v>55</v>
      </c>
      <c r="K703" s="2" t="s">
        <v>46</v>
      </c>
      <c r="L703" s="2">
        <v>1</v>
      </c>
      <c r="M703" s="2">
        <v>158</v>
      </c>
      <c r="N703" s="2">
        <v>110</v>
      </c>
      <c r="O703" s="12">
        <v>0.69620253164557</v>
      </c>
      <c r="P703" s="7"/>
      <c r="Q703" s="7"/>
      <c r="R703" s="14" t="s">
        <v>47</v>
      </c>
      <c r="S703" s="7"/>
      <c r="T703" s="7"/>
      <c r="U703" s="7"/>
      <c r="V703" s="7"/>
      <c r="W703" s="2" t="s">
        <v>389</v>
      </c>
      <c r="X703" s="6" t="s">
        <v>49</v>
      </c>
      <c r="Y703" s="6"/>
      <c r="Z703" s="7"/>
      <c r="AA703" s="7"/>
      <c r="AB703" s="7"/>
      <c r="AC703" s="7"/>
      <c r="AD703" s="7"/>
      <c r="AE703" s="7"/>
    </row>
    <row r="704" spans="1:31" x14ac:dyDescent="0.15">
      <c r="A704" s="4">
        <v>42397</v>
      </c>
      <c r="B704" s="5" t="s">
        <v>1588</v>
      </c>
      <c r="C704" s="2">
        <v>5</v>
      </c>
      <c r="D704" s="6" t="s">
        <v>146</v>
      </c>
      <c r="E704" s="6" t="s">
        <v>120</v>
      </c>
      <c r="F704" s="2" t="s">
        <v>1589</v>
      </c>
      <c r="G704" s="2" t="s">
        <v>203</v>
      </c>
      <c r="H704" s="2" t="s">
        <v>62</v>
      </c>
      <c r="I704" s="2">
        <v>30.5</v>
      </c>
      <c r="J704" s="6" t="s">
        <v>45</v>
      </c>
      <c r="K704" s="2" t="s">
        <v>66</v>
      </c>
      <c r="L704" s="2">
        <v>1</v>
      </c>
      <c r="M704" s="2">
        <v>3700</v>
      </c>
      <c r="N704" s="2">
        <v>2220</v>
      </c>
      <c r="O704" s="12">
        <v>0.6</v>
      </c>
      <c r="P704" s="7"/>
      <c r="Q704" s="7"/>
      <c r="R704" s="14" t="s">
        <v>113</v>
      </c>
      <c r="S704" s="2" t="s">
        <v>1590</v>
      </c>
      <c r="T704" s="7"/>
      <c r="U704" s="7"/>
      <c r="V704" s="7"/>
      <c r="W704" s="2" t="s">
        <v>54</v>
      </c>
      <c r="X704" s="6" t="s">
        <v>86</v>
      </c>
      <c r="Y704" s="6"/>
      <c r="Z704" s="7"/>
      <c r="AA704" s="7"/>
      <c r="AB704" s="7"/>
      <c r="AC704" s="7"/>
      <c r="AD704" s="7"/>
      <c r="AE704" s="7"/>
    </row>
    <row r="705" spans="1:25" x14ac:dyDescent="0.15">
      <c r="A705" s="4">
        <v>42397</v>
      </c>
      <c r="B705" s="5" t="s">
        <v>1588</v>
      </c>
      <c r="C705" s="2">
        <v>5</v>
      </c>
      <c r="D705" s="6" t="s">
        <v>146</v>
      </c>
      <c r="E705" s="6" t="s">
        <v>238</v>
      </c>
      <c r="F705" s="2" t="s">
        <v>187</v>
      </c>
      <c r="G705" s="2" t="s">
        <v>164</v>
      </c>
      <c r="H705" s="2" t="s">
        <v>44</v>
      </c>
      <c r="I705" s="2" t="s">
        <v>239</v>
      </c>
      <c r="J705" s="6" t="s">
        <v>45</v>
      </c>
      <c r="K705" s="2" t="s">
        <v>66</v>
      </c>
      <c r="L705" s="2">
        <v>1</v>
      </c>
      <c r="M705" s="2">
        <v>1520</v>
      </c>
      <c r="N705" s="2">
        <v>1280</v>
      </c>
      <c r="O705" s="12">
        <v>0.84210526315789502</v>
      </c>
      <c r="P705" s="7"/>
      <c r="Q705" s="7"/>
      <c r="R705" s="14" t="s">
        <v>113</v>
      </c>
      <c r="S705" s="2" t="s">
        <v>1590</v>
      </c>
      <c r="T705" s="7"/>
      <c r="U705" s="7"/>
      <c r="V705" s="7"/>
      <c r="W705" s="2" t="s">
        <v>54</v>
      </c>
      <c r="X705" s="6" t="s">
        <v>86</v>
      </c>
      <c r="Y705" s="6"/>
    </row>
    <row r="706" spans="1:25" x14ac:dyDescent="0.15">
      <c r="A706" s="4">
        <v>42397</v>
      </c>
      <c r="B706" s="5" t="s">
        <v>1588</v>
      </c>
      <c r="C706" s="2">
        <v>5</v>
      </c>
      <c r="D706" s="6" t="s">
        <v>56</v>
      </c>
      <c r="E706" s="6" t="s">
        <v>79</v>
      </c>
      <c r="F706" s="2" t="s">
        <v>105</v>
      </c>
      <c r="G706" s="2" t="s">
        <v>166</v>
      </c>
      <c r="H706" s="2" t="s">
        <v>62</v>
      </c>
      <c r="I706" s="2" t="s">
        <v>53</v>
      </c>
      <c r="J706" s="6" t="s">
        <v>45</v>
      </c>
      <c r="K706" s="2" t="s">
        <v>66</v>
      </c>
      <c r="L706" s="2">
        <v>1</v>
      </c>
      <c r="M706" s="2">
        <v>158</v>
      </c>
      <c r="N706" s="2">
        <v>0</v>
      </c>
      <c r="O706" s="12">
        <v>0</v>
      </c>
      <c r="P706" s="7"/>
      <c r="Q706" s="7"/>
      <c r="R706" s="14" t="s">
        <v>113</v>
      </c>
      <c r="S706" s="2" t="s">
        <v>1590</v>
      </c>
      <c r="T706" s="7"/>
      <c r="U706" s="7"/>
      <c r="V706" s="7"/>
      <c r="W706" s="2" t="s">
        <v>54</v>
      </c>
      <c r="X706" s="6" t="s">
        <v>186</v>
      </c>
      <c r="Y706" s="6"/>
    </row>
    <row r="707" spans="1:25" x14ac:dyDescent="0.15">
      <c r="A707" s="4">
        <v>42397</v>
      </c>
      <c r="B707" s="5" t="s">
        <v>1588</v>
      </c>
      <c r="C707" s="2">
        <v>5</v>
      </c>
      <c r="D707" s="6" t="s">
        <v>59</v>
      </c>
      <c r="E707" s="6" t="s">
        <v>52</v>
      </c>
      <c r="F707" s="7"/>
      <c r="G707" s="2" t="s">
        <v>138</v>
      </c>
      <c r="H707" s="2" t="s">
        <v>44</v>
      </c>
      <c r="I707" s="2" t="s">
        <v>89</v>
      </c>
      <c r="J707" s="6" t="s">
        <v>45</v>
      </c>
      <c r="K707" s="2" t="s">
        <v>66</v>
      </c>
      <c r="L707" s="2">
        <v>1</v>
      </c>
      <c r="M707" s="2">
        <v>58</v>
      </c>
      <c r="N707" s="2">
        <v>0</v>
      </c>
      <c r="O707" s="12">
        <v>0</v>
      </c>
      <c r="P707" s="7"/>
      <c r="Q707" s="7"/>
      <c r="R707" s="14" t="s">
        <v>113</v>
      </c>
      <c r="S707" s="2" t="s">
        <v>1590</v>
      </c>
      <c r="T707" s="7"/>
      <c r="U707" s="7"/>
      <c r="V707" s="7"/>
      <c r="W707" s="2" t="s">
        <v>54</v>
      </c>
      <c r="X707" s="6" t="s">
        <v>186</v>
      </c>
      <c r="Y707" s="6"/>
    </row>
    <row r="708" spans="1:25" x14ac:dyDescent="0.15">
      <c r="A708" s="4">
        <v>42397</v>
      </c>
      <c r="B708" s="5" t="s">
        <v>1591</v>
      </c>
      <c r="C708" s="2">
        <v>6</v>
      </c>
      <c r="D708" s="6" t="s">
        <v>671</v>
      </c>
      <c r="E708" s="6" t="s">
        <v>112</v>
      </c>
      <c r="F708" s="7"/>
      <c r="G708" s="2" t="s">
        <v>1145</v>
      </c>
      <c r="H708" s="2" t="s">
        <v>44</v>
      </c>
      <c r="I708" s="2" t="s">
        <v>53</v>
      </c>
      <c r="J708" s="6" t="s">
        <v>55</v>
      </c>
      <c r="K708" s="2" t="s">
        <v>66</v>
      </c>
      <c r="L708" s="2">
        <v>2</v>
      </c>
      <c r="M708" s="2">
        <v>480</v>
      </c>
      <c r="N708" s="2">
        <v>960</v>
      </c>
      <c r="O708" s="12">
        <v>1</v>
      </c>
      <c r="P708" s="7"/>
      <c r="Q708" s="7"/>
      <c r="R708" s="14" t="s">
        <v>113</v>
      </c>
      <c r="S708" s="2" t="s">
        <v>140</v>
      </c>
      <c r="T708" s="7"/>
      <c r="U708" s="7"/>
      <c r="V708" s="7"/>
      <c r="W708" s="2" t="s">
        <v>54</v>
      </c>
      <c r="X708" s="6" t="s">
        <v>86</v>
      </c>
      <c r="Y708" s="6"/>
    </row>
    <row r="709" spans="1:25" x14ac:dyDescent="0.15">
      <c r="A709" s="4">
        <v>42398</v>
      </c>
      <c r="B709" s="5" t="s">
        <v>1592</v>
      </c>
      <c r="C709" s="2">
        <v>1</v>
      </c>
      <c r="D709" s="6" t="s">
        <v>423</v>
      </c>
      <c r="E709" s="6"/>
      <c r="F709" s="2" t="s">
        <v>1593</v>
      </c>
      <c r="G709" s="2" t="s">
        <v>286</v>
      </c>
      <c r="H709" s="2" t="s">
        <v>62</v>
      </c>
      <c r="I709" s="2">
        <v>27.5</v>
      </c>
      <c r="J709" s="6" t="s">
        <v>45</v>
      </c>
      <c r="K709" s="2" t="s">
        <v>66</v>
      </c>
      <c r="L709" s="2">
        <v>1</v>
      </c>
      <c r="M709" s="2">
        <v>500</v>
      </c>
      <c r="N709" s="2">
        <v>500</v>
      </c>
      <c r="O709" s="12">
        <v>1</v>
      </c>
      <c r="P709" s="7"/>
      <c r="Q709" s="7"/>
      <c r="R709" s="14" t="s">
        <v>113</v>
      </c>
      <c r="S709" s="2" t="s">
        <v>1594</v>
      </c>
      <c r="T709" s="7"/>
      <c r="U709" s="7"/>
      <c r="V709" s="7"/>
      <c r="W709" s="2" t="s">
        <v>54</v>
      </c>
      <c r="X709" s="6" t="s">
        <v>86</v>
      </c>
      <c r="Y709" s="6"/>
    </row>
    <row r="710" spans="1:25" x14ac:dyDescent="0.15">
      <c r="A710" s="4">
        <v>42398</v>
      </c>
      <c r="B710" s="5" t="s">
        <v>1595</v>
      </c>
      <c r="C710" s="2">
        <v>2</v>
      </c>
      <c r="D710" s="6" t="s">
        <v>50</v>
      </c>
      <c r="E710" s="6" t="s">
        <v>112</v>
      </c>
      <c r="F710" s="7"/>
      <c r="G710" s="2" t="s">
        <v>166</v>
      </c>
      <c r="H710" s="2" t="s">
        <v>62</v>
      </c>
      <c r="I710" s="2" t="s">
        <v>53</v>
      </c>
      <c r="J710" s="6" t="s">
        <v>45</v>
      </c>
      <c r="K710" s="2" t="s">
        <v>46</v>
      </c>
      <c r="L710" s="2">
        <v>1</v>
      </c>
      <c r="M710" s="2">
        <v>50</v>
      </c>
      <c r="N710" s="2">
        <v>50</v>
      </c>
      <c r="O710" s="12">
        <v>1</v>
      </c>
      <c r="P710" s="7"/>
      <c r="Q710" s="7"/>
      <c r="R710" s="14" t="s">
        <v>47</v>
      </c>
      <c r="S710" s="7"/>
      <c r="T710" s="7"/>
      <c r="U710" s="7"/>
      <c r="V710" s="7"/>
      <c r="W710" s="2" t="s">
        <v>54</v>
      </c>
      <c r="X710" s="6" t="s">
        <v>49</v>
      </c>
      <c r="Y710" s="6"/>
    </row>
    <row r="711" spans="1:25" x14ac:dyDescent="0.15">
      <c r="A711" s="4">
        <v>42398</v>
      </c>
      <c r="B711" s="5" t="s">
        <v>1595</v>
      </c>
      <c r="C711" s="2">
        <v>2</v>
      </c>
      <c r="D711" s="6" t="s">
        <v>50</v>
      </c>
      <c r="E711" s="6" t="s">
        <v>1571</v>
      </c>
      <c r="F711" s="2" t="s">
        <v>224</v>
      </c>
      <c r="G711" s="2" t="s">
        <v>137</v>
      </c>
      <c r="H711" s="2" t="s">
        <v>44</v>
      </c>
      <c r="I711" s="2" t="s">
        <v>53</v>
      </c>
      <c r="J711" s="6" t="s">
        <v>45</v>
      </c>
      <c r="K711" s="2" t="s">
        <v>46</v>
      </c>
      <c r="L711" s="2">
        <v>1</v>
      </c>
      <c r="M711" s="2">
        <v>50</v>
      </c>
      <c r="N711" s="2">
        <v>50</v>
      </c>
      <c r="O711" s="12">
        <v>1</v>
      </c>
      <c r="P711" s="7"/>
      <c r="Q711" s="7"/>
      <c r="R711" s="14" t="s">
        <v>47</v>
      </c>
      <c r="S711" s="7"/>
      <c r="T711" s="7"/>
      <c r="U711" s="7"/>
      <c r="V711" s="7"/>
      <c r="W711" s="2" t="s">
        <v>54</v>
      </c>
      <c r="X711" s="6" t="s">
        <v>49</v>
      </c>
      <c r="Y711" s="6"/>
    </row>
    <row r="712" spans="1:25" x14ac:dyDescent="0.15">
      <c r="A712" s="4">
        <v>42398</v>
      </c>
      <c r="B712" s="5" t="s">
        <v>1596</v>
      </c>
      <c r="C712" s="2">
        <v>3</v>
      </c>
      <c r="D712" s="6" t="s">
        <v>50</v>
      </c>
      <c r="E712" s="6" t="s">
        <v>112</v>
      </c>
      <c r="F712" s="7"/>
      <c r="G712" s="2" t="s">
        <v>166</v>
      </c>
      <c r="H712" s="2" t="s">
        <v>62</v>
      </c>
      <c r="I712" s="2" t="s">
        <v>53</v>
      </c>
      <c r="J712" s="6" t="s">
        <v>55</v>
      </c>
      <c r="K712" s="2" t="s">
        <v>46</v>
      </c>
      <c r="L712" s="2">
        <v>1</v>
      </c>
      <c r="M712" s="2">
        <v>50</v>
      </c>
      <c r="N712" s="2">
        <v>50</v>
      </c>
      <c r="O712" s="12">
        <v>1</v>
      </c>
      <c r="P712" s="7"/>
      <c r="Q712" s="7"/>
      <c r="R712" s="14" t="s">
        <v>47</v>
      </c>
      <c r="S712" s="7"/>
      <c r="T712" s="7"/>
      <c r="U712" s="7"/>
      <c r="V712" s="7"/>
      <c r="W712" s="2" t="s">
        <v>54</v>
      </c>
      <c r="X712" s="6" t="s">
        <v>49</v>
      </c>
      <c r="Y712" s="6"/>
    </row>
    <row r="713" spans="1:25" x14ac:dyDescent="0.15">
      <c r="A713" s="4">
        <v>42398</v>
      </c>
      <c r="B713" s="5" t="s">
        <v>1597</v>
      </c>
      <c r="C713" s="2">
        <v>4</v>
      </c>
      <c r="D713" s="6" t="s">
        <v>50</v>
      </c>
      <c r="E713" s="6" t="s">
        <v>112</v>
      </c>
      <c r="F713" s="7"/>
      <c r="G713" s="2" t="s">
        <v>166</v>
      </c>
      <c r="H713" s="2" t="s">
        <v>62</v>
      </c>
      <c r="I713" s="2" t="s">
        <v>53</v>
      </c>
      <c r="J713" s="6" t="s">
        <v>45</v>
      </c>
      <c r="K713" s="2" t="s">
        <v>46</v>
      </c>
      <c r="L713" s="2">
        <v>1</v>
      </c>
      <c r="M713" s="2">
        <v>50</v>
      </c>
      <c r="N713" s="2">
        <v>50</v>
      </c>
      <c r="O713" s="12">
        <v>1</v>
      </c>
      <c r="P713" s="7"/>
      <c r="Q713" s="7"/>
      <c r="R713" s="14" t="s">
        <v>47</v>
      </c>
      <c r="S713" s="7"/>
      <c r="T713" s="7"/>
      <c r="U713" s="7"/>
      <c r="V713" s="7"/>
      <c r="W713" s="2" t="s">
        <v>54</v>
      </c>
      <c r="X713" s="6" t="s">
        <v>49</v>
      </c>
      <c r="Y713" s="6"/>
    </row>
    <row r="714" spans="1:25" x14ac:dyDescent="0.15">
      <c r="A714" s="4">
        <v>42398</v>
      </c>
      <c r="B714" s="5" t="s">
        <v>1597</v>
      </c>
      <c r="C714" s="2">
        <v>4</v>
      </c>
      <c r="D714" s="6" t="s">
        <v>50</v>
      </c>
      <c r="E714" s="6" t="s">
        <v>602</v>
      </c>
      <c r="F714" s="7"/>
      <c r="G714" s="2" t="s">
        <v>138</v>
      </c>
      <c r="H714" s="2" t="s">
        <v>44</v>
      </c>
      <c r="I714" s="2" t="s">
        <v>53</v>
      </c>
      <c r="J714" s="6" t="s">
        <v>55</v>
      </c>
      <c r="K714" s="2" t="s">
        <v>46</v>
      </c>
      <c r="L714" s="2">
        <v>1</v>
      </c>
      <c r="M714" s="2">
        <v>50</v>
      </c>
      <c r="N714" s="2">
        <v>50</v>
      </c>
      <c r="O714" s="12">
        <v>1</v>
      </c>
      <c r="P714" s="7"/>
      <c r="Q714" s="7"/>
      <c r="R714" s="14" t="s">
        <v>47</v>
      </c>
      <c r="S714" s="7"/>
      <c r="T714" s="7"/>
      <c r="U714" s="7"/>
      <c r="V714" s="7"/>
      <c r="W714" s="2" t="s">
        <v>54</v>
      </c>
      <c r="X714" s="6" t="s">
        <v>49</v>
      </c>
      <c r="Y714" s="6"/>
    </row>
    <row r="715" spans="1:25" x14ac:dyDescent="0.15">
      <c r="A715" s="4">
        <v>42398</v>
      </c>
      <c r="B715" s="5" t="s">
        <v>1597</v>
      </c>
      <c r="C715" s="2">
        <v>4</v>
      </c>
      <c r="D715" s="6" t="s">
        <v>56</v>
      </c>
      <c r="E715" s="6" t="s">
        <v>52</v>
      </c>
      <c r="F715" s="7"/>
      <c r="G715" s="2" t="s">
        <v>223</v>
      </c>
      <c r="H715" s="2" t="s">
        <v>44</v>
      </c>
      <c r="I715" s="2" t="s">
        <v>53</v>
      </c>
      <c r="J715" s="6" t="s">
        <v>45</v>
      </c>
      <c r="K715" s="2" t="s">
        <v>46</v>
      </c>
      <c r="L715" s="2">
        <v>1</v>
      </c>
      <c r="M715" s="2">
        <v>20</v>
      </c>
      <c r="N715" s="2">
        <v>20</v>
      </c>
      <c r="O715" s="12">
        <v>1</v>
      </c>
      <c r="P715" s="7"/>
      <c r="Q715" s="7"/>
      <c r="R715" s="14" t="s">
        <v>47</v>
      </c>
      <c r="S715" s="7"/>
      <c r="T715" s="7"/>
      <c r="U715" s="7"/>
      <c r="V715" s="7"/>
      <c r="W715" s="2" t="s">
        <v>54</v>
      </c>
      <c r="X715" s="6" t="s">
        <v>49</v>
      </c>
      <c r="Y715" s="6"/>
    </row>
    <row r="716" spans="1:25" x14ac:dyDescent="0.15">
      <c r="A716" s="4">
        <v>42398</v>
      </c>
      <c r="B716" s="5" t="s">
        <v>1597</v>
      </c>
      <c r="C716" s="2">
        <v>4</v>
      </c>
      <c r="D716" s="6" t="s">
        <v>56</v>
      </c>
      <c r="E716" s="6" t="s">
        <v>52</v>
      </c>
      <c r="F716" s="7"/>
      <c r="G716" s="2" t="s">
        <v>1007</v>
      </c>
      <c r="H716" s="2" t="s">
        <v>44</v>
      </c>
      <c r="I716" s="2" t="s">
        <v>53</v>
      </c>
      <c r="J716" s="6" t="s">
        <v>55</v>
      </c>
      <c r="K716" s="2" t="s">
        <v>46</v>
      </c>
      <c r="L716" s="2">
        <v>1</v>
      </c>
      <c r="M716" s="2">
        <v>20</v>
      </c>
      <c r="N716" s="2">
        <v>20</v>
      </c>
      <c r="O716" s="12">
        <v>1</v>
      </c>
      <c r="P716" s="7"/>
      <c r="Q716" s="7"/>
      <c r="R716" s="14" t="s">
        <v>47</v>
      </c>
      <c r="S716" s="7"/>
      <c r="T716" s="7"/>
      <c r="U716" s="7"/>
      <c r="V716" s="7"/>
      <c r="W716" s="2" t="s">
        <v>54</v>
      </c>
      <c r="X716" s="6" t="s">
        <v>49</v>
      </c>
      <c r="Y716" s="6"/>
    </row>
    <row r="717" spans="1:25" x14ac:dyDescent="0.15">
      <c r="A717" s="4">
        <v>42398</v>
      </c>
      <c r="B717" s="5" t="s">
        <v>1598</v>
      </c>
      <c r="C717" s="2">
        <v>5</v>
      </c>
      <c r="D717" s="6" t="s">
        <v>90</v>
      </c>
      <c r="E717" s="6" t="s">
        <v>995</v>
      </c>
      <c r="F717" s="2" t="s">
        <v>108</v>
      </c>
      <c r="G717" s="2" t="s">
        <v>254</v>
      </c>
      <c r="H717" s="2" t="s">
        <v>44</v>
      </c>
      <c r="I717" s="2" t="s">
        <v>110</v>
      </c>
      <c r="J717" s="6" t="s">
        <v>63</v>
      </c>
      <c r="K717" s="2" t="s">
        <v>66</v>
      </c>
      <c r="L717" s="2">
        <v>1</v>
      </c>
      <c r="M717" s="2">
        <v>598</v>
      </c>
      <c r="N717" s="2">
        <v>478</v>
      </c>
      <c r="O717" s="12">
        <v>0.79933110367893001</v>
      </c>
      <c r="P717" s="7"/>
      <c r="Q717" s="7"/>
      <c r="R717" s="14" t="s">
        <v>65</v>
      </c>
      <c r="S717" s="2" t="s">
        <v>1599</v>
      </c>
      <c r="T717" s="2">
        <v>15910626272</v>
      </c>
      <c r="U717" s="7"/>
      <c r="V717" s="7"/>
      <c r="W717" s="2" t="s">
        <v>54</v>
      </c>
      <c r="X717" s="6" t="s">
        <v>86</v>
      </c>
      <c r="Y717" s="6"/>
    </row>
    <row r="718" spans="1:25" x14ac:dyDescent="0.15">
      <c r="A718" s="4">
        <v>42398</v>
      </c>
      <c r="B718" s="5" t="s">
        <v>1600</v>
      </c>
      <c r="C718" s="2">
        <v>6</v>
      </c>
      <c r="D718" s="6" t="s">
        <v>92</v>
      </c>
      <c r="E718" s="6" t="s">
        <v>91</v>
      </c>
      <c r="F718" s="2" t="s">
        <v>861</v>
      </c>
      <c r="G718" s="2" t="s">
        <v>1601</v>
      </c>
      <c r="H718" s="2" t="s">
        <v>44</v>
      </c>
      <c r="I718" s="2" t="s">
        <v>72</v>
      </c>
      <c r="J718" s="6" t="s">
        <v>45</v>
      </c>
      <c r="K718" s="2" t="s">
        <v>64</v>
      </c>
      <c r="L718" s="2">
        <v>1</v>
      </c>
      <c r="M718" s="2">
        <v>1390</v>
      </c>
      <c r="N718" s="2">
        <v>973</v>
      </c>
      <c r="O718" s="12">
        <v>0.7</v>
      </c>
      <c r="P718" s="7"/>
      <c r="Q718" s="7"/>
      <c r="R718" s="14" t="s">
        <v>113</v>
      </c>
      <c r="S718" s="2" t="s">
        <v>1602</v>
      </c>
      <c r="T718" s="7"/>
      <c r="U718" s="7"/>
      <c r="V718" s="7"/>
      <c r="W718" s="2" t="s">
        <v>54</v>
      </c>
      <c r="X718" s="6" t="s">
        <v>78</v>
      </c>
      <c r="Y718" s="6"/>
    </row>
    <row r="719" spans="1:25" x14ac:dyDescent="0.15">
      <c r="A719" s="4">
        <v>42398</v>
      </c>
      <c r="B719" s="5" t="s">
        <v>1600</v>
      </c>
      <c r="C719" s="2">
        <v>6</v>
      </c>
      <c r="D719" s="6" t="s">
        <v>90</v>
      </c>
      <c r="E719" s="6" t="s">
        <v>91</v>
      </c>
      <c r="F719" s="2" t="s">
        <v>1202</v>
      </c>
      <c r="G719" s="2" t="s">
        <v>1603</v>
      </c>
      <c r="H719" s="2" t="s">
        <v>44</v>
      </c>
      <c r="I719" s="2" t="s">
        <v>72</v>
      </c>
      <c r="J719" s="6" t="s">
        <v>45</v>
      </c>
      <c r="K719" s="2" t="s">
        <v>64</v>
      </c>
      <c r="L719" s="2">
        <v>1</v>
      </c>
      <c r="M719" s="2">
        <v>1880</v>
      </c>
      <c r="N719" s="2">
        <v>1316</v>
      </c>
      <c r="O719" s="12">
        <v>0.7</v>
      </c>
      <c r="P719" s="7"/>
      <c r="Q719" s="7"/>
      <c r="R719" s="14" t="s">
        <v>113</v>
      </c>
      <c r="S719" s="2" t="s">
        <v>1602</v>
      </c>
      <c r="T719" s="7"/>
      <c r="U719" s="7"/>
      <c r="V719" s="7"/>
      <c r="W719" s="2" t="s">
        <v>54</v>
      </c>
      <c r="X719" s="6" t="s">
        <v>78</v>
      </c>
      <c r="Y719" s="6"/>
    </row>
    <row r="720" spans="1:25" x14ac:dyDescent="0.15">
      <c r="A720" s="4">
        <v>42398</v>
      </c>
      <c r="B720" s="5" t="s">
        <v>1604</v>
      </c>
      <c r="C720" s="2">
        <v>7</v>
      </c>
      <c r="D720" s="6" t="s">
        <v>90</v>
      </c>
      <c r="E720" s="6" t="s">
        <v>91</v>
      </c>
      <c r="F720" s="2" t="s">
        <v>1605</v>
      </c>
      <c r="G720" s="2" t="s">
        <v>252</v>
      </c>
      <c r="H720" s="2" t="s">
        <v>44</v>
      </c>
      <c r="I720" s="2" t="s">
        <v>1606</v>
      </c>
      <c r="J720" s="6" t="s">
        <v>45</v>
      </c>
      <c r="K720" s="2" t="s">
        <v>66</v>
      </c>
      <c r="L720" s="2">
        <v>1</v>
      </c>
      <c r="M720" s="2">
        <v>1990</v>
      </c>
      <c r="N720" s="2">
        <v>1393</v>
      </c>
      <c r="O720" s="12">
        <v>0.7</v>
      </c>
      <c r="P720" s="7"/>
      <c r="Q720" s="7"/>
      <c r="R720" s="14" t="s">
        <v>113</v>
      </c>
      <c r="S720" s="2" t="s">
        <v>1585</v>
      </c>
      <c r="T720" s="7"/>
      <c r="U720" s="7"/>
      <c r="V720" s="7"/>
      <c r="W720" s="2" t="s">
        <v>54</v>
      </c>
      <c r="X720" s="6" t="s">
        <v>78</v>
      </c>
      <c r="Y720" s="6"/>
    </row>
    <row r="721" spans="1:31" x14ac:dyDescent="0.15">
      <c r="A721" s="4">
        <v>42398</v>
      </c>
      <c r="B721" s="5" t="s">
        <v>1607</v>
      </c>
      <c r="C721" s="2">
        <v>8</v>
      </c>
      <c r="D721" s="6" t="s">
        <v>50</v>
      </c>
      <c r="E721" s="6" t="s">
        <v>95</v>
      </c>
      <c r="F721" s="2" t="s">
        <v>1608</v>
      </c>
      <c r="G721" s="2" t="s">
        <v>245</v>
      </c>
      <c r="H721" s="2" t="s">
        <v>44</v>
      </c>
      <c r="I721" s="2" t="s">
        <v>43</v>
      </c>
      <c r="J721" s="6" t="s">
        <v>45</v>
      </c>
      <c r="K721" s="2" t="s">
        <v>66</v>
      </c>
      <c r="L721" s="2">
        <v>1</v>
      </c>
      <c r="M721" s="2">
        <v>490</v>
      </c>
      <c r="N721" s="2">
        <v>340</v>
      </c>
      <c r="O721" s="12">
        <v>0.69387755102040805</v>
      </c>
      <c r="P721" s="7"/>
      <c r="Q721" s="7"/>
      <c r="R721" s="14" t="s">
        <v>113</v>
      </c>
      <c r="S721" s="2" t="s">
        <v>1585</v>
      </c>
      <c r="T721" s="7"/>
      <c r="U721" s="7"/>
      <c r="V721" s="7"/>
      <c r="W721" s="2" t="s">
        <v>54</v>
      </c>
      <c r="X721" s="6" t="s">
        <v>78</v>
      </c>
      <c r="Y721" s="6"/>
      <c r="Z721" s="7"/>
      <c r="AA721" s="7"/>
      <c r="AB721" s="7"/>
      <c r="AC721" s="7"/>
      <c r="AD721" s="7"/>
      <c r="AE721" s="7"/>
    </row>
    <row r="722" spans="1:31" x14ac:dyDescent="0.15">
      <c r="A722" s="4">
        <v>42398</v>
      </c>
      <c r="B722" s="5" t="s">
        <v>1609</v>
      </c>
      <c r="C722" s="2">
        <v>9</v>
      </c>
      <c r="D722" s="6" t="s">
        <v>50</v>
      </c>
      <c r="E722" s="6" t="s">
        <v>1571</v>
      </c>
      <c r="F722" s="2" t="s">
        <v>224</v>
      </c>
      <c r="G722" s="2" t="s">
        <v>137</v>
      </c>
      <c r="H722" s="2" t="s">
        <v>44</v>
      </c>
      <c r="I722" s="2" t="s">
        <v>53</v>
      </c>
      <c r="J722" s="6" t="s">
        <v>63</v>
      </c>
      <c r="K722" s="2" t="s">
        <v>46</v>
      </c>
      <c r="L722" s="2">
        <v>1</v>
      </c>
      <c r="M722" s="2">
        <v>50</v>
      </c>
      <c r="N722" s="2">
        <v>50</v>
      </c>
      <c r="O722" s="12">
        <v>1</v>
      </c>
      <c r="P722" s="7"/>
      <c r="Q722" s="7"/>
      <c r="R722" s="14" t="s">
        <v>47</v>
      </c>
      <c r="S722" s="7"/>
      <c r="T722" s="7"/>
      <c r="U722" s="7"/>
      <c r="V722" s="7"/>
      <c r="W722" s="2" t="s">
        <v>54</v>
      </c>
      <c r="X722" s="6" t="s">
        <v>49</v>
      </c>
      <c r="Y722" s="6"/>
      <c r="Z722" s="7"/>
      <c r="AA722" s="7"/>
      <c r="AB722" s="7"/>
      <c r="AC722" s="7"/>
      <c r="AD722" s="7"/>
      <c r="AE722" s="7"/>
    </row>
    <row r="723" spans="1:31" x14ac:dyDescent="0.15">
      <c r="A723" s="4">
        <v>42398</v>
      </c>
      <c r="B723" s="5" t="s">
        <v>1610</v>
      </c>
      <c r="C723" s="2">
        <v>10</v>
      </c>
      <c r="D723" s="6" t="s">
        <v>50</v>
      </c>
      <c r="E723" s="6" t="s">
        <v>112</v>
      </c>
      <c r="F723" s="2" t="s">
        <v>81</v>
      </c>
      <c r="G723" s="2" t="s">
        <v>138</v>
      </c>
      <c r="H723" s="2" t="s">
        <v>62</v>
      </c>
      <c r="I723" s="2" t="s">
        <v>43</v>
      </c>
      <c r="J723" s="6" t="s">
        <v>63</v>
      </c>
      <c r="K723" s="2" t="s">
        <v>66</v>
      </c>
      <c r="L723" s="2">
        <v>1</v>
      </c>
      <c r="M723" s="2">
        <v>158</v>
      </c>
      <c r="N723" s="2">
        <v>110</v>
      </c>
      <c r="O723" s="12">
        <v>0.69620253164557</v>
      </c>
      <c r="P723" s="7"/>
      <c r="Q723" s="7"/>
      <c r="R723" s="14" t="s">
        <v>113</v>
      </c>
      <c r="S723" s="2" t="s">
        <v>1096</v>
      </c>
      <c r="T723" s="7"/>
      <c r="U723" s="7"/>
      <c r="V723" s="7"/>
      <c r="W723" s="2" t="s">
        <v>54</v>
      </c>
      <c r="X723" s="6" t="s">
        <v>49</v>
      </c>
      <c r="Y723" s="6"/>
      <c r="Z723" s="7"/>
      <c r="AA723" s="7"/>
      <c r="AB723" s="7"/>
      <c r="AC723" s="7"/>
      <c r="AD723" s="7"/>
      <c r="AE723" s="7"/>
    </row>
    <row r="724" spans="1:31" x14ac:dyDescent="0.15">
      <c r="A724" s="4">
        <v>42398</v>
      </c>
      <c r="B724" s="5" t="s">
        <v>1611</v>
      </c>
      <c r="C724" s="2">
        <v>11</v>
      </c>
      <c r="D724" s="6" t="s">
        <v>87</v>
      </c>
      <c r="E724" s="6" t="s">
        <v>194</v>
      </c>
      <c r="F724" s="2" t="s">
        <v>99</v>
      </c>
      <c r="G724" s="2" t="s">
        <v>195</v>
      </c>
      <c r="H724" s="2" t="s">
        <v>44</v>
      </c>
      <c r="I724" s="2" t="s">
        <v>192</v>
      </c>
      <c r="J724" s="6" t="s">
        <v>55</v>
      </c>
      <c r="K724" s="2" t="s">
        <v>64</v>
      </c>
      <c r="L724" s="2">
        <v>1</v>
      </c>
      <c r="M724" s="2">
        <v>350</v>
      </c>
      <c r="N724" s="2">
        <v>350</v>
      </c>
      <c r="O724" s="12">
        <v>1</v>
      </c>
      <c r="P724" s="7"/>
      <c r="Q724" s="7"/>
      <c r="R724" s="14" t="s">
        <v>65</v>
      </c>
      <c r="S724" s="2" t="s">
        <v>1612</v>
      </c>
      <c r="T724" s="2">
        <v>13811921543</v>
      </c>
      <c r="U724" s="7"/>
      <c r="V724" s="7"/>
      <c r="W724" s="2" t="s">
        <v>54</v>
      </c>
      <c r="X724" s="6" t="s">
        <v>86</v>
      </c>
      <c r="Y724" s="6"/>
      <c r="Z724" s="7"/>
      <c r="AA724" s="7"/>
      <c r="AB724" s="7"/>
      <c r="AC724" s="7"/>
      <c r="AD724" s="7"/>
      <c r="AE724" s="7"/>
    </row>
    <row r="725" spans="1:31" x14ac:dyDescent="0.15">
      <c r="A725" s="4">
        <v>42398</v>
      </c>
      <c r="B725" s="5" t="s">
        <v>1613</v>
      </c>
      <c r="C725" s="2">
        <v>12</v>
      </c>
      <c r="D725" s="6" t="s">
        <v>50</v>
      </c>
      <c r="E725" s="6" t="s">
        <v>602</v>
      </c>
      <c r="F725" s="2"/>
      <c r="G725" s="2" t="s">
        <v>138</v>
      </c>
      <c r="H725" s="2" t="s">
        <v>44</v>
      </c>
      <c r="I725" s="2" t="s">
        <v>53</v>
      </c>
      <c r="J725" s="6" t="s">
        <v>55</v>
      </c>
      <c r="K725" s="2" t="s">
        <v>64</v>
      </c>
      <c r="L725" s="2">
        <v>1</v>
      </c>
      <c r="M725" s="2">
        <v>50</v>
      </c>
      <c r="N725" s="2">
        <v>50</v>
      </c>
      <c r="O725" s="12">
        <v>1</v>
      </c>
      <c r="P725" s="2"/>
      <c r="Q725" s="2"/>
      <c r="R725" s="14" t="s">
        <v>47</v>
      </c>
      <c r="S725" s="2"/>
      <c r="T725" s="2"/>
      <c r="U725" s="2"/>
      <c r="V725" s="2"/>
      <c r="W725" s="2" t="s">
        <v>54</v>
      </c>
      <c r="X725" s="6" t="s">
        <v>49</v>
      </c>
      <c r="Y725" s="6"/>
      <c r="Z725" s="2"/>
      <c r="AA725" s="2"/>
      <c r="AB725" s="15"/>
      <c r="AC725" s="2"/>
      <c r="AD725" s="2"/>
      <c r="AE725" s="2"/>
    </row>
    <row r="726" spans="1:31" x14ac:dyDescent="0.15">
      <c r="A726" s="4">
        <v>42398</v>
      </c>
      <c r="B726" s="5" t="s">
        <v>1614</v>
      </c>
      <c r="C726" s="2">
        <v>13</v>
      </c>
      <c r="D726" s="6" t="s">
        <v>50</v>
      </c>
      <c r="E726" s="6" t="s">
        <v>112</v>
      </c>
      <c r="F726" s="7"/>
      <c r="G726" s="2" t="s">
        <v>166</v>
      </c>
      <c r="H726" s="2" t="s">
        <v>62</v>
      </c>
      <c r="I726" s="2" t="s">
        <v>53</v>
      </c>
      <c r="J726" s="6" t="s">
        <v>45</v>
      </c>
      <c r="K726" s="2" t="s">
        <v>46</v>
      </c>
      <c r="L726" s="2">
        <v>2</v>
      </c>
      <c r="M726" s="2">
        <v>50</v>
      </c>
      <c r="N726" s="2">
        <v>100</v>
      </c>
      <c r="O726" s="12">
        <v>1</v>
      </c>
      <c r="P726" s="7"/>
      <c r="Q726" s="7"/>
      <c r="R726" s="14" t="s">
        <v>47</v>
      </c>
      <c r="S726" s="7"/>
      <c r="T726" s="7"/>
      <c r="U726" s="7"/>
      <c r="V726" s="7"/>
      <c r="W726" s="2" t="s">
        <v>215</v>
      </c>
      <c r="X726" s="6" t="s">
        <v>78</v>
      </c>
      <c r="Y726" s="6"/>
      <c r="Z726" s="7"/>
      <c r="AA726" s="7"/>
      <c r="AB726" s="7"/>
      <c r="AC726" s="7"/>
      <c r="AD726" s="7"/>
      <c r="AE726" s="7"/>
    </row>
    <row r="727" spans="1:31" x14ac:dyDescent="0.15">
      <c r="A727" s="4">
        <v>42399</v>
      </c>
      <c r="B727" s="5" t="s">
        <v>1615</v>
      </c>
      <c r="C727" s="2">
        <v>1</v>
      </c>
      <c r="D727" s="6" t="s">
        <v>56</v>
      </c>
      <c r="E727" s="6" t="s">
        <v>52</v>
      </c>
      <c r="F727" s="7"/>
      <c r="G727" s="2" t="s">
        <v>166</v>
      </c>
      <c r="H727" s="2" t="s">
        <v>44</v>
      </c>
      <c r="I727" s="2" t="s">
        <v>53</v>
      </c>
      <c r="J727" s="6" t="s">
        <v>45</v>
      </c>
      <c r="K727" s="2" t="s">
        <v>46</v>
      </c>
      <c r="L727" s="2">
        <v>1</v>
      </c>
      <c r="M727" s="2">
        <v>20</v>
      </c>
      <c r="N727" s="2">
        <v>20</v>
      </c>
      <c r="O727" s="12">
        <v>1</v>
      </c>
      <c r="P727" s="7"/>
      <c r="Q727" s="7"/>
      <c r="R727" s="14" t="s">
        <v>47</v>
      </c>
      <c r="S727" s="7"/>
      <c r="T727" s="7"/>
      <c r="U727" s="7"/>
      <c r="V727" s="7"/>
      <c r="W727" s="2" t="s">
        <v>54</v>
      </c>
      <c r="X727" s="6" t="s">
        <v>49</v>
      </c>
      <c r="Y727" s="6"/>
      <c r="Z727" s="7"/>
      <c r="AA727" s="7"/>
      <c r="AB727" s="7"/>
      <c r="AC727" s="7"/>
      <c r="AD727" s="7"/>
      <c r="AE727" s="7"/>
    </row>
    <row r="728" spans="1:31" x14ac:dyDescent="0.15">
      <c r="A728" s="4">
        <v>42399</v>
      </c>
      <c r="B728" s="5" t="s">
        <v>1616</v>
      </c>
      <c r="C728" s="2">
        <v>2</v>
      </c>
      <c r="D728" s="6" t="s">
        <v>50</v>
      </c>
      <c r="E728" s="6" t="s">
        <v>112</v>
      </c>
      <c r="F728" s="7"/>
      <c r="G728" s="2" t="s">
        <v>166</v>
      </c>
      <c r="H728" s="2" t="s">
        <v>62</v>
      </c>
      <c r="I728" s="2" t="s">
        <v>53</v>
      </c>
      <c r="J728" s="6" t="s">
        <v>55</v>
      </c>
      <c r="K728" s="2" t="s">
        <v>46</v>
      </c>
      <c r="L728" s="2">
        <v>2</v>
      </c>
      <c r="M728" s="2">
        <v>50</v>
      </c>
      <c r="N728" s="2">
        <v>100</v>
      </c>
      <c r="O728" s="12">
        <v>1</v>
      </c>
      <c r="P728" s="7"/>
      <c r="Q728" s="7"/>
      <c r="R728" s="14" t="s">
        <v>47</v>
      </c>
      <c r="S728" s="7"/>
      <c r="T728" s="7"/>
      <c r="U728" s="7"/>
      <c r="V728" s="7"/>
      <c r="W728" s="2" t="s">
        <v>54</v>
      </c>
      <c r="X728" s="6" t="s">
        <v>49</v>
      </c>
      <c r="Y728" s="6"/>
      <c r="Z728" s="7"/>
      <c r="AA728" s="7"/>
      <c r="AB728" s="7"/>
      <c r="AC728" s="7"/>
      <c r="AD728" s="7"/>
      <c r="AE728" s="7"/>
    </row>
    <row r="729" spans="1:31" x14ac:dyDescent="0.15">
      <c r="A729" s="4">
        <v>42399</v>
      </c>
      <c r="B729" s="5" t="s">
        <v>1617</v>
      </c>
      <c r="C729" s="2">
        <v>3</v>
      </c>
      <c r="D729" s="6" t="s">
        <v>50</v>
      </c>
      <c r="E729" s="6" t="s">
        <v>61</v>
      </c>
      <c r="F729" s="7"/>
      <c r="G729" s="2" t="s">
        <v>164</v>
      </c>
      <c r="H729" s="2" t="s">
        <v>44</v>
      </c>
      <c r="I729" s="2" t="s">
        <v>43</v>
      </c>
      <c r="J729" s="6" t="s">
        <v>55</v>
      </c>
      <c r="K729" s="2" t="s">
        <v>66</v>
      </c>
      <c r="L729" s="2">
        <v>1</v>
      </c>
      <c r="M729" s="2">
        <v>158</v>
      </c>
      <c r="N729" s="2">
        <v>110</v>
      </c>
      <c r="O729" s="12">
        <v>0.69620253164557</v>
      </c>
      <c r="P729" s="7"/>
      <c r="Q729" s="7"/>
      <c r="R729" s="14" t="s">
        <v>47</v>
      </c>
      <c r="S729" s="7"/>
      <c r="T729" s="7"/>
      <c r="U729" s="7"/>
      <c r="V729" s="7"/>
      <c r="W729" s="2" t="s">
        <v>215</v>
      </c>
      <c r="X729" s="6" t="s">
        <v>78</v>
      </c>
      <c r="Y729" s="6"/>
      <c r="Z729" s="7"/>
      <c r="AA729" s="7"/>
      <c r="AB729" s="7"/>
      <c r="AC729" s="7"/>
      <c r="AD729" s="7"/>
      <c r="AE729" s="7"/>
    </row>
    <row r="730" spans="1:31" x14ac:dyDescent="0.15">
      <c r="A730" s="4">
        <v>42399</v>
      </c>
      <c r="B730" s="5" t="s">
        <v>1618</v>
      </c>
      <c r="C730" s="2">
        <v>4</v>
      </c>
      <c r="D730" s="6" t="s">
        <v>50</v>
      </c>
      <c r="E730" s="6" t="s">
        <v>112</v>
      </c>
      <c r="F730" s="7"/>
      <c r="G730" s="2" t="s">
        <v>166</v>
      </c>
      <c r="H730" s="2" t="s">
        <v>62</v>
      </c>
      <c r="I730" s="2" t="s">
        <v>53</v>
      </c>
      <c r="J730" s="6" t="s">
        <v>45</v>
      </c>
      <c r="K730" s="2" t="s">
        <v>46</v>
      </c>
      <c r="L730" s="2">
        <v>1</v>
      </c>
      <c r="M730" s="2">
        <v>50</v>
      </c>
      <c r="N730" s="2">
        <v>50</v>
      </c>
      <c r="O730" s="12">
        <v>1</v>
      </c>
      <c r="P730" s="7"/>
      <c r="Q730" s="7"/>
      <c r="R730" s="14" t="s">
        <v>47</v>
      </c>
      <c r="S730" s="7"/>
      <c r="T730" s="7"/>
      <c r="U730" s="7"/>
      <c r="V730" s="7"/>
      <c r="W730" s="2" t="s">
        <v>54</v>
      </c>
      <c r="X730" s="6" t="s">
        <v>49</v>
      </c>
      <c r="Y730" s="6"/>
      <c r="Z730" s="7"/>
      <c r="AA730" s="7"/>
      <c r="AB730" s="7"/>
      <c r="AC730" s="7"/>
      <c r="AD730" s="7"/>
      <c r="AE730" s="7"/>
    </row>
    <row r="731" spans="1:31" x14ac:dyDescent="0.15">
      <c r="A731" s="4">
        <v>42399</v>
      </c>
      <c r="B731" s="5" t="s">
        <v>1618</v>
      </c>
      <c r="C731" s="2">
        <v>4</v>
      </c>
      <c r="D731" s="6" t="s">
        <v>50</v>
      </c>
      <c r="E731" s="6" t="s">
        <v>602</v>
      </c>
      <c r="F731" s="7"/>
      <c r="G731" s="2" t="s">
        <v>138</v>
      </c>
      <c r="H731" s="2" t="s">
        <v>44</v>
      </c>
      <c r="I731" s="2" t="s">
        <v>53</v>
      </c>
      <c r="J731" s="6" t="s">
        <v>55</v>
      </c>
      <c r="K731" s="2" t="s">
        <v>46</v>
      </c>
      <c r="L731" s="2">
        <v>1</v>
      </c>
      <c r="M731" s="2">
        <v>50</v>
      </c>
      <c r="N731" s="2">
        <v>50</v>
      </c>
      <c r="O731" s="12">
        <v>1</v>
      </c>
      <c r="P731" s="7"/>
      <c r="Q731" s="7"/>
      <c r="R731" s="14" t="s">
        <v>47</v>
      </c>
      <c r="S731" s="7"/>
      <c r="T731" s="7"/>
      <c r="U731" s="7"/>
      <c r="V731" s="7"/>
      <c r="W731" s="2" t="s">
        <v>1619</v>
      </c>
      <c r="X731" s="6" t="s">
        <v>49</v>
      </c>
      <c r="Y731" s="6"/>
      <c r="Z731" s="7"/>
      <c r="AA731" s="7"/>
      <c r="AB731" s="7"/>
      <c r="AC731" s="7"/>
      <c r="AD731" s="7"/>
      <c r="AE731" s="7"/>
    </row>
    <row r="732" spans="1:31" x14ac:dyDescent="0.15">
      <c r="A732" s="4">
        <v>42399</v>
      </c>
      <c r="B732" s="5" t="s">
        <v>1618</v>
      </c>
      <c r="C732" s="2">
        <v>4</v>
      </c>
      <c r="D732" s="6" t="s">
        <v>56</v>
      </c>
      <c r="E732" s="6" t="s">
        <v>52</v>
      </c>
      <c r="F732" s="2"/>
      <c r="G732" s="2" t="s">
        <v>166</v>
      </c>
      <c r="H732" s="2" t="s">
        <v>44</v>
      </c>
      <c r="I732" s="2" t="s">
        <v>53</v>
      </c>
      <c r="J732" s="6" t="s">
        <v>45</v>
      </c>
      <c r="K732" s="2" t="s">
        <v>46</v>
      </c>
      <c r="L732" s="2">
        <v>1</v>
      </c>
      <c r="M732" s="2">
        <v>20</v>
      </c>
      <c r="N732" s="2">
        <v>20</v>
      </c>
      <c r="O732" s="12">
        <v>1</v>
      </c>
      <c r="P732" s="2"/>
      <c r="Q732" s="2"/>
      <c r="R732" s="14" t="s">
        <v>47</v>
      </c>
      <c r="S732" s="2"/>
      <c r="T732" s="2"/>
      <c r="U732" s="2"/>
      <c r="V732" s="2"/>
      <c r="W732" s="2" t="s">
        <v>54</v>
      </c>
      <c r="X732" s="6" t="s">
        <v>49</v>
      </c>
      <c r="Y732" s="6"/>
      <c r="Z732" s="2"/>
      <c r="AA732" s="2"/>
      <c r="AB732" s="15"/>
      <c r="AC732" s="2"/>
      <c r="AD732" s="2"/>
      <c r="AE732" s="2"/>
    </row>
    <row r="733" spans="1:31" x14ac:dyDescent="0.15">
      <c r="A733" s="4">
        <v>42399</v>
      </c>
      <c r="B733" s="5" t="s">
        <v>1618</v>
      </c>
      <c r="C733" s="2">
        <v>4</v>
      </c>
      <c r="D733" s="6" t="s">
        <v>56</v>
      </c>
      <c r="E733" s="6" t="s">
        <v>52</v>
      </c>
      <c r="F733" s="7"/>
      <c r="G733" s="2" t="s">
        <v>223</v>
      </c>
      <c r="H733" s="2" t="s">
        <v>44</v>
      </c>
      <c r="I733" s="2" t="s">
        <v>53</v>
      </c>
      <c r="J733" s="6" t="s">
        <v>55</v>
      </c>
      <c r="K733" s="2" t="s">
        <v>46</v>
      </c>
      <c r="L733" s="2">
        <v>1</v>
      </c>
      <c r="M733" s="2">
        <v>20</v>
      </c>
      <c r="N733" s="2">
        <v>20</v>
      </c>
      <c r="O733" s="12">
        <v>1</v>
      </c>
      <c r="P733" s="7"/>
      <c r="Q733" s="7"/>
      <c r="R733" s="14" t="s">
        <v>47</v>
      </c>
      <c r="S733" s="7"/>
      <c r="T733" s="7"/>
      <c r="U733" s="7"/>
      <c r="V733" s="7"/>
      <c r="W733" s="2" t="s">
        <v>54</v>
      </c>
      <c r="X733" s="6" t="s">
        <v>49</v>
      </c>
      <c r="Y733" s="6"/>
      <c r="Z733" s="7"/>
      <c r="AA733" s="7"/>
      <c r="AB733" s="7"/>
      <c r="AC733" s="7"/>
      <c r="AD733" s="7"/>
      <c r="AE733" s="7"/>
    </row>
    <row r="734" spans="1:31" x14ac:dyDescent="0.15">
      <c r="A734" s="4">
        <v>42399</v>
      </c>
      <c r="B734" s="5" t="s">
        <v>1620</v>
      </c>
      <c r="C734" s="2">
        <v>5</v>
      </c>
      <c r="D734" s="6" t="s">
        <v>102</v>
      </c>
      <c r="E734" s="6" t="s">
        <v>133</v>
      </c>
      <c r="F734" s="2" t="s">
        <v>103</v>
      </c>
      <c r="G734" s="2" t="s">
        <v>150</v>
      </c>
      <c r="H734" s="2" t="s">
        <v>44</v>
      </c>
      <c r="I734" s="2" t="s">
        <v>104</v>
      </c>
      <c r="J734" s="6" t="s">
        <v>45</v>
      </c>
      <c r="K734" s="2" t="s">
        <v>64</v>
      </c>
      <c r="L734" s="2">
        <v>1</v>
      </c>
      <c r="M734" s="2">
        <v>1980</v>
      </c>
      <c r="N734" s="2">
        <v>1000</v>
      </c>
      <c r="O734" s="12">
        <v>0.50505050505050497</v>
      </c>
      <c r="P734" s="7"/>
      <c r="Q734" s="7"/>
      <c r="R734" s="14" t="s">
        <v>65</v>
      </c>
      <c r="S734" s="2" t="s">
        <v>1621</v>
      </c>
      <c r="T734" s="2">
        <v>13488822935</v>
      </c>
      <c r="U734" s="7"/>
      <c r="V734" s="7"/>
      <c r="W734" s="2" t="s">
        <v>54</v>
      </c>
      <c r="X734" s="6" t="s">
        <v>74</v>
      </c>
      <c r="Y734" s="6"/>
      <c r="Z734" s="2" t="s">
        <v>1622</v>
      </c>
      <c r="AA734" s="7"/>
      <c r="AB734" s="7"/>
      <c r="AC734" s="7"/>
      <c r="AD734" s="7"/>
      <c r="AE734" s="7"/>
    </row>
    <row r="735" spans="1:31" x14ac:dyDescent="0.15">
      <c r="A735" s="4">
        <v>42399</v>
      </c>
      <c r="B735" s="5" t="s">
        <v>1623</v>
      </c>
      <c r="C735" s="2">
        <v>6</v>
      </c>
      <c r="D735" s="6" t="s">
        <v>83</v>
      </c>
      <c r="E735" s="6" t="s">
        <v>79</v>
      </c>
      <c r="F735" s="2" t="s">
        <v>244</v>
      </c>
      <c r="G735" s="2" t="s">
        <v>880</v>
      </c>
      <c r="H735" s="2" t="s">
        <v>62</v>
      </c>
      <c r="I735" s="2">
        <v>43.5</v>
      </c>
      <c r="J735" s="6" t="s">
        <v>45</v>
      </c>
      <c r="K735" s="2" t="s">
        <v>64</v>
      </c>
      <c r="L735" s="2">
        <v>1</v>
      </c>
      <c r="M735" s="2">
        <v>1500</v>
      </c>
      <c r="N735" s="2">
        <v>1000</v>
      </c>
      <c r="O735" s="12">
        <v>0.66666666666666696</v>
      </c>
      <c r="P735" s="7"/>
      <c r="Q735" s="7"/>
      <c r="R735" s="14" t="s">
        <v>65</v>
      </c>
      <c r="S735" s="2" t="s">
        <v>1624</v>
      </c>
      <c r="T735" s="2">
        <v>13126925026</v>
      </c>
      <c r="U735" s="7"/>
      <c r="V735" s="7"/>
      <c r="W735" s="2" t="s">
        <v>54</v>
      </c>
      <c r="X735" s="6" t="s">
        <v>86</v>
      </c>
      <c r="Y735" s="6"/>
      <c r="Z735" s="7"/>
      <c r="AA735" s="7"/>
      <c r="AB735" s="7"/>
      <c r="AC735" s="7"/>
      <c r="AD735" s="7"/>
      <c r="AE735" s="7"/>
    </row>
    <row r="736" spans="1:31" x14ac:dyDescent="0.15">
      <c r="A736" s="4">
        <v>42400</v>
      </c>
      <c r="B736" s="5" t="s">
        <v>1625</v>
      </c>
      <c r="C736" s="2">
        <v>1</v>
      </c>
      <c r="D736" s="6" t="s">
        <v>50</v>
      </c>
      <c r="E736" s="6" t="s">
        <v>586</v>
      </c>
      <c r="F736" s="7"/>
      <c r="G736" s="2" t="s">
        <v>195</v>
      </c>
      <c r="H736" s="2" t="s">
        <v>44</v>
      </c>
      <c r="I736" s="2" t="s">
        <v>43</v>
      </c>
      <c r="J736" s="6" t="s">
        <v>45</v>
      </c>
      <c r="K736" s="2" t="s">
        <v>64</v>
      </c>
      <c r="L736" s="2">
        <v>1</v>
      </c>
      <c r="M736" s="2">
        <v>158</v>
      </c>
      <c r="N736" s="2">
        <v>150</v>
      </c>
      <c r="O736" s="12">
        <v>0.949367088607595</v>
      </c>
      <c r="P736" s="7"/>
      <c r="Q736" s="7"/>
      <c r="R736" s="14" t="s">
        <v>47</v>
      </c>
      <c r="S736" s="7"/>
      <c r="T736" s="7"/>
      <c r="U736" s="7"/>
      <c r="V736" s="7"/>
      <c r="W736" s="2" t="s">
        <v>54</v>
      </c>
      <c r="X736" s="6" t="s">
        <v>49</v>
      </c>
      <c r="Y736" s="6"/>
      <c r="Z736" s="7"/>
      <c r="AA736" s="7"/>
      <c r="AB736" s="7"/>
      <c r="AC736" s="7"/>
      <c r="AD736" s="7"/>
      <c r="AE736" s="7"/>
    </row>
    <row r="737" spans="1:31" x14ac:dyDescent="0.15">
      <c r="A737" s="4">
        <v>42400</v>
      </c>
      <c r="B737" s="5" t="s">
        <v>1626</v>
      </c>
      <c r="C737" s="2">
        <v>2</v>
      </c>
      <c r="D737" s="6" t="s">
        <v>75</v>
      </c>
      <c r="E737" s="6" t="s">
        <v>441</v>
      </c>
      <c r="F737" s="2" t="s">
        <v>1197</v>
      </c>
      <c r="G737" s="2" t="s">
        <v>1198</v>
      </c>
      <c r="H737" s="2" t="s">
        <v>44</v>
      </c>
      <c r="I737" s="2" t="s">
        <v>53</v>
      </c>
      <c r="J737" s="6" t="s">
        <v>63</v>
      </c>
      <c r="K737" s="2" t="s">
        <v>64</v>
      </c>
      <c r="L737" s="2">
        <v>1</v>
      </c>
      <c r="M737" s="2">
        <v>550</v>
      </c>
      <c r="N737" s="2">
        <v>440</v>
      </c>
      <c r="O737" s="12">
        <v>0.8</v>
      </c>
      <c r="P737" s="7"/>
      <c r="Q737" s="7"/>
      <c r="R737" s="14" t="s">
        <v>113</v>
      </c>
      <c r="S737" s="2" t="s">
        <v>1627</v>
      </c>
      <c r="T737" s="2">
        <v>13901307117</v>
      </c>
      <c r="U737" s="7"/>
      <c r="V737" s="7"/>
      <c r="W737" s="2" t="s">
        <v>54</v>
      </c>
      <c r="X737" s="6" t="s">
        <v>86</v>
      </c>
      <c r="Y737" s="6"/>
      <c r="Z737" s="7"/>
      <c r="AA737" s="7"/>
      <c r="AB737" s="7"/>
      <c r="AC737" s="7"/>
      <c r="AD737" s="7"/>
      <c r="AE737" s="7"/>
    </row>
    <row r="738" spans="1:31" x14ac:dyDescent="0.15">
      <c r="A738" s="4">
        <v>42400</v>
      </c>
      <c r="B738" s="5" t="s">
        <v>1628</v>
      </c>
      <c r="C738" s="2">
        <v>3</v>
      </c>
      <c r="D738" s="6" t="s">
        <v>50</v>
      </c>
      <c r="E738" s="6" t="s">
        <v>61</v>
      </c>
      <c r="F738" s="7"/>
      <c r="G738" s="2" t="s">
        <v>164</v>
      </c>
      <c r="H738" s="2" t="s">
        <v>44</v>
      </c>
      <c r="I738" s="2" t="s">
        <v>43</v>
      </c>
      <c r="J738" s="6" t="s">
        <v>55</v>
      </c>
      <c r="K738" s="2" t="s">
        <v>46</v>
      </c>
      <c r="L738" s="2">
        <v>1</v>
      </c>
      <c r="M738" s="2">
        <v>158</v>
      </c>
      <c r="N738" s="2">
        <v>110</v>
      </c>
      <c r="O738" s="12">
        <v>0.69620253164557</v>
      </c>
      <c r="P738" s="7"/>
      <c r="Q738" s="7"/>
      <c r="R738" s="14" t="s">
        <v>47</v>
      </c>
      <c r="S738" s="7"/>
      <c r="T738" s="7"/>
      <c r="U738" s="7"/>
      <c r="V738" s="7"/>
      <c r="W738" s="2" t="s">
        <v>54</v>
      </c>
      <c r="X738" s="6" t="s">
        <v>49</v>
      </c>
      <c r="Y738" s="6"/>
      <c r="Z738" s="7"/>
      <c r="AA738" s="7"/>
      <c r="AB738" s="7"/>
      <c r="AC738" s="7"/>
      <c r="AD738" s="7"/>
      <c r="AE738" s="7"/>
    </row>
    <row r="739" spans="1:31" x14ac:dyDescent="0.15">
      <c r="A739" s="4">
        <v>42400</v>
      </c>
      <c r="B739" s="5" t="s">
        <v>1629</v>
      </c>
      <c r="C739" s="2">
        <v>4</v>
      </c>
      <c r="D739" s="6" t="s">
        <v>50</v>
      </c>
      <c r="E739" s="6" t="s">
        <v>174</v>
      </c>
      <c r="F739" s="2" t="s">
        <v>175</v>
      </c>
      <c r="G739" s="2" t="s">
        <v>279</v>
      </c>
      <c r="H739" s="2" t="s">
        <v>62</v>
      </c>
      <c r="I739" s="2" t="s">
        <v>72</v>
      </c>
      <c r="J739" s="6" t="s">
        <v>63</v>
      </c>
      <c r="K739" s="2" t="s">
        <v>66</v>
      </c>
      <c r="L739" s="2">
        <v>1</v>
      </c>
      <c r="M739" s="2">
        <v>311</v>
      </c>
      <c r="N739" s="2">
        <v>240</v>
      </c>
      <c r="O739" s="12">
        <v>0.77170418006430896</v>
      </c>
      <c r="P739" s="7"/>
      <c r="Q739" s="7"/>
      <c r="R739" s="14" t="s">
        <v>145</v>
      </c>
      <c r="S739" s="2" t="s">
        <v>1630</v>
      </c>
      <c r="T739" s="7"/>
      <c r="U739" s="2" t="s">
        <v>310</v>
      </c>
      <c r="V739" s="7"/>
      <c r="W739" s="2" t="s">
        <v>54</v>
      </c>
      <c r="X739" s="6" t="s">
        <v>49</v>
      </c>
      <c r="Y739" s="6"/>
      <c r="Z739" s="7"/>
      <c r="AA739" s="7"/>
      <c r="AB739" s="7"/>
      <c r="AC739" s="7"/>
      <c r="AD739" s="7"/>
      <c r="AE739" s="7"/>
    </row>
    <row r="740" spans="1:31" x14ac:dyDescent="0.15">
      <c r="A740" s="4">
        <v>42400</v>
      </c>
      <c r="B740" s="5" t="s">
        <v>1631</v>
      </c>
      <c r="C740" s="2">
        <v>5</v>
      </c>
      <c r="D740" s="6" t="s">
        <v>149</v>
      </c>
      <c r="E740" s="6" t="s">
        <v>492</v>
      </c>
      <c r="F740" s="7"/>
      <c r="G740" s="2" t="s">
        <v>150</v>
      </c>
      <c r="H740" s="2" t="s">
        <v>44</v>
      </c>
      <c r="I740" s="2" t="s">
        <v>788</v>
      </c>
      <c r="J740" s="6" t="s">
        <v>45</v>
      </c>
      <c r="K740" s="2" t="s">
        <v>66</v>
      </c>
      <c r="L740" s="2">
        <v>1</v>
      </c>
      <c r="M740" s="2">
        <v>258</v>
      </c>
      <c r="N740" s="2">
        <v>180</v>
      </c>
      <c r="O740" s="12">
        <v>0.69767441860465096</v>
      </c>
      <c r="P740" s="7"/>
      <c r="Q740" s="7"/>
      <c r="R740" s="14" t="s">
        <v>47</v>
      </c>
      <c r="S740" s="7"/>
      <c r="T740" s="7"/>
      <c r="U740" s="7"/>
      <c r="V740" s="7"/>
      <c r="W740" s="2" t="s">
        <v>54</v>
      </c>
      <c r="X740" s="6" t="s">
        <v>86</v>
      </c>
      <c r="Y740" s="6"/>
      <c r="Z740" s="7"/>
      <c r="AA740" s="7"/>
      <c r="AB740" s="7"/>
      <c r="AC740" s="7"/>
      <c r="AD740" s="7"/>
      <c r="AE740" s="7"/>
    </row>
    <row r="741" spans="1:31" x14ac:dyDescent="0.15">
      <c r="A741" s="4">
        <v>42400</v>
      </c>
      <c r="B741" s="5" t="s">
        <v>1632</v>
      </c>
      <c r="C741" s="2">
        <v>6</v>
      </c>
      <c r="D741" s="6" t="s">
        <v>56</v>
      </c>
      <c r="E741" s="6" t="s">
        <v>52</v>
      </c>
      <c r="F741" s="7"/>
      <c r="G741" s="2" t="s">
        <v>138</v>
      </c>
      <c r="H741" s="2" t="s">
        <v>44</v>
      </c>
      <c r="I741" s="2" t="s">
        <v>53</v>
      </c>
      <c r="J741" s="6" t="s">
        <v>45</v>
      </c>
      <c r="K741" s="2" t="s">
        <v>46</v>
      </c>
      <c r="L741" s="2">
        <v>1</v>
      </c>
      <c r="M741" s="2">
        <v>20</v>
      </c>
      <c r="N741" s="2">
        <v>20</v>
      </c>
      <c r="O741" s="12">
        <v>1</v>
      </c>
      <c r="P741" s="7"/>
      <c r="Q741" s="7"/>
      <c r="R741" s="14" t="s">
        <v>47</v>
      </c>
      <c r="S741" s="7"/>
      <c r="T741" s="7"/>
      <c r="U741" s="7"/>
      <c r="V741" s="7"/>
      <c r="W741" s="2" t="s">
        <v>54</v>
      </c>
      <c r="X741" s="6" t="s">
        <v>49</v>
      </c>
      <c r="Y741" s="6"/>
      <c r="Z741" s="7"/>
      <c r="AA741" s="7"/>
      <c r="AB741" s="7"/>
      <c r="AC741" s="7"/>
      <c r="AD741" s="7"/>
      <c r="AE741" s="7"/>
    </row>
    <row r="742" spans="1:31" x14ac:dyDescent="0.15">
      <c r="A742" s="4">
        <v>42400</v>
      </c>
      <c r="B742" s="5" t="s">
        <v>1632</v>
      </c>
      <c r="C742" s="2">
        <v>6</v>
      </c>
      <c r="D742" s="6" t="s">
        <v>56</v>
      </c>
      <c r="E742" s="6" t="s">
        <v>52</v>
      </c>
      <c r="F742" s="7"/>
      <c r="G742" s="2" t="s">
        <v>166</v>
      </c>
      <c r="H742" s="2" t="s">
        <v>44</v>
      </c>
      <c r="I742" s="2" t="s">
        <v>53</v>
      </c>
      <c r="J742" s="6" t="s">
        <v>45</v>
      </c>
      <c r="K742" s="2" t="s">
        <v>46</v>
      </c>
      <c r="L742" s="2">
        <v>1</v>
      </c>
      <c r="M742" s="2">
        <v>20</v>
      </c>
      <c r="N742" s="2">
        <v>20</v>
      </c>
      <c r="O742" s="12">
        <v>1</v>
      </c>
      <c r="P742" s="7"/>
      <c r="Q742" s="7"/>
      <c r="R742" s="14" t="s">
        <v>47</v>
      </c>
      <c r="S742" s="7"/>
      <c r="T742" s="7"/>
      <c r="U742" s="7"/>
      <c r="V742" s="7"/>
      <c r="W742" s="2" t="s">
        <v>54</v>
      </c>
      <c r="X742" s="6" t="s">
        <v>49</v>
      </c>
      <c r="Y742" s="6"/>
      <c r="Z742" s="7"/>
      <c r="AA742" s="7"/>
      <c r="AB742" s="7"/>
      <c r="AC742" s="7"/>
      <c r="AD742" s="7"/>
      <c r="AE742" s="7"/>
    </row>
    <row r="743" spans="1:31" x14ac:dyDescent="0.15">
      <c r="A743" s="4">
        <v>42400</v>
      </c>
      <c r="B743" s="5" t="s">
        <v>1632</v>
      </c>
      <c r="C743" s="2">
        <v>6</v>
      </c>
      <c r="D743" s="6" t="s">
        <v>100</v>
      </c>
      <c r="E743" s="6" t="s">
        <v>227</v>
      </c>
      <c r="F743" s="7"/>
      <c r="G743" s="2" t="s">
        <v>138</v>
      </c>
      <c r="H743" s="2" t="s">
        <v>62</v>
      </c>
      <c r="I743" s="2" t="s">
        <v>53</v>
      </c>
      <c r="J743" s="6" t="s">
        <v>45</v>
      </c>
      <c r="K743" s="2" t="s">
        <v>46</v>
      </c>
      <c r="L743" s="2">
        <v>1</v>
      </c>
      <c r="M743" s="2">
        <v>30</v>
      </c>
      <c r="N743" s="2">
        <v>30</v>
      </c>
      <c r="O743" s="12">
        <v>1</v>
      </c>
      <c r="P743" s="7"/>
      <c r="Q743" s="7"/>
      <c r="R743" s="14" t="s">
        <v>47</v>
      </c>
      <c r="S743" s="7"/>
      <c r="T743" s="7"/>
      <c r="U743" s="7"/>
      <c r="V743" s="7"/>
      <c r="W743" s="2" t="s">
        <v>54</v>
      </c>
      <c r="X743" s="6" t="s">
        <v>49</v>
      </c>
      <c r="Y743" s="6"/>
      <c r="Z743" s="7"/>
      <c r="AA743" s="7"/>
      <c r="AB743" s="7"/>
      <c r="AC743" s="7"/>
      <c r="AD743" s="7"/>
      <c r="AE743" s="7"/>
    </row>
    <row r="744" spans="1:31" x14ac:dyDescent="0.15">
      <c r="A744" s="4">
        <v>42400</v>
      </c>
      <c r="B744" s="5" t="s">
        <v>1633</v>
      </c>
      <c r="C744" s="2">
        <v>7</v>
      </c>
      <c r="D744" s="6" t="s">
        <v>50</v>
      </c>
      <c r="E744" s="6" t="s">
        <v>112</v>
      </c>
      <c r="F744" s="7"/>
      <c r="G744" s="2" t="s">
        <v>166</v>
      </c>
      <c r="H744" s="2" t="s">
        <v>62</v>
      </c>
      <c r="I744" s="2" t="s">
        <v>53</v>
      </c>
      <c r="J744" s="6" t="s">
        <v>45</v>
      </c>
      <c r="K744" s="2" t="s">
        <v>46</v>
      </c>
      <c r="L744" s="2">
        <v>2</v>
      </c>
      <c r="M744" s="2">
        <v>50</v>
      </c>
      <c r="N744" s="2">
        <v>100</v>
      </c>
      <c r="O744" s="12">
        <v>1</v>
      </c>
      <c r="P744" s="7"/>
      <c r="Q744" s="7"/>
      <c r="R744" s="14" t="s">
        <v>47</v>
      </c>
      <c r="S744" s="7"/>
      <c r="T744" s="7"/>
      <c r="U744" s="7"/>
      <c r="V744" s="7"/>
      <c r="W744" s="2" t="s">
        <v>54</v>
      </c>
      <c r="X744" s="6" t="s">
        <v>86</v>
      </c>
      <c r="Y744" s="6"/>
      <c r="Z744" s="7"/>
      <c r="AA744" s="7"/>
      <c r="AB744" s="7"/>
      <c r="AC744" s="7"/>
      <c r="AD744" s="7"/>
      <c r="AE744" s="7"/>
    </row>
    <row r="745" spans="1:31" x14ac:dyDescent="0.15">
      <c r="A745" s="4">
        <v>42399</v>
      </c>
      <c r="B745" s="5" t="s">
        <v>1634</v>
      </c>
      <c r="C745" s="2">
        <v>7</v>
      </c>
      <c r="D745" s="6" t="s">
        <v>100</v>
      </c>
      <c r="E745" s="6" t="s">
        <v>227</v>
      </c>
      <c r="F745" s="7"/>
      <c r="G745" s="2" t="s">
        <v>138</v>
      </c>
      <c r="H745" s="2" t="s">
        <v>62</v>
      </c>
      <c r="I745" s="2" t="s">
        <v>53</v>
      </c>
      <c r="J745" s="6" t="s">
        <v>45</v>
      </c>
      <c r="K745" s="2" t="s">
        <v>46</v>
      </c>
      <c r="L745" s="2">
        <v>1</v>
      </c>
      <c r="M745" s="2">
        <v>30</v>
      </c>
      <c r="N745" s="2">
        <v>30</v>
      </c>
      <c r="O745" s="12">
        <v>1</v>
      </c>
      <c r="P745" s="7"/>
      <c r="Q745" s="7"/>
      <c r="R745" s="14" t="s">
        <v>47</v>
      </c>
      <c r="S745" s="7"/>
      <c r="T745" s="7"/>
      <c r="U745" s="7"/>
      <c r="V745" s="7"/>
      <c r="W745" s="2" t="s">
        <v>54</v>
      </c>
      <c r="X745" s="6" t="s">
        <v>49</v>
      </c>
      <c r="Y745" s="6"/>
      <c r="Z745" s="7"/>
      <c r="AA745" s="7"/>
      <c r="AB745" s="7"/>
      <c r="AC745" s="7"/>
      <c r="AD745" s="7"/>
      <c r="AE745" s="7"/>
    </row>
    <row r="746" spans="1:31" x14ac:dyDescent="0.15">
      <c r="A746" s="4">
        <v>42401</v>
      </c>
      <c r="B746" s="5" t="s">
        <v>1635</v>
      </c>
      <c r="C746" s="2">
        <v>1</v>
      </c>
      <c r="D746" s="6" t="s">
        <v>87</v>
      </c>
      <c r="E746" s="6" t="s">
        <v>98</v>
      </c>
      <c r="F746" s="2" t="s">
        <v>99</v>
      </c>
      <c r="G746" s="2" t="s">
        <v>137</v>
      </c>
      <c r="H746" s="2" t="s">
        <v>44</v>
      </c>
      <c r="I746" s="2" t="s">
        <v>72</v>
      </c>
      <c r="J746" s="6" t="s">
        <v>45</v>
      </c>
      <c r="K746" s="2" t="s">
        <v>64</v>
      </c>
      <c r="L746" s="2">
        <v>1</v>
      </c>
      <c r="M746" s="2">
        <v>350</v>
      </c>
      <c r="N746" s="2">
        <v>350</v>
      </c>
      <c r="O746" s="12">
        <v>1</v>
      </c>
      <c r="P746" s="7"/>
      <c r="Q746" s="7"/>
      <c r="R746" s="14" t="s">
        <v>65</v>
      </c>
      <c r="S746" s="2" t="s">
        <v>1636</v>
      </c>
      <c r="T746" s="2">
        <v>18518336055</v>
      </c>
      <c r="U746" s="7"/>
      <c r="V746" s="7"/>
      <c r="W746" s="2" t="s">
        <v>54</v>
      </c>
      <c r="X746" s="6" t="s">
        <v>86</v>
      </c>
      <c r="Y746" s="6"/>
      <c r="Z746" s="7"/>
      <c r="AA746" s="7"/>
      <c r="AB746" s="7"/>
      <c r="AC746" s="7"/>
      <c r="AD746" s="7"/>
      <c r="AE746" s="7"/>
    </row>
    <row r="747" spans="1:31" x14ac:dyDescent="0.15">
      <c r="A747" s="4">
        <v>42401</v>
      </c>
      <c r="B747" s="5" t="s">
        <v>1637</v>
      </c>
      <c r="C747" s="2">
        <v>2</v>
      </c>
      <c r="D747" s="6" t="s">
        <v>69</v>
      </c>
      <c r="E747" s="6" t="s">
        <v>199</v>
      </c>
      <c r="F747" s="2" t="s">
        <v>119</v>
      </c>
      <c r="G747" s="2" t="s">
        <v>279</v>
      </c>
      <c r="H747" s="2" t="s">
        <v>44</v>
      </c>
      <c r="I747" s="2" t="s">
        <v>43</v>
      </c>
      <c r="J747" s="6" t="s">
        <v>55</v>
      </c>
      <c r="K747" s="2" t="s">
        <v>64</v>
      </c>
      <c r="L747" s="2">
        <v>1</v>
      </c>
      <c r="M747" s="2">
        <v>580</v>
      </c>
      <c r="N747" s="2">
        <v>580</v>
      </c>
      <c r="O747" s="12">
        <v>1</v>
      </c>
      <c r="P747" s="7"/>
      <c r="Q747" s="7"/>
      <c r="R747" s="14" t="s">
        <v>65</v>
      </c>
      <c r="S747" s="2" t="s">
        <v>1638</v>
      </c>
      <c r="T747" s="2">
        <v>13716027038</v>
      </c>
      <c r="U747" s="7"/>
      <c r="V747" s="7"/>
      <c r="W747" s="2" t="s">
        <v>1639</v>
      </c>
      <c r="X747" s="6" t="s">
        <v>86</v>
      </c>
      <c r="Y747" s="6"/>
      <c r="Z747" s="7"/>
      <c r="AA747" s="7"/>
      <c r="AB747" s="7"/>
      <c r="AC747" s="7"/>
      <c r="AD747" s="7"/>
      <c r="AE747" s="7"/>
    </row>
    <row r="748" spans="1:31" x14ac:dyDescent="0.15">
      <c r="A748" s="4">
        <v>42401</v>
      </c>
      <c r="B748" s="5" t="s">
        <v>1640</v>
      </c>
      <c r="C748" s="2">
        <v>3</v>
      </c>
      <c r="D748" s="6" t="s">
        <v>100</v>
      </c>
      <c r="E748" s="6" t="s">
        <v>227</v>
      </c>
      <c r="F748" s="2"/>
      <c r="G748" s="2" t="s">
        <v>195</v>
      </c>
      <c r="H748" s="2" t="s">
        <v>44</v>
      </c>
      <c r="I748" s="2" t="s">
        <v>53</v>
      </c>
      <c r="J748" s="6" t="s">
        <v>45</v>
      </c>
      <c r="K748" s="2" t="s">
        <v>46</v>
      </c>
      <c r="L748" s="2">
        <v>1</v>
      </c>
      <c r="M748" s="2">
        <v>30</v>
      </c>
      <c r="N748" s="2">
        <v>30</v>
      </c>
      <c r="O748" s="12">
        <v>1</v>
      </c>
      <c r="P748" s="2"/>
      <c r="Q748" s="2"/>
      <c r="R748" s="14" t="s">
        <v>47</v>
      </c>
      <c r="S748" s="2"/>
      <c r="T748" s="2"/>
      <c r="U748" s="2"/>
      <c r="V748" s="2"/>
      <c r="W748" s="2" t="s">
        <v>1639</v>
      </c>
      <c r="X748" s="6" t="s">
        <v>49</v>
      </c>
      <c r="Y748" s="6"/>
      <c r="Z748" s="2"/>
      <c r="AA748" s="2"/>
      <c r="AB748" s="15"/>
      <c r="AC748" s="2"/>
      <c r="AD748" s="2"/>
      <c r="AE748" s="2"/>
    </row>
    <row r="749" spans="1:31" x14ac:dyDescent="0.15">
      <c r="A749" s="4">
        <v>42401</v>
      </c>
      <c r="B749" s="5" t="s">
        <v>1641</v>
      </c>
      <c r="C749" s="2">
        <v>4</v>
      </c>
      <c r="D749" s="6" t="s">
        <v>50</v>
      </c>
      <c r="E749" s="6" t="s">
        <v>1571</v>
      </c>
      <c r="F749" s="2" t="s">
        <v>224</v>
      </c>
      <c r="G749" s="2" t="s">
        <v>137</v>
      </c>
      <c r="H749" s="2" t="s">
        <v>44</v>
      </c>
      <c r="I749" s="2" t="s">
        <v>53</v>
      </c>
      <c r="J749" s="6" t="s">
        <v>55</v>
      </c>
      <c r="K749" s="2" t="s">
        <v>46</v>
      </c>
      <c r="L749" s="2">
        <v>1</v>
      </c>
      <c r="M749" s="2">
        <v>50</v>
      </c>
      <c r="N749" s="2">
        <v>50</v>
      </c>
      <c r="O749" s="12">
        <v>1</v>
      </c>
      <c r="P749" s="7"/>
      <c r="Q749" s="7"/>
      <c r="R749" s="14" t="s">
        <v>47</v>
      </c>
      <c r="S749" s="7"/>
      <c r="T749" s="7"/>
      <c r="U749" s="7"/>
      <c r="V749" s="7"/>
      <c r="W749" s="2" t="s">
        <v>1639</v>
      </c>
      <c r="X749" s="6" t="s">
        <v>49</v>
      </c>
      <c r="Y749" s="6"/>
      <c r="Z749" s="7"/>
      <c r="AA749" s="7"/>
      <c r="AB749" s="7"/>
      <c r="AC749" s="7"/>
      <c r="AD749" s="7"/>
      <c r="AE749" s="7"/>
    </row>
    <row r="750" spans="1:31" x14ac:dyDescent="0.15">
      <c r="A750" s="4">
        <v>42401</v>
      </c>
      <c r="B750" s="5" t="s">
        <v>1642</v>
      </c>
      <c r="C750" s="2">
        <v>5</v>
      </c>
      <c r="D750" s="6" t="s">
        <v>59</v>
      </c>
      <c r="E750" s="6" t="s">
        <v>52</v>
      </c>
      <c r="F750" s="7"/>
      <c r="G750" s="2" t="s">
        <v>878</v>
      </c>
      <c r="H750" s="2" t="s">
        <v>44</v>
      </c>
      <c r="I750" s="2" t="s">
        <v>89</v>
      </c>
      <c r="J750" s="6" t="s">
        <v>55</v>
      </c>
      <c r="K750" s="2" t="s">
        <v>46</v>
      </c>
      <c r="L750" s="2">
        <v>1</v>
      </c>
      <c r="M750" s="2">
        <v>58</v>
      </c>
      <c r="N750" s="2">
        <v>30</v>
      </c>
      <c r="O750" s="12">
        <v>0.51724137931034497</v>
      </c>
      <c r="P750" s="7"/>
      <c r="Q750" s="7"/>
      <c r="R750" s="14" t="s">
        <v>47</v>
      </c>
      <c r="S750" s="7"/>
      <c r="T750" s="7"/>
      <c r="U750" s="7"/>
      <c r="V750" s="7"/>
      <c r="W750" s="2" t="s">
        <v>1639</v>
      </c>
      <c r="X750" s="6" t="s">
        <v>49</v>
      </c>
      <c r="Y750" s="6"/>
      <c r="Z750" s="7"/>
      <c r="AA750" s="7"/>
      <c r="AB750" s="7"/>
      <c r="AC750" s="7"/>
      <c r="AD750" s="7"/>
      <c r="AE750" s="7"/>
    </row>
    <row r="751" spans="1:31" x14ac:dyDescent="0.15">
      <c r="A751" s="4">
        <v>42401</v>
      </c>
      <c r="B751" s="5" t="s">
        <v>1643</v>
      </c>
      <c r="C751" s="2">
        <v>6</v>
      </c>
      <c r="D751" s="6" t="s">
        <v>423</v>
      </c>
      <c r="E751" s="6"/>
      <c r="F751" s="2" t="s">
        <v>1644</v>
      </c>
      <c r="G751" s="2" t="s">
        <v>203</v>
      </c>
      <c r="H751" s="2" t="s">
        <v>62</v>
      </c>
      <c r="I751" s="2" t="s">
        <v>214</v>
      </c>
      <c r="J751" s="6" t="s">
        <v>45</v>
      </c>
      <c r="K751" s="2" t="s">
        <v>66</v>
      </c>
      <c r="L751" s="2">
        <v>1</v>
      </c>
      <c r="M751" s="2">
        <v>5880</v>
      </c>
      <c r="N751" s="2">
        <v>1500</v>
      </c>
      <c r="O751" s="12">
        <v>0.25510204081632698</v>
      </c>
      <c r="P751" s="7"/>
      <c r="Q751" s="7"/>
      <c r="R751" s="14" t="s">
        <v>145</v>
      </c>
      <c r="S751" s="2" t="s">
        <v>1645</v>
      </c>
      <c r="T751" s="2">
        <v>13901397299</v>
      </c>
      <c r="U751" s="2" t="s">
        <v>316</v>
      </c>
      <c r="V751" s="7"/>
      <c r="W751" s="2" t="s">
        <v>54</v>
      </c>
      <c r="X751" s="6" t="s">
        <v>86</v>
      </c>
      <c r="Y751" s="6"/>
      <c r="Z751" s="7"/>
      <c r="AA751" s="7"/>
      <c r="AB751" s="7"/>
      <c r="AC751" s="7"/>
      <c r="AD751" s="7"/>
      <c r="AE751" s="7"/>
    </row>
    <row r="752" spans="1:31" x14ac:dyDescent="0.15">
      <c r="A752" s="4">
        <v>42401</v>
      </c>
      <c r="B752" s="5" t="s">
        <v>1643</v>
      </c>
      <c r="C752" s="2">
        <v>6</v>
      </c>
      <c r="D752" s="6" t="s">
        <v>111</v>
      </c>
      <c r="E752" s="6" t="s">
        <v>112</v>
      </c>
      <c r="F752" s="7"/>
      <c r="G752" s="2" t="s">
        <v>1145</v>
      </c>
      <c r="H752" s="2" t="s">
        <v>44</v>
      </c>
      <c r="I752" s="2" t="s">
        <v>178</v>
      </c>
      <c r="J752" s="6" t="s">
        <v>45</v>
      </c>
      <c r="K752" s="2" t="s">
        <v>66</v>
      </c>
      <c r="L752" s="2">
        <v>1</v>
      </c>
      <c r="M752" s="2">
        <v>320</v>
      </c>
      <c r="N752" s="2">
        <v>224</v>
      </c>
      <c r="O752" s="12">
        <v>0.7</v>
      </c>
      <c r="P752" s="7"/>
      <c r="Q752" s="7"/>
      <c r="R752" s="14" t="s">
        <v>145</v>
      </c>
      <c r="S752" s="2" t="s">
        <v>1645</v>
      </c>
      <c r="T752" s="7"/>
      <c r="U752" s="2" t="s">
        <v>316</v>
      </c>
      <c r="V752" s="7"/>
      <c r="W752" s="2" t="s">
        <v>54</v>
      </c>
      <c r="X752" s="6" t="s">
        <v>86</v>
      </c>
      <c r="Y752" s="6"/>
      <c r="Z752" s="2" t="s">
        <v>1646</v>
      </c>
      <c r="AA752" s="7"/>
      <c r="AB752" s="7"/>
      <c r="AC752" s="7"/>
      <c r="AD752" s="7"/>
      <c r="AE752" s="7"/>
    </row>
    <row r="753" spans="1:31" x14ac:dyDescent="0.15">
      <c r="A753" s="4">
        <v>42402</v>
      </c>
      <c r="B753" s="5" t="s">
        <v>1647</v>
      </c>
      <c r="C753" s="2">
        <v>1</v>
      </c>
      <c r="D753" s="6" t="s">
        <v>50</v>
      </c>
      <c r="E753" s="6" t="s">
        <v>1571</v>
      </c>
      <c r="F753" s="2" t="s">
        <v>224</v>
      </c>
      <c r="G753" s="2" t="s">
        <v>137</v>
      </c>
      <c r="H753" s="2" t="s">
        <v>44</v>
      </c>
      <c r="I753" s="2" t="s">
        <v>53</v>
      </c>
      <c r="J753" s="6" t="s">
        <v>55</v>
      </c>
      <c r="K753" s="2" t="s">
        <v>46</v>
      </c>
      <c r="L753" s="2">
        <v>1</v>
      </c>
      <c r="M753" s="2">
        <v>50</v>
      </c>
      <c r="N753" s="2">
        <v>50</v>
      </c>
      <c r="O753" s="12">
        <v>1</v>
      </c>
      <c r="P753" s="7"/>
      <c r="Q753" s="7"/>
      <c r="R753" s="14" t="s">
        <v>47</v>
      </c>
      <c r="S753" s="7"/>
      <c r="T753" s="7"/>
      <c r="U753" s="7"/>
      <c r="V753" s="7"/>
      <c r="W753" s="2" t="s">
        <v>1639</v>
      </c>
      <c r="X753" s="6" t="s">
        <v>49</v>
      </c>
      <c r="Y753" s="6"/>
      <c r="Z753" s="7"/>
      <c r="AA753" s="7"/>
      <c r="AB753" s="7"/>
      <c r="AC753" s="7"/>
      <c r="AD753" s="7"/>
      <c r="AE753" s="7"/>
    </row>
    <row r="754" spans="1:31" x14ac:dyDescent="0.15">
      <c r="A754" s="4">
        <v>42402</v>
      </c>
      <c r="B754" s="5" t="s">
        <v>1648</v>
      </c>
      <c r="C754" s="2">
        <v>2</v>
      </c>
      <c r="D754" s="6" t="s">
        <v>59</v>
      </c>
      <c r="E754" s="6" t="s">
        <v>263</v>
      </c>
      <c r="F754" s="7"/>
      <c r="G754" s="2" t="s">
        <v>878</v>
      </c>
      <c r="H754" s="2" t="s">
        <v>62</v>
      </c>
      <c r="I754" s="2" t="s">
        <v>43</v>
      </c>
      <c r="J754" s="6" t="s">
        <v>55</v>
      </c>
      <c r="K754" s="2" t="s">
        <v>46</v>
      </c>
      <c r="L754" s="2">
        <v>1</v>
      </c>
      <c r="M754" s="2">
        <v>138</v>
      </c>
      <c r="N754" s="2">
        <v>138</v>
      </c>
      <c r="O754" s="12">
        <v>1</v>
      </c>
      <c r="P754" s="7"/>
      <c r="Q754" s="7"/>
      <c r="R754" s="14" t="s">
        <v>47</v>
      </c>
      <c r="S754" s="7"/>
      <c r="T754" s="7"/>
      <c r="U754" s="7"/>
      <c r="V754" s="7"/>
      <c r="W754" s="2" t="s">
        <v>1639</v>
      </c>
      <c r="X754" s="6" t="s">
        <v>49</v>
      </c>
      <c r="Y754" s="6"/>
      <c r="Z754" s="7"/>
      <c r="AA754" s="7"/>
      <c r="AB754" s="7"/>
      <c r="AC754" s="7"/>
      <c r="AD754" s="7"/>
      <c r="AE754" s="7"/>
    </row>
    <row r="755" spans="1:31" x14ac:dyDescent="0.15">
      <c r="A755" s="4">
        <v>42402</v>
      </c>
      <c r="B755" s="5" t="s">
        <v>1649</v>
      </c>
      <c r="C755" s="2">
        <v>3</v>
      </c>
      <c r="D755" s="6" t="s">
        <v>56</v>
      </c>
      <c r="E755" s="6" t="s">
        <v>79</v>
      </c>
      <c r="F755" s="2" t="s">
        <v>105</v>
      </c>
      <c r="G755" s="2" t="s">
        <v>166</v>
      </c>
      <c r="H755" s="2" t="s">
        <v>62</v>
      </c>
      <c r="I755" s="2" t="s">
        <v>53</v>
      </c>
      <c r="J755" s="6" t="s">
        <v>45</v>
      </c>
      <c r="K755" s="2" t="s">
        <v>46</v>
      </c>
      <c r="L755" s="2">
        <v>1</v>
      </c>
      <c r="M755" s="2">
        <v>158</v>
      </c>
      <c r="N755" s="2">
        <v>100</v>
      </c>
      <c r="O755" s="12">
        <v>0.632911392405063</v>
      </c>
      <c r="P755" s="7"/>
      <c r="Q755" s="7"/>
      <c r="R755" s="14" t="s">
        <v>47</v>
      </c>
      <c r="S755" s="7"/>
      <c r="T755" s="7"/>
      <c r="U755" s="7"/>
      <c r="V755" s="7"/>
      <c r="W755" s="2" t="s">
        <v>1639</v>
      </c>
      <c r="X755" s="6" t="s">
        <v>86</v>
      </c>
      <c r="Y755" s="6"/>
      <c r="Z755" s="7"/>
      <c r="AA755" s="7"/>
      <c r="AB755" s="7"/>
      <c r="AC755" s="7"/>
      <c r="AD755" s="7"/>
      <c r="AE755" s="7"/>
    </row>
    <row r="756" spans="1:31" x14ac:dyDescent="0.15">
      <c r="A756" s="4">
        <v>42402</v>
      </c>
      <c r="B756" s="5" t="s">
        <v>1650</v>
      </c>
      <c r="C756" s="2">
        <v>4</v>
      </c>
      <c r="D756" s="6" t="s">
        <v>59</v>
      </c>
      <c r="E756" s="6" t="s">
        <v>52</v>
      </c>
      <c r="F756" s="7"/>
      <c r="G756" s="2" t="s">
        <v>166</v>
      </c>
      <c r="H756" s="2" t="s">
        <v>44</v>
      </c>
      <c r="I756" s="2" t="s">
        <v>43</v>
      </c>
      <c r="J756" s="6" t="s">
        <v>55</v>
      </c>
      <c r="K756" s="2" t="s">
        <v>46</v>
      </c>
      <c r="L756" s="2">
        <v>1</v>
      </c>
      <c r="M756" s="2">
        <v>30</v>
      </c>
      <c r="N756" s="2">
        <v>30</v>
      </c>
      <c r="O756" s="12">
        <v>1</v>
      </c>
      <c r="P756" s="7"/>
      <c r="Q756" s="7"/>
      <c r="R756" s="14" t="s">
        <v>47</v>
      </c>
      <c r="S756" s="7"/>
      <c r="T756" s="7"/>
      <c r="U756" s="7"/>
      <c r="V756" s="7"/>
      <c r="W756" s="2" t="s">
        <v>1639</v>
      </c>
      <c r="X756" s="6" t="s">
        <v>49</v>
      </c>
      <c r="Y756" s="6"/>
      <c r="Z756" s="7"/>
      <c r="AA756" s="7"/>
      <c r="AB756" s="7"/>
      <c r="AC756" s="7"/>
      <c r="AD756" s="7"/>
      <c r="AE756" s="7"/>
    </row>
    <row r="757" spans="1:31" x14ac:dyDescent="0.15">
      <c r="A757" s="4">
        <v>42402</v>
      </c>
      <c r="B757" s="5" t="s">
        <v>1651</v>
      </c>
      <c r="C757" s="2">
        <v>5</v>
      </c>
      <c r="D757" s="6" t="s">
        <v>50</v>
      </c>
      <c r="E757" s="6" t="s">
        <v>112</v>
      </c>
      <c r="F757" s="7"/>
      <c r="G757" s="2" t="s">
        <v>166</v>
      </c>
      <c r="H757" s="2" t="s">
        <v>62</v>
      </c>
      <c r="I757" s="2" t="s">
        <v>53</v>
      </c>
      <c r="J757" s="6" t="s">
        <v>45</v>
      </c>
      <c r="K757" s="2" t="s">
        <v>46</v>
      </c>
      <c r="L757" s="2">
        <v>1</v>
      </c>
      <c r="M757" s="2">
        <v>50</v>
      </c>
      <c r="N757" s="2">
        <v>50</v>
      </c>
      <c r="O757" s="12">
        <v>1</v>
      </c>
      <c r="P757" s="7"/>
      <c r="Q757" s="7"/>
      <c r="R757" s="14" t="s">
        <v>47</v>
      </c>
      <c r="S757" s="7"/>
      <c r="T757" s="7"/>
      <c r="U757" s="7"/>
      <c r="V757" s="7"/>
      <c r="W757" s="2" t="s">
        <v>1639</v>
      </c>
      <c r="X757" s="6" t="s">
        <v>49</v>
      </c>
      <c r="Y757" s="6"/>
      <c r="Z757" s="7"/>
      <c r="AA757" s="7"/>
      <c r="AB757" s="7"/>
      <c r="AC757" s="7"/>
      <c r="AD757" s="7"/>
      <c r="AE757" s="7"/>
    </row>
    <row r="758" spans="1:31" x14ac:dyDescent="0.15">
      <c r="A758" s="4">
        <v>42402</v>
      </c>
      <c r="B758" s="5" t="s">
        <v>1652</v>
      </c>
      <c r="C758" s="2">
        <v>6</v>
      </c>
      <c r="D758" s="6" t="s">
        <v>69</v>
      </c>
      <c r="E758" s="6" t="s">
        <v>199</v>
      </c>
      <c r="F758" s="2" t="s">
        <v>903</v>
      </c>
      <c r="G758" s="2" t="s">
        <v>258</v>
      </c>
      <c r="H758" s="2" t="s">
        <v>44</v>
      </c>
      <c r="I758" s="2" t="s">
        <v>43</v>
      </c>
      <c r="J758" s="6" t="s">
        <v>63</v>
      </c>
      <c r="K758" s="2" t="s">
        <v>66</v>
      </c>
      <c r="L758" s="2">
        <v>1</v>
      </c>
      <c r="M758" s="2">
        <v>980</v>
      </c>
      <c r="N758" s="2">
        <v>980</v>
      </c>
      <c r="O758" s="12">
        <v>1</v>
      </c>
      <c r="P758" s="7"/>
      <c r="Q758" s="7"/>
      <c r="R758" s="14" t="s">
        <v>113</v>
      </c>
      <c r="S758" s="2" t="s">
        <v>1645</v>
      </c>
      <c r="T758" s="7"/>
      <c r="U758" s="7"/>
      <c r="V758" s="7"/>
      <c r="W758" s="2" t="s">
        <v>54</v>
      </c>
      <c r="X758" s="6" t="s">
        <v>86</v>
      </c>
      <c r="Y758" s="6"/>
      <c r="Z758" s="7"/>
      <c r="AA758" s="7"/>
      <c r="AB758" s="7"/>
      <c r="AC758" s="7"/>
      <c r="AD758" s="7"/>
      <c r="AE758" s="7"/>
    </row>
    <row r="759" spans="1:31" x14ac:dyDescent="0.15">
      <c r="A759" s="4">
        <v>42402</v>
      </c>
      <c r="B759" s="5" t="s">
        <v>1653</v>
      </c>
      <c r="C759" s="2">
        <v>7</v>
      </c>
      <c r="D759" s="6" t="s">
        <v>149</v>
      </c>
      <c r="E759" s="6" t="s">
        <v>120</v>
      </c>
      <c r="F759" s="2" t="s">
        <v>187</v>
      </c>
      <c r="G759" s="2" t="s">
        <v>150</v>
      </c>
      <c r="H759" s="2" t="s">
        <v>44</v>
      </c>
      <c r="I759" s="2" t="s">
        <v>53</v>
      </c>
      <c r="J759" s="6" t="s">
        <v>55</v>
      </c>
      <c r="K759" s="2" t="s">
        <v>66</v>
      </c>
      <c r="L759" s="2">
        <v>1</v>
      </c>
      <c r="M759" s="2">
        <v>680</v>
      </c>
      <c r="N759" s="2">
        <v>544</v>
      </c>
      <c r="O759" s="12">
        <v>0.8</v>
      </c>
      <c r="P759" s="7"/>
      <c r="Q759" s="7"/>
      <c r="R759" s="14" t="s">
        <v>113</v>
      </c>
      <c r="S759" s="2" t="s">
        <v>268</v>
      </c>
      <c r="T759" s="7"/>
      <c r="U759" s="7"/>
      <c r="V759" s="7"/>
      <c r="W759" s="2" t="s">
        <v>54</v>
      </c>
      <c r="X759" s="6" t="s">
        <v>86</v>
      </c>
      <c r="Y759" s="6"/>
      <c r="Z759" s="2">
        <v>1640</v>
      </c>
      <c r="AA759" s="7"/>
      <c r="AB759" s="7"/>
      <c r="AC759" s="7"/>
      <c r="AD759" s="7"/>
      <c r="AE759" s="7"/>
    </row>
    <row r="760" spans="1:31" x14ac:dyDescent="0.15">
      <c r="A760" s="4">
        <v>42403</v>
      </c>
      <c r="B760" s="5" t="s">
        <v>1654</v>
      </c>
      <c r="C760" s="2">
        <v>1</v>
      </c>
      <c r="D760" s="6" t="s">
        <v>50</v>
      </c>
      <c r="E760" s="6" t="s">
        <v>112</v>
      </c>
      <c r="F760" s="2"/>
      <c r="G760" s="2" t="s">
        <v>166</v>
      </c>
      <c r="H760" s="2" t="s">
        <v>62</v>
      </c>
      <c r="I760" s="2" t="s">
        <v>53</v>
      </c>
      <c r="J760" s="6" t="s">
        <v>45</v>
      </c>
      <c r="K760" s="2" t="s">
        <v>46</v>
      </c>
      <c r="L760" s="2">
        <v>1</v>
      </c>
      <c r="M760" s="2">
        <v>50</v>
      </c>
      <c r="N760" s="2">
        <v>50</v>
      </c>
      <c r="O760" s="12">
        <v>1</v>
      </c>
      <c r="P760" s="2"/>
      <c r="Q760" s="2"/>
      <c r="R760" s="14" t="s">
        <v>47</v>
      </c>
      <c r="S760" s="2"/>
      <c r="T760" s="2"/>
      <c r="U760" s="2"/>
      <c r="V760" s="2"/>
      <c r="W760" s="2" t="s">
        <v>54</v>
      </c>
      <c r="X760" s="6" t="s">
        <v>49</v>
      </c>
      <c r="Y760" s="6"/>
      <c r="Z760" s="2"/>
      <c r="AA760" s="2"/>
      <c r="AB760" s="15"/>
      <c r="AC760" s="2"/>
      <c r="AD760" s="2"/>
      <c r="AE760" s="2"/>
    </row>
    <row r="761" spans="1:31" x14ac:dyDescent="0.15">
      <c r="A761" s="4">
        <v>42403</v>
      </c>
      <c r="B761" s="5" t="s">
        <v>1654</v>
      </c>
      <c r="C761" s="2">
        <v>1</v>
      </c>
      <c r="D761" s="6" t="s">
        <v>100</v>
      </c>
      <c r="E761" s="6" t="s">
        <v>227</v>
      </c>
      <c r="F761" s="7"/>
      <c r="G761" s="2" t="s">
        <v>1655</v>
      </c>
      <c r="H761" s="2" t="s">
        <v>44</v>
      </c>
      <c r="I761" s="2" t="s">
        <v>53</v>
      </c>
      <c r="J761" s="6" t="s">
        <v>45</v>
      </c>
      <c r="K761" s="2" t="s">
        <v>46</v>
      </c>
      <c r="L761" s="2">
        <v>2</v>
      </c>
      <c r="M761" s="2">
        <v>30</v>
      </c>
      <c r="N761" s="2">
        <v>50</v>
      </c>
      <c r="O761" s="12">
        <v>0.83333333333333304</v>
      </c>
      <c r="P761" s="7"/>
      <c r="Q761" s="7"/>
      <c r="R761" s="14" t="s">
        <v>47</v>
      </c>
      <c r="S761" s="7"/>
      <c r="T761" s="7"/>
      <c r="U761" s="7"/>
      <c r="V761" s="7"/>
      <c r="W761" s="2" t="s">
        <v>54</v>
      </c>
      <c r="X761" s="6" t="s">
        <v>49</v>
      </c>
      <c r="Y761" s="6"/>
      <c r="Z761" s="7"/>
      <c r="AA761" s="7"/>
      <c r="AB761" s="7"/>
      <c r="AC761" s="7"/>
      <c r="AD761" s="7"/>
      <c r="AE761" s="7"/>
    </row>
    <row r="762" spans="1:31" x14ac:dyDescent="0.15">
      <c r="A762" s="4">
        <v>42403</v>
      </c>
      <c r="B762" s="5" t="s">
        <v>1656</v>
      </c>
      <c r="C762" s="2">
        <v>2</v>
      </c>
      <c r="D762" s="6" t="s">
        <v>111</v>
      </c>
      <c r="E762" s="6" t="s">
        <v>112</v>
      </c>
      <c r="F762" s="7"/>
      <c r="G762" s="2" t="s">
        <v>1145</v>
      </c>
      <c r="H762" s="2" t="s">
        <v>44</v>
      </c>
      <c r="I762" s="2" t="s">
        <v>178</v>
      </c>
      <c r="J762" s="6" t="s">
        <v>55</v>
      </c>
      <c r="K762" s="2" t="s">
        <v>66</v>
      </c>
      <c r="L762" s="2">
        <v>1</v>
      </c>
      <c r="M762" s="2">
        <v>320</v>
      </c>
      <c r="N762" s="2">
        <v>320</v>
      </c>
      <c r="O762" s="12">
        <v>1</v>
      </c>
      <c r="P762" s="7"/>
      <c r="Q762" s="7"/>
      <c r="R762" s="14" t="s">
        <v>113</v>
      </c>
      <c r="S762" s="2" t="s">
        <v>1657</v>
      </c>
      <c r="T762" s="7"/>
      <c r="U762" s="7"/>
      <c r="V762" s="7"/>
      <c r="W762" s="2" t="s">
        <v>54</v>
      </c>
      <c r="X762" s="6" t="s">
        <v>49</v>
      </c>
      <c r="Y762" s="6"/>
      <c r="Z762" s="7"/>
      <c r="AA762" s="7"/>
      <c r="AB762" s="7"/>
      <c r="AC762" s="7"/>
      <c r="AD762" s="7"/>
      <c r="AE762" s="7"/>
    </row>
    <row r="763" spans="1:31" x14ac:dyDescent="0.15">
      <c r="A763" s="4">
        <v>42403</v>
      </c>
      <c r="B763" s="5" t="s">
        <v>1656</v>
      </c>
      <c r="C763" s="2">
        <v>2</v>
      </c>
      <c r="D763" s="6" t="s">
        <v>671</v>
      </c>
      <c r="E763" s="6" t="s">
        <v>112</v>
      </c>
      <c r="F763" s="7"/>
      <c r="G763" s="2" t="s">
        <v>1145</v>
      </c>
      <c r="H763" s="2" t="s">
        <v>44</v>
      </c>
      <c r="I763" s="2" t="s">
        <v>53</v>
      </c>
      <c r="J763" s="6" t="s">
        <v>55</v>
      </c>
      <c r="K763" s="2" t="s">
        <v>66</v>
      </c>
      <c r="L763" s="2">
        <v>1</v>
      </c>
      <c r="M763" s="2">
        <v>480</v>
      </c>
      <c r="N763" s="2">
        <v>480</v>
      </c>
      <c r="O763" s="12">
        <v>1</v>
      </c>
      <c r="P763" s="7"/>
      <c r="Q763" s="7"/>
      <c r="R763" s="14" t="s">
        <v>113</v>
      </c>
      <c r="S763" s="2" t="s">
        <v>1657</v>
      </c>
      <c r="T763" s="7"/>
      <c r="U763" s="7"/>
      <c r="V763" s="7"/>
      <c r="W763" s="2" t="s">
        <v>54</v>
      </c>
      <c r="X763" s="6" t="s">
        <v>49</v>
      </c>
      <c r="Y763" s="6"/>
      <c r="Z763" s="7"/>
      <c r="AA763" s="7"/>
      <c r="AB763" s="7"/>
      <c r="AC763" s="7"/>
      <c r="AD763" s="7"/>
      <c r="AE763" s="7"/>
    </row>
    <row r="764" spans="1:31" x14ac:dyDescent="0.15">
      <c r="A764" s="4">
        <v>42403</v>
      </c>
      <c r="B764" s="5" t="s">
        <v>1658</v>
      </c>
      <c r="C764" s="2">
        <v>3</v>
      </c>
      <c r="D764" s="6" t="s">
        <v>66</v>
      </c>
      <c r="E764" s="6" t="s">
        <v>120</v>
      </c>
      <c r="F764" s="2" t="s">
        <v>793</v>
      </c>
      <c r="G764" s="2" t="s">
        <v>203</v>
      </c>
      <c r="H764" s="2" t="s">
        <v>44</v>
      </c>
      <c r="I764" s="2" t="s">
        <v>208</v>
      </c>
      <c r="J764" s="6" t="s">
        <v>55</v>
      </c>
      <c r="K764" s="2" t="s">
        <v>66</v>
      </c>
      <c r="L764" s="2">
        <v>1</v>
      </c>
      <c r="M764" s="2">
        <v>3750</v>
      </c>
      <c r="N764" s="2">
        <v>2524</v>
      </c>
      <c r="O764" s="12">
        <v>0.67306666666666704</v>
      </c>
      <c r="P764" s="7"/>
      <c r="Q764" s="7"/>
      <c r="R764" s="14" t="s">
        <v>65</v>
      </c>
      <c r="S764" s="2" t="s">
        <v>1659</v>
      </c>
      <c r="T764" s="2">
        <v>13910995336</v>
      </c>
      <c r="U764" s="7"/>
      <c r="V764" s="7"/>
      <c r="W764" s="2" t="s">
        <v>54</v>
      </c>
      <c r="X764" s="6" t="s">
        <v>86</v>
      </c>
      <c r="Y764" s="6"/>
      <c r="Z764" s="7"/>
      <c r="AA764" s="7"/>
      <c r="AB764" s="7"/>
      <c r="AC764" s="7"/>
      <c r="AD764" s="7"/>
      <c r="AE764" s="7"/>
    </row>
    <row r="765" spans="1:31" x14ac:dyDescent="0.15">
      <c r="A765" s="4">
        <v>42403</v>
      </c>
      <c r="B765" s="5" t="s">
        <v>1658</v>
      </c>
      <c r="C765" s="2">
        <v>3</v>
      </c>
      <c r="D765" s="6" t="s">
        <v>146</v>
      </c>
      <c r="E765" s="6" t="s">
        <v>120</v>
      </c>
      <c r="F765" s="2" t="s">
        <v>1394</v>
      </c>
      <c r="G765" s="2" t="s">
        <v>203</v>
      </c>
      <c r="H765" s="2" t="s">
        <v>44</v>
      </c>
      <c r="I765" s="2">
        <v>24.5</v>
      </c>
      <c r="J765" s="6" t="s">
        <v>55</v>
      </c>
      <c r="K765" s="2" t="s">
        <v>66</v>
      </c>
      <c r="L765" s="2">
        <v>1</v>
      </c>
      <c r="M765" s="2">
        <v>2190</v>
      </c>
      <c r="N765" s="2">
        <v>1475</v>
      </c>
      <c r="O765" s="12">
        <v>0.67351598173516003</v>
      </c>
      <c r="P765" s="7"/>
      <c r="Q765" s="7"/>
      <c r="R765" s="14" t="s">
        <v>65</v>
      </c>
      <c r="S765" s="2" t="s">
        <v>1659</v>
      </c>
      <c r="T765" s="7"/>
      <c r="U765" s="7"/>
      <c r="V765" s="7"/>
      <c r="W765" s="2" t="s">
        <v>54</v>
      </c>
      <c r="X765" s="6" t="s">
        <v>86</v>
      </c>
      <c r="Y765" s="6"/>
      <c r="Z765" s="7"/>
      <c r="AA765" s="7"/>
      <c r="AB765" s="7"/>
      <c r="AC765" s="7"/>
      <c r="AD765" s="7"/>
      <c r="AE765" s="7"/>
    </row>
    <row r="766" spans="1:31" x14ac:dyDescent="0.15">
      <c r="A766" s="4">
        <v>42403</v>
      </c>
      <c r="B766" s="5" t="s">
        <v>1658</v>
      </c>
      <c r="C766" s="2">
        <v>3</v>
      </c>
      <c r="D766" s="6" t="s">
        <v>149</v>
      </c>
      <c r="E766" s="6" t="s">
        <v>492</v>
      </c>
      <c r="F766" s="7"/>
      <c r="G766" s="2" t="s">
        <v>150</v>
      </c>
      <c r="H766" s="2" t="s">
        <v>44</v>
      </c>
      <c r="I766" s="2" t="s">
        <v>765</v>
      </c>
      <c r="J766" s="6" t="s">
        <v>55</v>
      </c>
      <c r="K766" s="2" t="s">
        <v>66</v>
      </c>
      <c r="L766" s="2">
        <v>1</v>
      </c>
      <c r="M766" s="2">
        <v>258</v>
      </c>
      <c r="N766" s="2">
        <v>0</v>
      </c>
      <c r="O766" s="12">
        <v>0</v>
      </c>
      <c r="P766" s="7"/>
      <c r="Q766" s="7"/>
      <c r="R766" s="14" t="s">
        <v>65</v>
      </c>
      <c r="S766" s="2" t="s">
        <v>1659</v>
      </c>
      <c r="T766" s="7"/>
      <c r="U766" s="7"/>
      <c r="V766" s="7"/>
      <c r="W766" s="2" t="s">
        <v>54</v>
      </c>
      <c r="X766" s="6" t="s">
        <v>186</v>
      </c>
      <c r="Y766" s="6"/>
      <c r="Z766" s="7"/>
      <c r="AA766" s="7"/>
      <c r="AB766" s="7"/>
      <c r="AC766" s="7"/>
      <c r="AD766" s="7"/>
      <c r="AE766" s="7"/>
    </row>
    <row r="767" spans="1:31" x14ac:dyDescent="0.15">
      <c r="A767" s="4">
        <v>42403</v>
      </c>
      <c r="B767" s="5" t="s">
        <v>1658</v>
      </c>
      <c r="C767" s="2">
        <v>3</v>
      </c>
      <c r="D767" s="6" t="s">
        <v>111</v>
      </c>
      <c r="E767" s="6" t="s">
        <v>112</v>
      </c>
      <c r="F767" s="7"/>
      <c r="G767" s="2" t="s">
        <v>1145</v>
      </c>
      <c r="H767" s="2" t="s">
        <v>44</v>
      </c>
      <c r="I767" s="2" t="s">
        <v>178</v>
      </c>
      <c r="J767" s="6" t="s">
        <v>55</v>
      </c>
      <c r="K767" s="2" t="s">
        <v>66</v>
      </c>
      <c r="L767" s="2">
        <v>1</v>
      </c>
      <c r="M767" s="2">
        <v>320</v>
      </c>
      <c r="N767" s="2">
        <v>200</v>
      </c>
      <c r="O767" s="12">
        <v>0.625</v>
      </c>
      <c r="P767" s="7"/>
      <c r="Q767" s="7"/>
      <c r="R767" s="14" t="s">
        <v>65</v>
      </c>
      <c r="S767" s="2" t="s">
        <v>1659</v>
      </c>
      <c r="T767" s="7"/>
      <c r="U767" s="7"/>
      <c r="V767" s="7"/>
      <c r="W767" s="2" t="s">
        <v>54</v>
      </c>
      <c r="X767" s="6" t="s">
        <v>86</v>
      </c>
      <c r="Y767" s="6"/>
      <c r="Z767" s="7"/>
      <c r="AA767" s="7"/>
      <c r="AB767" s="7"/>
      <c r="AC767" s="7"/>
      <c r="AD767" s="7"/>
      <c r="AE767" s="7"/>
    </row>
    <row r="768" spans="1:31" x14ac:dyDescent="0.15">
      <c r="A768" s="4">
        <v>42403</v>
      </c>
      <c r="B768" s="5" t="s">
        <v>1658</v>
      </c>
      <c r="C768" s="2">
        <v>3</v>
      </c>
      <c r="D768" s="6" t="s">
        <v>146</v>
      </c>
      <c r="E768" s="6" t="s">
        <v>120</v>
      </c>
      <c r="F768" s="2" t="s">
        <v>1503</v>
      </c>
      <c r="G768" s="2" t="s">
        <v>166</v>
      </c>
      <c r="H768" s="2" t="s">
        <v>44</v>
      </c>
      <c r="I768" s="2">
        <v>27.5</v>
      </c>
      <c r="J768" s="6" t="s">
        <v>45</v>
      </c>
      <c r="K768" s="2" t="s">
        <v>66</v>
      </c>
      <c r="L768" s="2">
        <v>1</v>
      </c>
      <c r="M768" s="2">
        <v>3940</v>
      </c>
      <c r="N768" s="2">
        <v>2561</v>
      </c>
      <c r="O768" s="12">
        <v>0.65</v>
      </c>
      <c r="P768" s="7"/>
      <c r="Q768" s="7"/>
      <c r="R768" s="14" t="s">
        <v>65</v>
      </c>
      <c r="S768" s="2" t="s">
        <v>1659</v>
      </c>
      <c r="T768" s="2" t="s">
        <v>1660</v>
      </c>
      <c r="U768" s="7"/>
      <c r="V768" s="7"/>
      <c r="W768" s="2" t="s">
        <v>54</v>
      </c>
      <c r="X768" s="6" t="s">
        <v>86</v>
      </c>
      <c r="Y768" s="6"/>
      <c r="Z768" s="7"/>
      <c r="AA768" s="7"/>
      <c r="AB768" s="7"/>
      <c r="AC768" s="7"/>
      <c r="AD768" s="7"/>
      <c r="AE768" s="7"/>
    </row>
    <row r="769" spans="1:31" x14ac:dyDescent="0.15">
      <c r="A769" s="4">
        <v>42403</v>
      </c>
      <c r="B769" s="5" t="s">
        <v>1661</v>
      </c>
      <c r="C769" s="2">
        <v>4</v>
      </c>
      <c r="D769" s="6" t="s">
        <v>50</v>
      </c>
      <c r="E769" s="6" t="s">
        <v>112</v>
      </c>
      <c r="F769" s="7"/>
      <c r="G769" s="2" t="s">
        <v>166</v>
      </c>
      <c r="H769" s="2" t="s">
        <v>62</v>
      </c>
      <c r="I769" s="2" t="s">
        <v>53</v>
      </c>
      <c r="J769" s="6" t="s">
        <v>45</v>
      </c>
      <c r="K769" s="2" t="s">
        <v>46</v>
      </c>
      <c r="L769" s="2">
        <v>1</v>
      </c>
      <c r="M769" s="2">
        <v>50</v>
      </c>
      <c r="N769" s="2">
        <v>50</v>
      </c>
      <c r="O769" s="12">
        <v>1</v>
      </c>
      <c r="P769" s="7"/>
      <c r="Q769" s="7"/>
      <c r="R769" s="14" t="s">
        <v>47</v>
      </c>
      <c r="S769" s="7"/>
      <c r="T769" s="7"/>
      <c r="U769" s="7"/>
      <c r="V769" s="7"/>
      <c r="W769" s="2" t="s">
        <v>54</v>
      </c>
      <c r="X769" s="6" t="s">
        <v>86</v>
      </c>
      <c r="Y769" s="6"/>
      <c r="Z769" s="7"/>
      <c r="AA769" s="7"/>
      <c r="AB769" s="7"/>
      <c r="AC769" s="7"/>
      <c r="AD769" s="7"/>
      <c r="AE769" s="7"/>
    </row>
    <row r="770" spans="1:31" x14ac:dyDescent="0.15">
      <c r="A770" s="4">
        <v>42403</v>
      </c>
      <c r="B770" s="5" t="s">
        <v>1661</v>
      </c>
      <c r="C770" s="2">
        <v>4</v>
      </c>
      <c r="D770" s="6" t="s">
        <v>50</v>
      </c>
      <c r="E770" s="6" t="s">
        <v>1153</v>
      </c>
      <c r="F770" s="7"/>
      <c r="G770" s="2" t="s">
        <v>150</v>
      </c>
      <c r="H770" s="2" t="s">
        <v>44</v>
      </c>
      <c r="I770" s="2" t="s">
        <v>43</v>
      </c>
      <c r="J770" s="6" t="s">
        <v>45</v>
      </c>
      <c r="K770" s="2" t="s">
        <v>46</v>
      </c>
      <c r="L770" s="2">
        <v>1</v>
      </c>
      <c r="M770" s="2">
        <v>158</v>
      </c>
      <c r="N770" s="2">
        <v>158</v>
      </c>
      <c r="O770" s="12">
        <v>1</v>
      </c>
      <c r="P770" s="7"/>
      <c r="Q770" s="7"/>
      <c r="R770" s="14" t="s">
        <v>47</v>
      </c>
      <c r="S770" s="7"/>
      <c r="T770" s="7"/>
      <c r="U770" s="7"/>
      <c r="V770" s="7"/>
      <c r="W770" s="2" t="s">
        <v>54</v>
      </c>
      <c r="X770" s="6" t="s">
        <v>86</v>
      </c>
      <c r="Y770" s="6"/>
      <c r="Z770" s="7"/>
      <c r="AA770" s="7"/>
      <c r="AB770" s="7"/>
      <c r="AC770" s="7"/>
      <c r="AD770" s="7"/>
      <c r="AE770" s="7"/>
    </row>
    <row r="771" spans="1:31" x14ac:dyDescent="0.15">
      <c r="A771" s="4">
        <v>42403</v>
      </c>
      <c r="B771" s="5" t="s">
        <v>1662</v>
      </c>
      <c r="C771" s="2">
        <v>5</v>
      </c>
      <c r="D771" s="6" t="s">
        <v>50</v>
      </c>
      <c r="E771" s="6" t="s">
        <v>112</v>
      </c>
      <c r="F771" s="7"/>
      <c r="G771" s="2" t="s">
        <v>166</v>
      </c>
      <c r="H771" s="2" t="s">
        <v>62</v>
      </c>
      <c r="I771" s="2" t="s">
        <v>53</v>
      </c>
      <c r="J771" s="6" t="s">
        <v>45</v>
      </c>
      <c r="K771" s="2" t="s">
        <v>46</v>
      </c>
      <c r="L771" s="2">
        <v>1</v>
      </c>
      <c r="M771" s="2">
        <v>50</v>
      </c>
      <c r="N771" s="2">
        <v>50</v>
      </c>
      <c r="O771" s="12">
        <v>1</v>
      </c>
      <c r="P771" s="7"/>
      <c r="Q771" s="7"/>
      <c r="R771" s="14" t="s">
        <v>47</v>
      </c>
      <c r="S771" s="7"/>
      <c r="T771" s="7"/>
      <c r="U771" s="7"/>
      <c r="V771" s="7"/>
      <c r="W771" s="2" t="s">
        <v>54</v>
      </c>
      <c r="X771" s="6" t="s">
        <v>49</v>
      </c>
      <c r="Y771" s="6"/>
      <c r="Z771" s="7"/>
      <c r="AA771" s="7"/>
      <c r="AB771" s="7"/>
      <c r="AC771" s="7"/>
      <c r="AD771" s="7"/>
      <c r="AE771" s="7"/>
    </row>
    <row r="772" spans="1:31" x14ac:dyDescent="0.15">
      <c r="A772" s="4">
        <v>42403</v>
      </c>
      <c r="B772" s="5" t="s">
        <v>1663</v>
      </c>
      <c r="C772" s="2">
        <v>6</v>
      </c>
      <c r="D772" s="6" t="s">
        <v>56</v>
      </c>
      <c r="E772" s="6" t="s">
        <v>52</v>
      </c>
      <c r="F772" s="7"/>
      <c r="G772" s="2" t="s">
        <v>1007</v>
      </c>
      <c r="H772" s="2" t="s">
        <v>44</v>
      </c>
      <c r="I772" s="2" t="s">
        <v>53</v>
      </c>
      <c r="J772" s="6" t="s">
        <v>55</v>
      </c>
      <c r="K772" s="2" t="s">
        <v>46</v>
      </c>
      <c r="L772" s="2">
        <v>1</v>
      </c>
      <c r="M772" s="2">
        <v>20</v>
      </c>
      <c r="N772" s="2">
        <v>20</v>
      </c>
      <c r="O772" s="12">
        <v>1</v>
      </c>
      <c r="P772" s="7"/>
      <c r="Q772" s="7"/>
      <c r="R772" s="14" t="s">
        <v>47</v>
      </c>
      <c r="S772" s="7"/>
      <c r="T772" s="7"/>
      <c r="U772" s="7"/>
      <c r="V772" s="7"/>
      <c r="W772" s="2" t="s">
        <v>1639</v>
      </c>
      <c r="X772" s="6" t="s">
        <v>49</v>
      </c>
      <c r="Y772" s="6"/>
      <c r="Z772" s="7"/>
      <c r="AA772" s="7"/>
      <c r="AB772" s="7"/>
      <c r="AC772" s="7"/>
      <c r="AD772" s="7"/>
      <c r="AE772" s="7"/>
    </row>
    <row r="773" spans="1:31" x14ac:dyDescent="0.15">
      <c r="A773" s="4">
        <v>42403</v>
      </c>
      <c r="B773" s="5" t="s">
        <v>1663</v>
      </c>
      <c r="C773" s="2">
        <v>6</v>
      </c>
      <c r="D773" s="6" t="s">
        <v>100</v>
      </c>
      <c r="E773" s="6" t="s">
        <v>227</v>
      </c>
      <c r="F773" s="7"/>
      <c r="G773" s="2" t="s">
        <v>203</v>
      </c>
      <c r="H773" s="2" t="s">
        <v>44</v>
      </c>
      <c r="I773" s="2" t="s">
        <v>53</v>
      </c>
      <c r="J773" s="6" t="s">
        <v>55</v>
      </c>
      <c r="K773" s="2" t="s">
        <v>46</v>
      </c>
      <c r="L773" s="2">
        <v>1</v>
      </c>
      <c r="M773" s="2">
        <v>30</v>
      </c>
      <c r="N773" s="2">
        <v>30</v>
      </c>
      <c r="O773" s="12">
        <v>1</v>
      </c>
      <c r="P773" s="7"/>
      <c r="Q773" s="7"/>
      <c r="R773" s="14" t="s">
        <v>47</v>
      </c>
      <c r="S773" s="7"/>
      <c r="T773" s="7"/>
      <c r="U773" s="7"/>
      <c r="V773" s="7"/>
      <c r="W773" s="2" t="s">
        <v>1639</v>
      </c>
      <c r="X773" s="6" t="s">
        <v>49</v>
      </c>
      <c r="Y773" s="6"/>
      <c r="Z773" s="7"/>
      <c r="AA773" s="7"/>
      <c r="AB773" s="7"/>
      <c r="AC773" s="7"/>
      <c r="AD773" s="7"/>
      <c r="AE773" s="7"/>
    </row>
    <row r="774" spans="1:31" x14ac:dyDescent="0.15">
      <c r="A774" s="4">
        <v>42403</v>
      </c>
      <c r="B774" s="5" t="s">
        <v>1664</v>
      </c>
      <c r="C774" s="2">
        <v>7</v>
      </c>
      <c r="D774" s="6" t="s">
        <v>69</v>
      </c>
      <c r="E774" s="6" t="s">
        <v>199</v>
      </c>
      <c r="F774" s="2" t="s">
        <v>817</v>
      </c>
      <c r="G774" s="2" t="s">
        <v>1002</v>
      </c>
      <c r="H774" s="2" t="s">
        <v>44</v>
      </c>
      <c r="I774" s="2" t="s">
        <v>72</v>
      </c>
      <c r="J774" s="6" t="s">
        <v>55</v>
      </c>
      <c r="K774" s="2" t="s">
        <v>66</v>
      </c>
      <c r="L774" s="2">
        <v>1</v>
      </c>
      <c r="M774" s="2">
        <v>1180</v>
      </c>
      <c r="N774" s="2">
        <v>1180</v>
      </c>
      <c r="O774" s="12">
        <v>1</v>
      </c>
      <c r="P774" s="7"/>
      <c r="Q774" s="7"/>
      <c r="R774" s="14" t="s">
        <v>113</v>
      </c>
      <c r="S774" s="2" t="s">
        <v>1657</v>
      </c>
      <c r="T774" s="7"/>
      <c r="U774" s="7"/>
      <c r="V774" s="7"/>
      <c r="W774" s="2" t="s">
        <v>54</v>
      </c>
      <c r="X774" s="6" t="s">
        <v>49</v>
      </c>
      <c r="Y774" s="6"/>
      <c r="Z774" s="2">
        <v>3520</v>
      </c>
      <c r="AA774" s="7"/>
      <c r="AB774" s="7"/>
      <c r="AC774" s="7"/>
      <c r="AD774" s="7"/>
      <c r="AE774" s="7"/>
    </row>
    <row r="775" spans="1:31" x14ac:dyDescent="0.15">
      <c r="A775" s="4">
        <v>42403</v>
      </c>
      <c r="B775" s="5" t="s">
        <v>1665</v>
      </c>
      <c r="C775" s="2">
        <v>8</v>
      </c>
      <c r="D775" s="6" t="s">
        <v>56</v>
      </c>
      <c r="E775" s="6" t="s">
        <v>52</v>
      </c>
      <c r="F775" s="7"/>
      <c r="G775" s="2" t="s">
        <v>166</v>
      </c>
      <c r="H775" s="2" t="s">
        <v>44</v>
      </c>
      <c r="I775" s="2" t="s">
        <v>53</v>
      </c>
      <c r="J775" s="6" t="s">
        <v>45</v>
      </c>
      <c r="K775" s="2" t="s">
        <v>46</v>
      </c>
      <c r="L775" s="2">
        <v>1</v>
      </c>
      <c r="M775" s="2">
        <v>20</v>
      </c>
      <c r="N775" s="2">
        <v>20</v>
      </c>
      <c r="O775" s="12">
        <v>1</v>
      </c>
      <c r="P775" s="7"/>
      <c r="Q775" s="7"/>
      <c r="R775" s="14" t="s">
        <v>47</v>
      </c>
      <c r="S775" s="7"/>
      <c r="T775" s="7"/>
      <c r="U775" s="7"/>
      <c r="V775" s="7"/>
      <c r="W775" s="2" t="s">
        <v>54</v>
      </c>
      <c r="X775" s="6" t="s">
        <v>49</v>
      </c>
      <c r="Y775" s="6"/>
      <c r="Z775" s="7"/>
      <c r="AA775" s="7"/>
      <c r="AB775" s="7"/>
      <c r="AC775" s="7"/>
      <c r="AD775" s="7"/>
      <c r="AE775" s="7"/>
    </row>
    <row r="776" spans="1:31" x14ac:dyDescent="0.15">
      <c r="A776" s="4">
        <v>42403</v>
      </c>
      <c r="B776" s="5" t="s">
        <v>1666</v>
      </c>
      <c r="C776" s="2">
        <v>9</v>
      </c>
      <c r="D776" s="6" t="s">
        <v>64</v>
      </c>
      <c r="E776" s="6" t="s">
        <v>101</v>
      </c>
      <c r="F776" s="2" t="s">
        <v>953</v>
      </c>
      <c r="G776" s="7"/>
      <c r="H776" s="2" t="s">
        <v>44</v>
      </c>
      <c r="I776" s="2" t="s">
        <v>212</v>
      </c>
      <c r="J776" s="6" t="s">
        <v>45</v>
      </c>
      <c r="K776" s="2" t="s">
        <v>66</v>
      </c>
      <c r="L776" s="2">
        <v>1</v>
      </c>
      <c r="M776" s="2">
        <v>3280</v>
      </c>
      <c r="N776" s="2">
        <v>2296</v>
      </c>
      <c r="O776" s="12">
        <v>0.7</v>
      </c>
      <c r="P776" s="7"/>
      <c r="Q776" s="7"/>
      <c r="R776" s="14" t="s">
        <v>113</v>
      </c>
      <c r="S776" s="2" t="s">
        <v>1295</v>
      </c>
      <c r="T776" s="7"/>
      <c r="U776" s="7"/>
      <c r="V776" s="7"/>
      <c r="W776" s="2" t="s">
        <v>54</v>
      </c>
      <c r="X776" s="6" t="s">
        <v>86</v>
      </c>
      <c r="Y776" s="6"/>
      <c r="Z776" s="7"/>
      <c r="AA776" s="7"/>
      <c r="AB776" s="7"/>
      <c r="AC776" s="7"/>
      <c r="AD776" s="7"/>
      <c r="AE776" s="7"/>
    </row>
    <row r="777" spans="1:31" x14ac:dyDescent="0.15">
      <c r="A777" s="4">
        <v>42403</v>
      </c>
      <c r="B777" s="5" t="s">
        <v>1666</v>
      </c>
      <c r="C777" s="2">
        <v>9</v>
      </c>
      <c r="D777" s="6" t="s">
        <v>102</v>
      </c>
      <c r="E777" s="6" t="s">
        <v>133</v>
      </c>
      <c r="F777" s="2" t="s">
        <v>103</v>
      </c>
      <c r="G777" s="2" t="s">
        <v>328</v>
      </c>
      <c r="H777" s="2" t="s">
        <v>44</v>
      </c>
      <c r="I777" s="2" t="s">
        <v>104</v>
      </c>
      <c r="J777" s="6" t="s">
        <v>45</v>
      </c>
      <c r="K777" s="2" t="s">
        <v>66</v>
      </c>
      <c r="L777" s="2">
        <v>1</v>
      </c>
      <c r="M777" s="2">
        <v>1980</v>
      </c>
      <c r="N777" s="2">
        <v>1386</v>
      </c>
      <c r="O777" s="12">
        <v>0.7</v>
      </c>
      <c r="P777" s="7"/>
      <c r="Q777" s="7"/>
      <c r="R777" s="14" t="s">
        <v>113</v>
      </c>
      <c r="S777" s="2" t="s">
        <v>1295</v>
      </c>
      <c r="T777" s="7"/>
      <c r="U777" s="7"/>
      <c r="V777" s="7"/>
      <c r="W777" s="2" t="s">
        <v>54</v>
      </c>
      <c r="X777" s="6" t="s">
        <v>86</v>
      </c>
      <c r="Y777" s="6"/>
      <c r="Z777" s="7"/>
      <c r="AA777" s="7"/>
      <c r="AB777" s="7"/>
      <c r="AC777" s="7"/>
      <c r="AD777" s="7"/>
      <c r="AE777" s="7"/>
    </row>
    <row r="778" spans="1:31" x14ac:dyDescent="0.15">
      <c r="A778" s="4">
        <v>42403</v>
      </c>
      <c r="B778" s="5" t="s">
        <v>1666</v>
      </c>
      <c r="C778" s="2">
        <v>9</v>
      </c>
      <c r="D778" s="6" t="s">
        <v>83</v>
      </c>
      <c r="E778" s="6" t="s">
        <v>79</v>
      </c>
      <c r="F778" s="2" t="s">
        <v>244</v>
      </c>
      <c r="G778" s="2" t="s">
        <v>80</v>
      </c>
      <c r="H778" s="2" t="s">
        <v>44</v>
      </c>
      <c r="I778" s="2">
        <v>42.5</v>
      </c>
      <c r="J778" s="6" t="s">
        <v>45</v>
      </c>
      <c r="K778" s="2" t="s">
        <v>66</v>
      </c>
      <c r="L778" s="2">
        <v>1</v>
      </c>
      <c r="M778" s="2">
        <v>1628</v>
      </c>
      <c r="N778" s="2">
        <v>1139</v>
      </c>
      <c r="O778" s="12">
        <v>0.69963144963144996</v>
      </c>
      <c r="P778" s="7"/>
      <c r="Q778" s="7"/>
      <c r="R778" s="14" t="s">
        <v>113</v>
      </c>
      <c r="S778" s="2" t="s">
        <v>1295</v>
      </c>
      <c r="T778" s="7"/>
      <c r="U778" s="7"/>
      <c r="V778" s="7"/>
      <c r="W778" s="2" t="s">
        <v>54</v>
      </c>
      <c r="X778" s="6" t="s">
        <v>86</v>
      </c>
      <c r="Y778" s="6"/>
      <c r="Z778" s="7"/>
      <c r="AA778" s="7"/>
      <c r="AB778" s="7"/>
      <c r="AC778" s="7"/>
      <c r="AD778" s="7"/>
      <c r="AE778" s="7"/>
    </row>
    <row r="779" spans="1:31" x14ac:dyDescent="0.15">
      <c r="A779" s="4">
        <v>42403</v>
      </c>
      <c r="B779" s="5" t="s">
        <v>1667</v>
      </c>
      <c r="C779" s="2">
        <v>10</v>
      </c>
      <c r="D779" s="6" t="s">
        <v>69</v>
      </c>
      <c r="E779" s="6" t="s">
        <v>1668</v>
      </c>
      <c r="F779" s="2"/>
      <c r="G779" s="2" t="s">
        <v>166</v>
      </c>
      <c r="H779" s="2" t="s">
        <v>62</v>
      </c>
      <c r="I779" s="2" t="s">
        <v>72</v>
      </c>
      <c r="J779" s="6" t="s">
        <v>45</v>
      </c>
      <c r="K779" s="2" t="s">
        <v>66</v>
      </c>
      <c r="L779" s="2">
        <v>1</v>
      </c>
      <c r="M779" s="2">
        <v>1580</v>
      </c>
      <c r="N779" s="2">
        <v>1106</v>
      </c>
      <c r="O779" s="12">
        <v>0.7</v>
      </c>
      <c r="P779" s="2"/>
      <c r="Q779" s="2"/>
      <c r="R779" s="14" t="s">
        <v>113</v>
      </c>
      <c r="S779" s="2" t="s">
        <v>1295</v>
      </c>
      <c r="T779" s="2"/>
      <c r="U779" s="2"/>
      <c r="V779" s="2"/>
      <c r="W779" s="2" t="s">
        <v>54</v>
      </c>
      <c r="X779" s="6" t="s">
        <v>86</v>
      </c>
      <c r="Y779" s="6"/>
      <c r="Z779" s="2">
        <v>2560</v>
      </c>
      <c r="AA779" s="2"/>
      <c r="AB779" s="15"/>
      <c r="AC779" s="2"/>
      <c r="AD779" s="2"/>
      <c r="AE779" s="2"/>
    </row>
    <row r="780" spans="1:31" x14ac:dyDescent="0.15">
      <c r="A780" s="4">
        <v>42404</v>
      </c>
      <c r="B780" s="5" t="s">
        <v>1669</v>
      </c>
      <c r="C780" s="2">
        <v>1</v>
      </c>
      <c r="D780" s="6" t="s">
        <v>50</v>
      </c>
      <c r="E780" s="6" t="s">
        <v>112</v>
      </c>
      <c r="F780" s="2" t="s">
        <v>81</v>
      </c>
      <c r="G780" s="2" t="s">
        <v>138</v>
      </c>
      <c r="H780" s="2" t="s">
        <v>62</v>
      </c>
      <c r="I780" s="2" t="s">
        <v>43</v>
      </c>
      <c r="J780" s="6" t="s">
        <v>45</v>
      </c>
      <c r="K780" s="2" t="s">
        <v>64</v>
      </c>
      <c r="L780" s="2">
        <v>1</v>
      </c>
      <c r="M780" s="2">
        <v>158</v>
      </c>
      <c r="N780" s="2">
        <v>150</v>
      </c>
      <c r="O780" s="12">
        <v>0.949367088607595</v>
      </c>
      <c r="P780" s="7"/>
      <c r="Q780" s="7"/>
      <c r="R780" s="14" t="s">
        <v>47</v>
      </c>
      <c r="S780" s="7"/>
      <c r="T780" s="7"/>
      <c r="U780" s="7"/>
      <c r="V780" s="7"/>
      <c r="W780" s="2" t="s">
        <v>54</v>
      </c>
      <c r="X780" s="6" t="s">
        <v>49</v>
      </c>
      <c r="Y780" s="6"/>
      <c r="Z780" s="7"/>
      <c r="AA780" s="7"/>
      <c r="AB780" s="7"/>
      <c r="AC780" s="7"/>
      <c r="AD780" s="7"/>
      <c r="AE780" s="7"/>
    </row>
    <row r="781" spans="1:31" x14ac:dyDescent="0.15">
      <c r="A781" s="4">
        <v>42404</v>
      </c>
      <c r="B781" s="5" t="s">
        <v>1670</v>
      </c>
      <c r="C781" s="2">
        <v>2</v>
      </c>
      <c r="D781" s="6" t="s">
        <v>87</v>
      </c>
      <c r="E781" s="6" t="s">
        <v>98</v>
      </c>
      <c r="F781" s="2" t="s">
        <v>99</v>
      </c>
      <c r="G781" s="2" t="s">
        <v>150</v>
      </c>
      <c r="H781" s="2" t="s">
        <v>44</v>
      </c>
      <c r="I781" s="2" t="s">
        <v>43</v>
      </c>
      <c r="J781" s="6" t="s">
        <v>55</v>
      </c>
      <c r="K781" s="2" t="s">
        <v>64</v>
      </c>
      <c r="L781" s="2">
        <v>1</v>
      </c>
      <c r="M781" s="2">
        <v>350</v>
      </c>
      <c r="N781" s="2">
        <v>350</v>
      </c>
      <c r="O781" s="12">
        <v>1</v>
      </c>
      <c r="P781" s="7"/>
      <c r="Q781" s="7"/>
      <c r="R781" s="14" t="s">
        <v>47</v>
      </c>
      <c r="S781" s="7"/>
      <c r="T781" s="7"/>
      <c r="U781" s="7"/>
      <c r="V781" s="7"/>
      <c r="W781" s="2" t="s">
        <v>54</v>
      </c>
      <c r="X781" s="6" t="s">
        <v>78</v>
      </c>
      <c r="Y781" s="6"/>
      <c r="Z781" s="7"/>
      <c r="AA781" s="7"/>
      <c r="AB781" s="7"/>
      <c r="AC781" s="7"/>
      <c r="AD781" s="7"/>
      <c r="AE781" s="7"/>
    </row>
    <row r="782" spans="1:31" x14ac:dyDescent="0.15">
      <c r="A782" s="4">
        <v>42404</v>
      </c>
      <c r="B782" s="5" t="s">
        <v>1671</v>
      </c>
      <c r="C782" s="2">
        <v>3</v>
      </c>
      <c r="D782" s="6" t="s">
        <v>75</v>
      </c>
      <c r="E782" s="6" t="s">
        <v>225</v>
      </c>
      <c r="F782" s="2" t="s">
        <v>1287</v>
      </c>
      <c r="G782" s="2" t="s">
        <v>137</v>
      </c>
      <c r="H782" s="2" t="s">
        <v>62</v>
      </c>
      <c r="I782" s="2" t="s">
        <v>53</v>
      </c>
      <c r="J782" s="6" t="s">
        <v>45</v>
      </c>
      <c r="K782" s="2" t="s">
        <v>46</v>
      </c>
      <c r="L782" s="2">
        <v>1</v>
      </c>
      <c r="M782" s="2">
        <v>760</v>
      </c>
      <c r="N782" s="2">
        <v>532</v>
      </c>
      <c r="O782" s="12">
        <v>0.7</v>
      </c>
      <c r="P782" s="7"/>
      <c r="Q782" s="7"/>
      <c r="R782" s="14" t="s">
        <v>47</v>
      </c>
      <c r="S782" s="7"/>
      <c r="T782" s="7"/>
      <c r="U782" s="7"/>
      <c r="V782" s="7"/>
      <c r="W782" s="2" t="s">
        <v>54</v>
      </c>
      <c r="X782" s="6" t="s">
        <v>49</v>
      </c>
      <c r="Y782" s="6"/>
      <c r="Z782" s="7"/>
      <c r="AA782" s="7"/>
      <c r="AB782" s="7"/>
      <c r="AC782" s="7"/>
      <c r="AD782" s="7"/>
      <c r="AE782" s="7"/>
    </row>
    <row r="783" spans="1:31" x14ac:dyDescent="0.15">
      <c r="A783" s="4">
        <v>42404</v>
      </c>
      <c r="B783" s="5" t="s">
        <v>1671</v>
      </c>
      <c r="C783" s="2">
        <v>3</v>
      </c>
      <c r="D783" s="6" t="s">
        <v>50</v>
      </c>
      <c r="E783" s="6" t="s">
        <v>174</v>
      </c>
      <c r="F783" s="2" t="s">
        <v>1672</v>
      </c>
      <c r="G783" s="2" t="s">
        <v>1279</v>
      </c>
      <c r="H783" s="2" t="s">
        <v>62</v>
      </c>
      <c r="I783" s="2" t="s">
        <v>43</v>
      </c>
      <c r="J783" s="6" t="s">
        <v>45</v>
      </c>
      <c r="K783" s="2" t="s">
        <v>46</v>
      </c>
      <c r="L783" s="2">
        <v>1</v>
      </c>
      <c r="M783" s="2">
        <v>499</v>
      </c>
      <c r="N783" s="2">
        <v>349</v>
      </c>
      <c r="O783" s="12">
        <v>0.69939879759518997</v>
      </c>
      <c r="P783" s="7"/>
      <c r="Q783" s="7"/>
      <c r="R783" s="14" t="s">
        <v>47</v>
      </c>
      <c r="S783" s="7"/>
      <c r="T783" s="7"/>
      <c r="U783" s="7"/>
      <c r="V783" s="7"/>
      <c r="W783" s="2" t="s">
        <v>54</v>
      </c>
      <c r="X783" s="6" t="s">
        <v>49</v>
      </c>
      <c r="Y783" s="6"/>
      <c r="Z783" s="7"/>
      <c r="AA783" s="7"/>
      <c r="AB783" s="7"/>
      <c r="AC783" s="7"/>
      <c r="AD783" s="7"/>
      <c r="AE783" s="7"/>
    </row>
    <row r="784" spans="1:31" x14ac:dyDescent="0.15">
      <c r="A784" s="4">
        <v>42404</v>
      </c>
      <c r="B784" s="5" t="s">
        <v>1671</v>
      </c>
      <c r="C784" s="2">
        <v>3</v>
      </c>
      <c r="D784" s="6" t="s">
        <v>56</v>
      </c>
      <c r="E784" s="6" t="s">
        <v>79</v>
      </c>
      <c r="F784" s="2" t="s">
        <v>105</v>
      </c>
      <c r="G784" s="2" t="s">
        <v>80</v>
      </c>
      <c r="H784" s="2" t="s">
        <v>62</v>
      </c>
      <c r="I784" s="2" t="s">
        <v>53</v>
      </c>
      <c r="J784" s="6" t="s">
        <v>45</v>
      </c>
      <c r="K784" s="2" t="s">
        <v>46</v>
      </c>
      <c r="L784" s="2">
        <v>1</v>
      </c>
      <c r="M784" s="2">
        <v>158</v>
      </c>
      <c r="N784" s="2">
        <v>109</v>
      </c>
      <c r="O784" s="12">
        <v>0.689873417721519</v>
      </c>
      <c r="P784" s="7"/>
      <c r="Q784" s="7"/>
      <c r="R784" s="14" t="s">
        <v>47</v>
      </c>
      <c r="S784" s="7"/>
      <c r="T784" s="7"/>
      <c r="U784" s="7"/>
      <c r="V784" s="7"/>
      <c r="W784" s="2" t="s">
        <v>54</v>
      </c>
      <c r="X784" s="6" t="s">
        <v>49</v>
      </c>
      <c r="Y784" s="6"/>
      <c r="Z784" s="7"/>
      <c r="AA784" s="7"/>
      <c r="AB784" s="7"/>
      <c r="AC784" s="7"/>
      <c r="AD784" s="7"/>
      <c r="AE784" s="7"/>
    </row>
    <row r="785" spans="1:31" x14ac:dyDescent="0.15">
      <c r="A785" s="4">
        <v>42404</v>
      </c>
      <c r="B785" s="5" t="s">
        <v>1673</v>
      </c>
      <c r="C785" s="2">
        <v>4</v>
      </c>
      <c r="D785" s="6" t="s">
        <v>90</v>
      </c>
      <c r="E785" s="6" t="s">
        <v>995</v>
      </c>
      <c r="F785" s="2" t="s">
        <v>108</v>
      </c>
      <c r="G785" s="2" t="s">
        <v>319</v>
      </c>
      <c r="H785" s="2" t="s">
        <v>44</v>
      </c>
      <c r="I785" s="2" t="s">
        <v>255</v>
      </c>
      <c r="J785" s="6" t="s">
        <v>63</v>
      </c>
      <c r="K785" s="2" t="s">
        <v>64</v>
      </c>
      <c r="L785" s="2">
        <v>1</v>
      </c>
      <c r="M785" s="2">
        <v>598</v>
      </c>
      <c r="N785" s="2">
        <v>478</v>
      </c>
      <c r="O785" s="12">
        <v>0.79933110367893001</v>
      </c>
      <c r="P785" s="7"/>
      <c r="Q785" s="7"/>
      <c r="R785" s="14" t="s">
        <v>113</v>
      </c>
      <c r="S785" s="2" t="s">
        <v>1674</v>
      </c>
      <c r="T785" s="7"/>
      <c r="U785" s="7"/>
      <c r="V785" s="7"/>
      <c r="W785" s="2" t="s">
        <v>54</v>
      </c>
      <c r="X785" s="6" t="s">
        <v>86</v>
      </c>
      <c r="Y785" s="6"/>
      <c r="Z785" s="7"/>
      <c r="AA785" s="7"/>
      <c r="AB785" s="7"/>
      <c r="AC785" s="7"/>
      <c r="AD785" s="7"/>
      <c r="AE785" s="7"/>
    </row>
    <row r="786" spans="1:31" x14ac:dyDescent="0.15">
      <c r="A786" s="4">
        <v>42404</v>
      </c>
      <c r="B786" s="5" t="s">
        <v>1673</v>
      </c>
      <c r="C786" s="2">
        <v>4</v>
      </c>
      <c r="D786" s="6" t="s">
        <v>100</v>
      </c>
      <c r="E786" s="6" t="s">
        <v>128</v>
      </c>
      <c r="F786" s="2" t="s">
        <v>200</v>
      </c>
      <c r="G786" s="2" t="s">
        <v>1675</v>
      </c>
      <c r="H786" s="2" t="s">
        <v>44</v>
      </c>
      <c r="I786" s="2" t="s">
        <v>156</v>
      </c>
      <c r="J786" s="6" t="s">
        <v>63</v>
      </c>
      <c r="K786" s="2" t="s">
        <v>64</v>
      </c>
      <c r="L786" s="2">
        <v>1</v>
      </c>
      <c r="M786" s="2">
        <v>315</v>
      </c>
      <c r="N786" s="2">
        <v>252</v>
      </c>
      <c r="O786" s="12">
        <v>0.8</v>
      </c>
      <c r="P786" s="7"/>
      <c r="Q786" s="7"/>
      <c r="R786" s="14" t="s">
        <v>113</v>
      </c>
      <c r="S786" s="2" t="s">
        <v>1674</v>
      </c>
      <c r="T786" s="7"/>
      <c r="U786" s="7"/>
      <c r="V786" s="7"/>
      <c r="W786" s="2" t="s">
        <v>54</v>
      </c>
      <c r="X786" s="6" t="s">
        <v>86</v>
      </c>
      <c r="Y786" s="6"/>
      <c r="Z786" s="7"/>
      <c r="AA786" s="7"/>
      <c r="AB786" s="7"/>
      <c r="AC786" s="7"/>
      <c r="AD786" s="7"/>
      <c r="AE786" s="7"/>
    </row>
    <row r="787" spans="1:31" x14ac:dyDescent="0.15">
      <c r="A787" s="4">
        <v>42404</v>
      </c>
      <c r="B787" s="5" t="s">
        <v>1676</v>
      </c>
      <c r="C787" s="2">
        <v>5</v>
      </c>
      <c r="D787" s="6" t="s">
        <v>56</v>
      </c>
      <c r="E787" s="6" t="s">
        <v>52</v>
      </c>
      <c r="F787" s="7"/>
      <c r="G787" s="2" t="s">
        <v>166</v>
      </c>
      <c r="H787" s="2" t="s">
        <v>44</v>
      </c>
      <c r="I787" s="2" t="s">
        <v>53</v>
      </c>
      <c r="J787" s="6" t="s">
        <v>45</v>
      </c>
      <c r="K787" s="2" t="s">
        <v>46</v>
      </c>
      <c r="L787" s="2">
        <v>1</v>
      </c>
      <c r="M787" s="2">
        <v>20</v>
      </c>
      <c r="N787" s="2">
        <v>20</v>
      </c>
      <c r="O787" s="12">
        <v>1</v>
      </c>
      <c r="P787" s="7"/>
      <c r="Q787" s="7"/>
      <c r="R787" s="14" t="s">
        <v>47</v>
      </c>
      <c r="S787" s="7"/>
      <c r="T787" s="7"/>
      <c r="U787" s="7"/>
      <c r="V787" s="7"/>
      <c r="W787" s="2" t="s">
        <v>54</v>
      </c>
      <c r="X787" s="6" t="s">
        <v>78</v>
      </c>
      <c r="Y787" s="6"/>
      <c r="Z787" s="7"/>
      <c r="AA787" s="7"/>
      <c r="AB787" s="7"/>
      <c r="AC787" s="7"/>
      <c r="AD787" s="7"/>
      <c r="AE787" s="7"/>
    </row>
    <row r="788" spans="1:31" x14ac:dyDescent="0.15">
      <c r="A788" s="4">
        <v>42404</v>
      </c>
      <c r="B788" s="5" t="s">
        <v>1676</v>
      </c>
      <c r="C788" s="2">
        <v>5</v>
      </c>
      <c r="D788" s="6" t="s">
        <v>59</v>
      </c>
      <c r="E788" s="6" t="s">
        <v>52</v>
      </c>
      <c r="F788" s="7"/>
      <c r="G788" s="2" t="s">
        <v>223</v>
      </c>
      <c r="H788" s="2" t="s">
        <v>44</v>
      </c>
      <c r="I788" s="2" t="s">
        <v>43</v>
      </c>
      <c r="J788" s="6" t="s">
        <v>45</v>
      </c>
      <c r="K788" s="2" t="s">
        <v>46</v>
      </c>
      <c r="L788" s="2">
        <v>1</v>
      </c>
      <c r="M788" s="2">
        <v>58</v>
      </c>
      <c r="N788" s="2">
        <v>30</v>
      </c>
      <c r="O788" s="12">
        <v>0.51724137931034497</v>
      </c>
      <c r="P788" s="7"/>
      <c r="Q788" s="7"/>
      <c r="R788" s="14" t="s">
        <v>47</v>
      </c>
      <c r="S788" s="7"/>
      <c r="T788" s="7"/>
      <c r="U788" s="7"/>
      <c r="V788" s="7"/>
      <c r="W788" s="2" t="s">
        <v>54</v>
      </c>
      <c r="X788" s="6" t="s">
        <v>78</v>
      </c>
      <c r="Y788" s="6"/>
      <c r="Z788" s="7"/>
      <c r="AA788" s="7"/>
      <c r="AB788" s="7"/>
      <c r="AC788" s="7"/>
      <c r="AD788" s="7"/>
      <c r="AE788" s="7"/>
    </row>
    <row r="789" spans="1:31" x14ac:dyDescent="0.15">
      <c r="A789" s="4">
        <v>42404</v>
      </c>
      <c r="B789" s="5" t="s">
        <v>1677</v>
      </c>
      <c r="C789" s="2">
        <v>6</v>
      </c>
      <c r="D789" s="6" t="s">
        <v>87</v>
      </c>
      <c r="E789" s="6" t="s">
        <v>98</v>
      </c>
      <c r="F789" s="2" t="s">
        <v>99</v>
      </c>
      <c r="G789" s="2" t="s">
        <v>164</v>
      </c>
      <c r="H789" s="2" t="s">
        <v>44</v>
      </c>
      <c r="I789" s="2" t="s">
        <v>89</v>
      </c>
      <c r="J789" s="6" t="s">
        <v>55</v>
      </c>
      <c r="K789" s="2" t="s">
        <v>64</v>
      </c>
      <c r="L789" s="2">
        <v>1</v>
      </c>
      <c r="M789" s="2">
        <v>350</v>
      </c>
      <c r="N789" s="2">
        <v>350</v>
      </c>
      <c r="O789" s="12">
        <v>1</v>
      </c>
      <c r="P789" s="7"/>
      <c r="Q789" s="7"/>
      <c r="R789" s="14" t="s">
        <v>113</v>
      </c>
      <c r="S789" s="2" t="s">
        <v>276</v>
      </c>
      <c r="T789" s="7"/>
      <c r="U789" s="7"/>
      <c r="V789" s="7"/>
      <c r="W789" s="2" t="s">
        <v>54</v>
      </c>
      <c r="X789" s="6" t="s">
        <v>78</v>
      </c>
      <c r="Y789" s="6"/>
      <c r="Z789" s="7"/>
      <c r="AA789" s="7"/>
      <c r="AB789" s="7"/>
      <c r="AC789" s="7"/>
      <c r="AD789" s="7"/>
      <c r="AE789" s="7"/>
    </row>
    <row r="790" spans="1:31" x14ac:dyDescent="0.15">
      <c r="A790" s="4">
        <v>42404</v>
      </c>
      <c r="B790" s="5" t="s">
        <v>1678</v>
      </c>
      <c r="C790" s="2">
        <v>7</v>
      </c>
      <c r="D790" s="6" t="s">
        <v>50</v>
      </c>
      <c r="E790" s="6" t="s">
        <v>95</v>
      </c>
      <c r="F790" s="2" t="s">
        <v>866</v>
      </c>
      <c r="G790" s="2" t="s">
        <v>190</v>
      </c>
      <c r="H790" s="2" t="s">
        <v>62</v>
      </c>
      <c r="I790" s="2" t="s">
        <v>43</v>
      </c>
      <c r="J790" s="6" t="s">
        <v>55</v>
      </c>
      <c r="K790" s="2" t="s">
        <v>64</v>
      </c>
      <c r="L790" s="2">
        <v>1</v>
      </c>
      <c r="M790" s="2">
        <v>448</v>
      </c>
      <c r="N790" s="2">
        <v>358</v>
      </c>
      <c r="O790" s="12">
        <v>0.79910714285714302</v>
      </c>
      <c r="P790" s="2"/>
      <c r="Q790" s="2"/>
      <c r="R790" s="14" t="s">
        <v>113</v>
      </c>
      <c r="S790" s="2" t="s">
        <v>1679</v>
      </c>
      <c r="T790" s="2"/>
      <c r="U790" s="2"/>
      <c r="V790" s="2"/>
      <c r="W790" s="2" t="s">
        <v>54</v>
      </c>
      <c r="X790" s="6" t="s">
        <v>78</v>
      </c>
      <c r="Y790" s="6"/>
      <c r="Z790" s="2"/>
      <c r="AA790" s="2"/>
      <c r="AB790" s="15"/>
      <c r="AC790" s="2"/>
      <c r="AD790" s="2"/>
      <c r="AE790" s="2"/>
    </row>
    <row r="791" spans="1:31" x14ac:dyDescent="0.15">
      <c r="A791" s="4">
        <v>42404</v>
      </c>
      <c r="B791" s="5" t="s">
        <v>1680</v>
      </c>
      <c r="C791" s="2">
        <v>8</v>
      </c>
      <c r="D791" s="6" t="s">
        <v>50</v>
      </c>
      <c r="E791" s="6" t="s">
        <v>1571</v>
      </c>
      <c r="F791" s="2" t="s">
        <v>224</v>
      </c>
      <c r="G791" s="2" t="s">
        <v>138</v>
      </c>
      <c r="H791" s="2" t="s">
        <v>44</v>
      </c>
      <c r="I791" s="2" t="s">
        <v>53</v>
      </c>
      <c r="J791" s="6" t="s">
        <v>63</v>
      </c>
      <c r="K791" s="2" t="s">
        <v>46</v>
      </c>
      <c r="L791" s="2">
        <v>1</v>
      </c>
      <c r="M791" s="2">
        <v>50</v>
      </c>
      <c r="N791" s="2">
        <v>50</v>
      </c>
      <c r="O791" s="12">
        <v>1</v>
      </c>
      <c r="P791" s="7"/>
      <c r="Q791" s="7"/>
      <c r="R791" s="14" t="s">
        <v>47</v>
      </c>
      <c r="S791" s="7"/>
      <c r="T791" s="7"/>
      <c r="U791" s="7"/>
      <c r="V791" s="7"/>
      <c r="W791" s="2" t="s">
        <v>54</v>
      </c>
      <c r="X791" s="6" t="s">
        <v>49</v>
      </c>
      <c r="Y791" s="6"/>
      <c r="Z791" s="7"/>
      <c r="AA791" s="7"/>
      <c r="AB791" s="7"/>
      <c r="AC791" s="7"/>
      <c r="AD791" s="7"/>
      <c r="AE791" s="7"/>
    </row>
    <row r="792" spans="1:31" x14ac:dyDescent="0.15">
      <c r="A792" s="4">
        <v>42404</v>
      </c>
      <c r="B792" s="5" t="s">
        <v>1680</v>
      </c>
      <c r="C792" s="2">
        <v>8</v>
      </c>
      <c r="D792" s="6" t="s">
        <v>50</v>
      </c>
      <c r="E792" s="6" t="s">
        <v>1571</v>
      </c>
      <c r="F792" s="2" t="s">
        <v>224</v>
      </c>
      <c r="G792" s="2" t="s">
        <v>137</v>
      </c>
      <c r="H792" s="2" t="s">
        <v>44</v>
      </c>
      <c r="I792" s="2" t="s">
        <v>53</v>
      </c>
      <c r="J792" s="6" t="s">
        <v>63</v>
      </c>
      <c r="K792" s="2" t="s">
        <v>46</v>
      </c>
      <c r="L792" s="2">
        <v>1</v>
      </c>
      <c r="M792" s="2">
        <v>50</v>
      </c>
      <c r="N792" s="2">
        <v>50</v>
      </c>
      <c r="O792" s="12">
        <v>1</v>
      </c>
      <c r="P792" s="7"/>
      <c r="Q792" s="7"/>
      <c r="R792" s="14" t="s">
        <v>47</v>
      </c>
      <c r="S792" s="7"/>
      <c r="T792" s="7"/>
      <c r="U792" s="7"/>
      <c r="V792" s="7"/>
      <c r="W792" s="2" t="s">
        <v>54</v>
      </c>
      <c r="X792" s="6" t="s">
        <v>49</v>
      </c>
      <c r="Y792" s="6"/>
      <c r="Z792" s="7"/>
      <c r="AA792" s="7"/>
      <c r="AB792" s="7"/>
      <c r="AC792" s="7"/>
      <c r="AD792" s="7"/>
      <c r="AE792" s="7"/>
    </row>
    <row r="793" spans="1:31" x14ac:dyDescent="0.15">
      <c r="A793" s="4">
        <v>42404</v>
      </c>
      <c r="B793" s="5" t="s">
        <v>1681</v>
      </c>
      <c r="C793" s="2">
        <v>9</v>
      </c>
      <c r="D793" s="6" t="s">
        <v>141</v>
      </c>
      <c r="E793" s="6" t="s">
        <v>41</v>
      </c>
      <c r="F793" s="2" t="s">
        <v>1209</v>
      </c>
      <c r="G793" s="2" t="s">
        <v>166</v>
      </c>
      <c r="H793" s="2" t="s">
        <v>44</v>
      </c>
      <c r="I793" s="2" t="s">
        <v>72</v>
      </c>
      <c r="J793" s="6" t="s">
        <v>55</v>
      </c>
      <c r="K793" s="2" t="s">
        <v>64</v>
      </c>
      <c r="L793" s="2">
        <v>1</v>
      </c>
      <c r="M793" s="2">
        <v>812</v>
      </c>
      <c r="N793" s="2">
        <v>649</v>
      </c>
      <c r="O793" s="12">
        <v>0.79926108374384197</v>
      </c>
      <c r="P793" s="7"/>
      <c r="Q793" s="7"/>
      <c r="R793" s="14" t="s">
        <v>65</v>
      </c>
      <c r="S793" s="2" t="s">
        <v>1682</v>
      </c>
      <c r="T793" s="2">
        <v>18500736207</v>
      </c>
      <c r="U793" s="7"/>
      <c r="V793" s="7"/>
      <c r="W793" s="2" t="s">
        <v>54</v>
      </c>
      <c r="X793" s="6" t="s">
        <v>49</v>
      </c>
      <c r="Y793" s="6"/>
      <c r="Z793" s="7"/>
      <c r="AA793" s="7"/>
      <c r="AB793" s="7"/>
      <c r="AC793" s="7"/>
      <c r="AD793" s="7"/>
      <c r="AE793" s="7"/>
    </row>
    <row r="794" spans="1:31" x14ac:dyDescent="0.15">
      <c r="A794" s="4">
        <v>42404</v>
      </c>
      <c r="B794" s="5" t="s">
        <v>1681</v>
      </c>
      <c r="C794" s="2">
        <v>9</v>
      </c>
      <c r="D794" s="6" t="s">
        <v>941</v>
      </c>
      <c r="E794" s="6" t="s">
        <v>41</v>
      </c>
      <c r="F794" s="2" t="s">
        <v>42</v>
      </c>
      <c r="G794" s="2" t="s">
        <v>166</v>
      </c>
      <c r="H794" s="2" t="s">
        <v>44</v>
      </c>
      <c r="I794" s="2" t="s">
        <v>43</v>
      </c>
      <c r="J794" s="6" t="s">
        <v>55</v>
      </c>
      <c r="K794" s="2" t="s">
        <v>64</v>
      </c>
      <c r="L794" s="2">
        <v>1</v>
      </c>
      <c r="M794" s="2">
        <v>190</v>
      </c>
      <c r="N794" s="2">
        <v>151</v>
      </c>
      <c r="O794" s="12">
        <v>0.79473684210526296</v>
      </c>
      <c r="P794" s="7"/>
      <c r="Q794" s="7"/>
      <c r="R794" s="14" t="s">
        <v>65</v>
      </c>
      <c r="S794" s="2" t="s">
        <v>1682</v>
      </c>
      <c r="T794" s="7"/>
      <c r="U794" s="7"/>
      <c r="V794" s="7"/>
      <c r="W794" s="2" t="s">
        <v>54</v>
      </c>
      <c r="X794" s="6" t="s">
        <v>49</v>
      </c>
      <c r="Y794" s="6"/>
      <c r="Z794" s="7"/>
      <c r="AA794" s="7"/>
      <c r="AB794" s="7"/>
      <c r="AC794" s="7"/>
      <c r="AD794" s="7"/>
      <c r="AE794" s="7"/>
    </row>
    <row r="795" spans="1:31" x14ac:dyDescent="0.15">
      <c r="A795" s="4">
        <v>42405</v>
      </c>
      <c r="B795" s="5" t="s">
        <v>1683</v>
      </c>
      <c r="C795" s="2">
        <v>1</v>
      </c>
      <c r="D795" s="6" t="s">
        <v>69</v>
      </c>
      <c r="E795" s="6" t="s">
        <v>199</v>
      </c>
      <c r="F795" s="2" t="s">
        <v>801</v>
      </c>
      <c r="G795" s="2" t="s">
        <v>279</v>
      </c>
      <c r="H795" s="2" t="s">
        <v>44</v>
      </c>
      <c r="I795" s="2" t="s">
        <v>43</v>
      </c>
      <c r="J795" s="6" t="s">
        <v>55</v>
      </c>
      <c r="K795" s="2" t="s">
        <v>64</v>
      </c>
      <c r="L795" s="2">
        <v>1</v>
      </c>
      <c r="M795" s="2">
        <v>1180</v>
      </c>
      <c r="N795" s="2">
        <v>1180</v>
      </c>
      <c r="O795" s="12">
        <v>1</v>
      </c>
      <c r="P795" s="7"/>
      <c r="Q795" s="7"/>
      <c r="R795" s="14" t="s">
        <v>65</v>
      </c>
      <c r="S795" s="2" t="s">
        <v>1684</v>
      </c>
      <c r="T795" s="2">
        <v>13810857507</v>
      </c>
      <c r="U795" s="7"/>
      <c r="V795" s="7"/>
      <c r="W795" s="2" t="s">
        <v>54</v>
      </c>
      <c r="X795" s="6" t="s">
        <v>86</v>
      </c>
      <c r="Y795" s="6"/>
      <c r="Z795" s="7"/>
      <c r="AA795" s="7"/>
      <c r="AB795" s="7"/>
      <c r="AC795" s="7"/>
      <c r="AD795" s="7"/>
      <c r="AE795" s="7"/>
    </row>
    <row r="796" spans="1:31" x14ac:dyDescent="0.15">
      <c r="A796" s="4">
        <v>42405</v>
      </c>
      <c r="B796" s="5" t="s">
        <v>1683</v>
      </c>
      <c r="C796" s="2">
        <v>1</v>
      </c>
      <c r="D796" s="6" t="s">
        <v>87</v>
      </c>
      <c r="E796" s="6" t="s">
        <v>98</v>
      </c>
      <c r="F796" s="2" t="s">
        <v>99</v>
      </c>
      <c r="G796" s="2" t="s">
        <v>164</v>
      </c>
      <c r="H796" s="2" t="s">
        <v>44</v>
      </c>
      <c r="I796" s="2" t="s">
        <v>89</v>
      </c>
      <c r="J796" s="6" t="s">
        <v>55</v>
      </c>
      <c r="K796" s="2" t="s">
        <v>64</v>
      </c>
      <c r="L796" s="2">
        <v>1</v>
      </c>
      <c r="M796" s="2">
        <v>350</v>
      </c>
      <c r="N796" s="2">
        <v>350</v>
      </c>
      <c r="O796" s="12">
        <v>1</v>
      </c>
      <c r="P796" s="7"/>
      <c r="Q796" s="7"/>
      <c r="R796" s="14" t="s">
        <v>65</v>
      </c>
      <c r="S796" s="2" t="s">
        <v>1684</v>
      </c>
      <c r="T796" s="7"/>
      <c r="U796" s="7"/>
      <c r="V796" s="7"/>
      <c r="W796" s="2" t="s">
        <v>54</v>
      </c>
      <c r="X796" s="6" t="s">
        <v>86</v>
      </c>
      <c r="Y796" s="6"/>
      <c r="Z796" s="7"/>
      <c r="AA796" s="7"/>
      <c r="AB796" s="7"/>
      <c r="AC796" s="7"/>
      <c r="AD796" s="7"/>
      <c r="AE796" s="7"/>
    </row>
    <row r="797" spans="1:31" x14ac:dyDescent="0.15">
      <c r="A797" s="4">
        <v>42405</v>
      </c>
      <c r="B797" s="5" t="s">
        <v>1685</v>
      </c>
      <c r="C797" s="2">
        <v>2</v>
      </c>
      <c r="D797" s="6" t="s">
        <v>100</v>
      </c>
      <c r="E797" s="6" t="s">
        <v>227</v>
      </c>
      <c r="F797" s="7"/>
      <c r="G797" s="2" t="s">
        <v>223</v>
      </c>
      <c r="H797" s="2" t="s">
        <v>44</v>
      </c>
      <c r="I797" s="2" t="s">
        <v>53</v>
      </c>
      <c r="J797" s="6" t="s">
        <v>63</v>
      </c>
      <c r="K797" s="2" t="s">
        <v>46</v>
      </c>
      <c r="L797" s="2">
        <v>1</v>
      </c>
      <c r="M797" s="2">
        <v>30</v>
      </c>
      <c r="N797" s="2">
        <v>30</v>
      </c>
      <c r="O797" s="12">
        <v>1</v>
      </c>
      <c r="P797" s="7"/>
      <c r="Q797" s="7"/>
      <c r="R797" s="14" t="s">
        <v>47</v>
      </c>
      <c r="S797" s="7"/>
      <c r="T797" s="7"/>
      <c r="U797" s="7"/>
      <c r="V797" s="7"/>
      <c r="W797" s="2" t="s">
        <v>54</v>
      </c>
      <c r="X797" s="6" t="s">
        <v>49</v>
      </c>
      <c r="Y797" s="6"/>
      <c r="Z797" s="7"/>
      <c r="AA797" s="7"/>
      <c r="AB797" s="7"/>
      <c r="AC797" s="7"/>
      <c r="AD797" s="7"/>
      <c r="AE797" s="7"/>
    </row>
    <row r="798" spans="1:31" x14ac:dyDescent="0.15">
      <c r="A798" s="4">
        <v>42405</v>
      </c>
      <c r="B798" s="5" t="s">
        <v>1686</v>
      </c>
      <c r="C798" s="2">
        <v>3</v>
      </c>
      <c r="D798" s="6" t="s">
        <v>69</v>
      </c>
      <c r="E798" s="6" t="s">
        <v>199</v>
      </c>
      <c r="F798" s="2" t="s">
        <v>119</v>
      </c>
      <c r="G798" s="2" t="s">
        <v>1002</v>
      </c>
      <c r="H798" s="2" t="s">
        <v>44</v>
      </c>
      <c r="I798" s="2" t="s">
        <v>43</v>
      </c>
      <c r="J798" s="6" t="s">
        <v>63</v>
      </c>
      <c r="K798" s="2" t="s">
        <v>64</v>
      </c>
      <c r="L798" s="2">
        <v>1</v>
      </c>
      <c r="M798" s="2">
        <v>580</v>
      </c>
      <c r="N798" s="2">
        <v>580</v>
      </c>
      <c r="O798" s="12">
        <v>1</v>
      </c>
      <c r="P798" s="7"/>
      <c r="Q798" s="7"/>
      <c r="R798" s="14" t="s">
        <v>65</v>
      </c>
      <c r="S798" s="2" t="s">
        <v>1687</v>
      </c>
      <c r="T798" s="2">
        <v>13901285573</v>
      </c>
      <c r="U798" s="7"/>
      <c r="V798" s="7"/>
      <c r="W798" s="2" t="s">
        <v>54</v>
      </c>
      <c r="X798" s="6" t="s">
        <v>86</v>
      </c>
      <c r="Y798" s="6"/>
      <c r="Z798" s="7"/>
      <c r="AA798" s="7"/>
      <c r="AB798" s="7"/>
      <c r="AC798" s="7"/>
      <c r="AD798" s="7"/>
      <c r="AE798" s="7"/>
    </row>
    <row r="799" spans="1:31" x14ac:dyDescent="0.15">
      <c r="A799" s="4">
        <v>42405</v>
      </c>
      <c r="B799" s="5" t="s">
        <v>1686</v>
      </c>
      <c r="C799" s="2">
        <v>3</v>
      </c>
      <c r="D799" s="6" t="s">
        <v>83</v>
      </c>
      <c r="E799" s="6" t="s">
        <v>1688</v>
      </c>
      <c r="F799" s="7"/>
      <c r="G799" s="2" t="s">
        <v>166</v>
      </c>
      <c r="H799" s="2" t="s">
        <v>44</v>
      </c>
      <c r="I799" s="2">
        <v>22</v>
      </c>
      <c r="J799" s="6" t="s">
        <v>63</v>
      </c>
      <c r="K799" s="2" t="s">
        <v>64</v>
      </c>
      <c r="L799" s="2">
        <v>1</v>
      </c>
      <c r="M799" s="2">
        <v>680</v>
      </c>
      <c r="N799" s="2">
        <v>544</v>
      </c>
      <c r="O799" s="12">
        <v>0.8</v>
      </c>
      <c r="P799" s="7"/>
      <c r="Q799" s="7"/>
      <c r="R799" s="14" t="s">
        <v>65</v>
      </c>
      <c r="S799" s="2" t="s">
        <v>1687</v>
      </c>
      <c r="T799" s="7"/>
      <c r="U799" s="7"/>
      <c r="V799" s="7"/>
      <c r="W799" s="2" t="s">
        <v>54</v>
      </c>
      <c r="X799" s="6" t="s">
        <v>86</v>
      </c>
      <c r="Y799" s="6"/>
      <c r="Z799" s="7"/>
      <c r="AA799" s="7"/>
      <c r="AB799" s="7"/>
      <c r="AC799" s="7"/>
      <c r="AD799" s="7"/>
      <c r="AE799" s="7"/>
    </row>
    <row r="800" spans="1:31" x14ac:dyDescent="0.15">
      <c r="A800" s="4">
        <v>42405</v>
      </c>
      <c r="B800" s="5" t="s">
        <v>1686</v>
      </c>
      <c r="C800" s="2">
        <v>3</v>
      </c>
      <c r="D800" s="6" t="s">
        <v>87</v>
      </c>
      <c r="E800" s="6" t="s">
        <v>41</v>
      </c>
      <c r="F800" s="2" t="s">
        <v>1456</v>
      </c>
      <c r="G800" s="2" t="s">
        <v>166</v>
      </c>
      <c r="H800" s="2" t="s">
        <v>44</v>
      </c>
      <c r="I800" s="2" t="s">
        <v>43</v>
      </c>
      <c r="J800" s="6" t="s">
        <v>63</v>
      </c>
      <c r="K800" s="2" t="s">
        <v>64</v>
      </c>
      <c r="L800" s="2">
        <v>1</v>
      </c>
      <c r="M800" s="2">
        <v>400</v>
      </c>
      <c r="N800" s="2">
        <v>320</v>
      </c>
      <c r="O800" s="12">
        <v>0.8</v>
      </c>
      <c r="P800" s="2"/>
      <c r="Q800" s="2"/>
      <c r="R800" s="14" t="s">
        <v>65</v>
      </c>
      <c r="S800" s="2" t="s">
        <v>1687</v>
      </c>
      <c r="T800" s="2"/>
      <c r="U800" s="2"/>
      <c r="V800" s="2"/>
      <c r="W800" s="2" t="s">
        <v>54</v>
      </c>
      <c r="X800" s="6" t="s">
        <v>86</v>
      </c>
      <c r="Y800" s="6"/>
      <c r="Z800" s="2"/>
      <c r="AA800" s="2"/>
      <c r="AB800" s="15"/>
      <c r="AC800" s="2"/>
      <c r="AD800" s="2"/>
      <c r="AE800" s="2"/>
    </row>
    <row r="801" spans="1:31" x14ac:dyDescent="0.15">
      <c r="A801" s="4">
        <v>42405</v>
      </c>
      <c r="B801" s="5" t="s">
        <v>1686</v>
      </c>
      <c r="C801" s="2">
        <v>3</v>
      </c>
      <c r="D801" s="6" t="s">
        <v>75</v>
      </c>
      <c r="E801" s="6" t="s">
        <v>441</v>
      </c>
      <c r="F801" s="7"/>
      <c r="G801" s="2" t="s">
        <v>166</v>
      </c>
      <c r="H801" s="2" t="s">
        <v>44</v>
      </c>
      <c r="I801" s="2" t="s">
        <v>53</v>
      </c>
      <c r="J801" s="6" t="s">
        <v>63</v>
      </c>
      <c r="K801" s="2" t="s">
        <v>64</v>
      </c>
      <c r="L801" s="2">
        <v>1</v>
      </c>
      <c r="M801" s="2">
        <v>450</v>
      </c>
      <c r="N801" s="2">
        <v>356</v>
      </c>
      <c r="O801" s="12">
        <v>0.79111111111111099</v>
      </c>
      <c r="P801" s="7"/>
      <c r="Q801" s="7"/>
      <c r="R801" s="14" t="s">
        <v>65</v>
      </c>
      <c r="S801" s="2" t="s">
        <v>1687</v>
      </c>
      <c r="T801" s="7"/>
      <c r="U801" s="7"/>
      <c r="V801" s="7"/>
      <c r="W801" s="2" t="s">
        <v>54</v>
      </c>
      <c r="X801" s="6" t="s">
        <v>86</v>
      </c>
      <c r="Y801" s="6"/>
      <c r="Z801" s="7"/>
      <c r="AA801" s="7"/>
      <c r="AB801" s="7"/>
      <c r="AC801" s="7"/>
      <c r="AD801" s="7"/>
      <c r="AE801" s="7"/>
    </row>
    <row r="802" spans="1:31" x14ac:dyDescent="0.15">
      <c r="A802" s="4">
        <v>42405</v>
      </c>
      <c r="B802" s="5" t="s">
        <v>1689</v>
      </c>
      <c r="C802" s="2">
        <v>4</v>
      </c>
      <c r="D802" s="6" t="s">
        <v>83</v>
      </c>
      <c r="E802" s="6" t="s">
        <v>79</v>
      </c>
      <c r="F802" s="2" t="s">
        <v>1690</v>
      </c>
      <c r="G802" s="2" t="s">
        <v>1691</v>
      </c>
      <c r="H802" s="2" t="s">
        <v>44</v>
      </c>
      <c r="I802" s="2">
        <v>39</v>
      </c>
      <c r="J802" s="6" t="s">
        <v>55</v>
      </c>
      <c r="K802" s="2" t="s">
        <v>64</v>
      </c>
      <c r="L802" s="2">
        <v>1</v>
      </c>
      <c r="M802" s="2">
        <v>1800</v>
      </c>
      <c r="N802" s="2">
        <v>1420</v>
      </c>
      <c r="O802" s="12">
        <v>0.78888888888888897</v>
      </c>
      <c r="P802" s="7"/>
      <c r="Q802" s="7"/>
      <c r="R802" s="14" t="s">
        <v>113</v>
      </c>
      <c r="S802" s="2" t="s">
        <v>295</v>
      </c>
      <c r="T802" s="7"/>
      <c r="U802" s="7"/>
      <c r="V802" s="7"/>
      <c r="W802" s="2" t="s">
        <v>54</v>
      </c>
      <c r="X802" s="6" t="s">
        <v>78</v>
      </c>
      <c r="Y802" s="6"/>
      <c r="Z802" s="7"/>
      <c r="AA802" s="7"/>
      <c r="AB802" s="7"/>
      <c r="AC802" s="7"/>
      <c r="AD802" s="7"/>
      <c r="AE802" s="7"/>
    </row>
    <row r="803" spans="1:31" x14ac:dyDescent="0.15">
      <c r="A803" s="4">
        <v>42405</v>
      </c>
      <c r="B803" s="5" t="s">
        <v>1689</v>
      </c>
      <c r="C803" s="2">
        <v>4</v>
      </c>
      <c r="D803" s="6" t="s">
        <v>69</v>
      </c>
      <c r="E803" s="6" t="s">
        <v>199</v>
      </c>
      <c r="F803" s="2" t="s">
        <v>1426</v>
      </c>
      <c r="G803" s="2" t="s">
        <v>139</v>
      </c>
      <c r="H803" s="2" t="s">
        <v>44</v>
      </c>
      <c r="I803" s="2" t="s">
        <v>43</v>
      </c>
      <c r="J803" s="6" t="s">
        <v>55</v>
      </c>
      <c r="K803" s="2" t="s">
        <v>64</v>
      </c>
      <c r="L803" s="2">
        <v>1</v>
      </c>
      <c r="M803" s="2">
        <v>1580</v>
      </c>
      <c r="N803" s="2">
        <v>1580</v>
      </c>
      <c r="O803" s="12">
        <v>1</v>
      </c>
      <c r="P803" s="7"/>
      <c r="Q803" s="7"/>
      <c r="R803" s="14" t="s">
        <v>113</v>
      </c>
      <c r="S803" s="2" t="s">
        <v>295</v>
      </c>
      <c r="T803" s="7"/>
      <c r="U803" s="7"/>
      <c r="V803" s="7"/>
      <c r="W803" s="2" t="s">
        <v>54</v>
      </c>
      <c r="X803" s="6" t="s">
        <v>78</v>
      </c>
      <c r="Y803" s="6"/>
      <c r="Z803" s="7"/>
      <c r="AA803" s="7"/>
      <c r="AB803" s="7"/>
      <c r="AC803" s="7"/>
      <c r="AD803" s="7"/>
      <c r="AE803" s="7"/>
    </row>
    <row r="804" spans="1:31" x14ac:dyDescent="0.15">
      <c r="A804" s="4">
        <v>42405</v>
      </c>
      <c r="B804" s="5" t="s">
        <v>1689</v>
      </c>
      <c r="C804" s="2">
        <v>4</v>
      </c>
      <c r="D804" s="6" t="s">
        <v>59</v>
      </c>
      <c r="E804" s="6" t="s">
        <v>263</v>
      </c>
      <c r="F804" s="7"/>
      <c r="G804" s="2" t="s">
        <v>203</v>
      </c>
      <c r="H804" s="2" t="s">
        <v>44</v>
      </c>
      <c r="I804" s="2" t="s">
        <v>89</v>
      </c>
      <c r="J804" s="6" t="s">
        <v>55</v>
      </c>
      <c r="K804" s="2" t="s">
        <v>64</v>
      </c>
      <c r="L804" s="2">
        <v>1</v>
      </c>
      <c r="M804" s="2">
        <v>138</v>
      </c>
      <c r="N804" s="2">
        <v>0</v>
      </c>
      <c r="O804" s="12">
        <v>0</v>
      </c>
      <c r="P804" s="7"/>
      <c r="Q804" s="7"/>
      <c r="R804" s="14" t="s">
        <v>113</v>
      </c>
      <c r="S804" s="2" t="s">
        <v>295</v>
      </c>
      <c r="T804" s="7"/>
      <c r="U804" s="7"/>
      <c r="V804" s="7"/>
      <c r="W804" s="2" t="s">
        <v>54</v>
      </c>
      <c r="X804" s="6" t="s">
        <v>186</v>
      </c>
      <c r="Y804" s="6"/>
      <c r="Z804" s="7"/>
      <c r="AA804" s="7"/>
      <c r="AB804" s="7"/>
      <c r="AC804" s="7"/>
      <c r="AD804" s="7"/>
      <c r="AE804" s="7"/>
    </row>
    <row r="805" spans="1:31" x14ac:dyDescent="0.15">
      <c r="A805" s="4">
        <v>42405</v>
      </c>
      <c r="B805" s="5" t="s">
        <v>1692</v>
      </c>
      <c r="C805" s="2">
        <v>5</v>
      </c>
      <c r="D805" s="6" t="s">
        <v>56</v>
      </c>
      <c r="E805" s="6" t="s">
        <v>57</v>
      </c>
      <c r="F805" s="2" t="s">
        <v>105</v>
      </c>
      <c r="G805" s="2" t="s">
        <v>195</v>
      </c>
      <c r="H805" s="2" t="s">
        <v>62</v>
      </c>
      <c r="I805" s="2" t="s">
        <v>53</v>
      </c>
      <c r="J805" s="6" t="s">
        <v>55</v>
      </c>
      <c r="K805" s="2" t="s">
        <v>46</v>
      </c>
      <c r="L805" s="2">
        <v>1</v>
      </c>
      <c r="M805" s="2">
        <v>158</v>
      </c>
      <c r="N805" s="2">
        <v>158</v>
      </c>
      <c r="O805" s="12">
        <v>1</v>
      </c>
      <c r="P805" s="7"/>
      <c r="Q805" s="7"/>
      <c r="R805" s="14" t="s">
        <v>47</v>
      </c>
      <c r="S805" s="7"/>
      <c r="T805" s="7"/>
      <c r="U805" s="7"/>
      <c r="V805" s="7"/>
      <c r="W805" s="2" t="s">
        <v>54</v>
      </c>
      <c r="X805" s="6" t="s">
        <v>86</v>
      </c>
      <c r="Y805" s="6"/>
      <c r="Z805" s="7"/>
      <c r="AA805" s="7"/>
      <c r="AB805" s="7"/>
      <c r="AC805" s="7"/>
      <c r="AD805" s="7"/>
      <c r="AE805" s="7"/>
    </row>
    <row r="806" spans="1:31" x14ac:dyDescent="0.15">
      <c r="A806" s="4">
        <v>42405</v>
      </c>
      <c r="B806" s="5" t="s">
        <v>1693</v>
      </c>
      <c r="C806" s="2">
        <v>6</v>
      </c>
      <c r="D806" s="6" t="s">
        <v>90</v>
      </c>
      <c r="E806" s="6" t="s">
        <v>91</v>
      </c>
      <c r="F806" s="2" t="s">
        <v>1694</v>
      </c>
      <c r="G806" s="2" t="s">
        <v>1002</v>
      </c>
      <c r="H806" s="2" t="s">
        <v>44</v>
      </c>
      <c r="I806" s="2" t="s">
        <v>72</v>
      </c>
      <c r="J806" s="6" t="s">
        <v>45</v>
      </c>
      <c r="K806" s="2" t="s">
        <v>66</v>
      </c>
      <c r="L806" s="2">
        <v>1</v>
      </c>
      <c r="M806" s="2">
        <v>1450</v>
      </c>
      <c r="N806" s="2">
        <v>1000</v>
      </c>
      <c r="O806" s="12">
        <v>0.68965517241379304</v>
      </c>
      <c r="P806" s="7"/>
      <c r="Q806" s="7"/>
      <c r="R806" s="14" t="s">
        <v>65</v>
      </c>
      <c r="S806" s="2" t="s">
        <v>320</v>
      </c>
      <c r="T806" s="2">
        <v>13488769525</v>
      </c>
      <c r="U806" s="7"/>
      <c r="V806" s="7"/>
      <c r="W806" s="2" t="s">
        <v>54</v>
      </c>
      <c r="X806" s="6" t="s">
        <v>86</v>
      </c>
      <c r="Y806" s="6"/>
      <c r="Z806" s="7"/>
      <c r="AA806" s="7"/>
      <c r="AB806" s="7"/>
      <c r="AC806" s="7"/>
      <c r="AD806" s="7"/>
      <c r="AE806" s="7"/>
    </row>
    <row r="807" spans="1:31" x14ac:dyDescent="0.15">
      <c r="A807" s="4">
        <v>42405</v>
      </c>
      <c r="B807" s="5" t="s">
        <v>1695</v>
      </c>
      <c r="C807" s="2">
        <v>7</v>
      </c>
      <c r="D807" s="6" t="s">
        <v>69</v>
      </c>
      <c r="E807" s="6" t="s">
        <v>199</v>
      </c>
      <c r="F807" s="2" t="s">
        <v>801</v>
      </c>
      <c r="G807" s="2" t="s">
        <v>258</v>
      </c>
      <c r="H807" s="2" t="s">
        <v>44</v>
      </c>
      <c r="I807" s="2" t="s">
        <v>43</v>
      </c>
      <c r="J807" s="6" t="s">
        <v>63</v>
      </c>
      <c r="K807" s="2" t="s">
        <v>66</v>
      </c>
      <c r="L807" s="2">
        <v>1</v>
      </c>
      <c r="M807" s="2">
        <v>1180</v>
      </c>
      <c r="N807" s="2">
        <v>1180</v>
      </c>
      <c r="O807" s="12">
        <v>1</v>
      </c>
      <c r="P807" s="7"/>
      <c r="Q807" s="7"/>
      <c r="R807" s="14" t="s">
        <v>65</v>
      </c>
      <c r="S807" s="2" t="s">
        <v>307</v>
      </c>
      <c r="T807" s="2">
        <v>15801406826</v>
      </c>
      <c r="U807" s="7"/>
      <c r="V807" s="7"/>
      <c r="W807" s="2" t="s">
        <v>54</v>
      </c>
      <c r="X807" s="6" t="s">
        <v>86</v>
      </c>
      <c r="Y807" s="6"/>
      <c r="Z807" s="7"/>
      <c r="AA807" s="7"/>
      <c r="AB807" s="7"/>
      <c r="AC807" s="7"/>
      <c r="AD807" s="7"/>
      <c r="AE807" s="7"/>
    </row>
    <row r="808" spans="1:31" x14ac:dyDescent="0.15">
      <c r="A808" s="4">
        <v>42405</v>
      </c>
      <c r="B808" s="5" t="s">
        <v>1695</v>
      </c>
      <c r="C808" s="2">
        <v>7</v>
      </c>
      <c r="D808" s="6" t="s">
        <v>75</v>
      </c>
      <c r="E808" s="6" t="s">
        <v>199</v>
      </c>
      <c r="F808" s="2" t="s">
        <v>1485</v>
      </c>
      <c r="G808" s="2" t="s">
        <v>258</v>
      </c>
      <c r="H808" s="2" t="s">
        <v>44</v>
      </c>
      <c r="I808" s="2" t="s">
        <v>53</v>
      </c>
      <c r="J808" s="6" t="s">
        <v>63</v>
      </c>
      <c r="K808" s="2" t="s">
        <v>66</v>
      </c>
      <c r="L808" s="2">
        <v>1</v>
      </c>
      <c r="M808" s="2">
        <v>680</v>
      </c>
      <c r="N808" s="2">
        <v>680</v>
      </c>
      <c r="O808" s="12">
        <v>1</v>
      </c>
      <c r="P808" s="2"/>
      <c r="Q808" s="2"/>
      <c r="R808" s="14" t="s">
        <v>65</v>
      </c>
      <c r="S808" s="2" t="s">
        <v>307</v>
      </c>
      <c r="T808" s="2"/>
      <c r="U808" s="2"/>
      <c r="V808" s="2"/>
      <c r="W808" s="2" t="s">
        <v>54</v>
      </c>
      <c r="X808" s="6" t="s">
        <v>86</v>
      </c>
      <c r="Y808" s="6"/>
      <c r="Z808" s="2"/>
      <c r="AA808" s="2"/>
      <c r="AB808" s="15"/>
      <c r="AC808" s="2"/>
      <c r="AD808" s="2"/>
      <c r="AE808" s="2"/>
    </row>
    <row r="809" spans="1:31" x14ac:dyDescent="0.15">
      <c r="A809" s="4">
        <v>42405</v>
      </c>
      <c r="B809" s="5" t="s">
        <v>1696</v>
      </c>
      <c r="C809" s="2">
        <v>8</v>
      </c>
      <c r="D809" s="6" t="s">
        <v>92</v>
      </c>
      <c r="E809" s="6" t="s">
        <v>52</v>
      </c>
      <c r="F809" s="7"/>
      <c r="G809" s="2" t="s">
        <v>166</v>
      </c>
      <c r="H809" s="2" t="s">
        <v>44</v>
      </c>
      <c r="I809" s="2" t="s">
        <v>72</v>
      </c>
      <c r="J809" s="6" t="s">
        <v>45</v>
      </c>
      <c r="K809" s="2" t="s">
        <v>64</v>
      </c>
      <c r="L809" s="2">
        <v>1</v>
      </c>
      <c r="M809" s="2">
        <v>1290</v>
      </c>
      <c r="N809" s="2">
        <v>300</v>
      </c>
      <c r="O809" s="12">
        <v>0.232558139534884</v>
      </c>
      <c r="P809" s="7"/>
      <c r="Q809" s="7"/>
      <c r="R809" s="14" t="s">
        <v>47</v>
      </c>
      <c r="S809" s="7"/>
      <c r="T809" s="7"/>
      <c r="U809" s="7"/>
      <c r="V809" s="7"/>
      <c r="W809" s="2" t="s">
        <v>54</v>
      </c>
      <c r="X809" s="6" t="s">
        <v>49</v>
      </c>
      <c r="Y809" s="6"/>
      <c r="Z809" s="7"/>
      <c r="AA809" s="7"/>
      <c r="AB809" s="7"/>
      <c r="AC809" s="7"/>
      <c r="AD809" s="7"/>
      <c r="AE809" s="7"/>
    </row>
    <row r="810" spans="1:31" x14ac:dyDescent="0.15">
      <c r="A810" s="4">
        <v>42405</v>
      </c>
      <c r="B810" s="5" t="s">
        <v>1697</v>
      </c>
      <c r="C810" s="2">
        <v>9</v>
      </c>
      <c r="D810" s="6" t="s">
        <v>425</v>
      </c>
      <c r="E810" s="6"/>
      <c r="F810" s="2" t="s">
        <v>876</v>
      </c>
      <c r="G810" s="2" t="s">
        <v>166</v>
      </c>
      <c r="H810" s="2" t="s">
        <v>44</v>
      </c>
      <c r="I810" s="2">
        <v>26.5</v>
      </c>
      <c r="J810" s="6" t="s">
        <v>45</v>
      </c>
      <c r="K810" s="2" t="s">
        <v>66</v>
      </c>
      <c r="L810" s="2">
        <v>1</v>
      </c>
      <c r="M810" s="2">
        <v>1800</v>
      </c>
      <c r="N810" s="2">
        <v>500</v>
      </c>
      <c r="O810" s="12">
        <v>0.27777777777777801</v>
      </c>
      <c r="P810" s="7"/>
      <c r="Q810" s="7"/>
      <c r="R810" s="14" t="s">
        <v>145</v>
      </c>
      <c r="S810" s="2" t="s">
        <v>1698</v>
      </c>
      <c r="T810" s="7"/>
      <c r="U810" s="2" t="s">
        <v>1699</v>
      </c>
      <c r="V810" s="7"/>
      <c r="W810" s="2" t="s">
        <v>54</v>
      </c>
      <c r="X810" s="6" t="s">
        <v>49</v>
      </c>
      <c r="Y810" s="6"/>
      <c r="Z810" s="7"/>
      <c r="AA810" s="7"/>
      <c r="AB810" s="7"/>
      <c r="AC810" s="7"/>
      <c r="AD810" s="7"/>
      <c r="AE810" s="7"/>
    </row>
    <row r="811" spans="1:31" x14ac:dyDescent="0.15">
      <c r="A811" s="4">
        <v>42405</v>
      </c>
      <c r="B811" s="5" t="s">
        <v>1700</v>
      </c>
      <c r="C811" s="2">
        <v>10</v>
      </c>
      <c r="D811" s="6" t="s">
        <v>90</v>
      </c>
      <c r="E811" s="6" t="s">
        <v>580</v>
      </c>
      <c r="F811" s="2" t="s">
        <v>1701</v>
      </c>
      <c r="G811" s="2" t="s">
        <v>252</v>
      </c>
      <c r="H811" s="2" t="s">
        <v>44</v>
      </c>
      <c r="I811" s="2" t="s">
        <v>43</v>
      </c>
      <c r="J811" s="6" t="s">
        <v>45</v>
      </c>
      <c r="K811" s="2" t="s">
        <v>64</v>
      </c>
      <c r="L811" s="2">
        <v>1</v>
      </c>
      <c r="M811" s="2">
        <v>1580</v>
      </c>
      <c r="N811" s="2">
        <v>500</v>
      </c>
      <c r="O811" s="12">
        <v>0.316455696202532</v>
      </c>
      <c r="P811" s="7"/>
      <c r="Q811" s="7"/>
      <c r="R811" s="14" t="s">
        <v>113</v>
      </c>
      <c r="S811" s="2" t="s">
        <v>1702</v>
      </c>
      <c r="T811" s="7"/>
      <c r="U811" s="7"/>
      <c r="V811" s="7"/>
      <c r="W811" s="2" t="s">
        <v>54</v>
      </c>
      <c r="X811" s="6" t="s">
        <v>78</v>
      </c>
      <c r="Y811" s="6"/>
      <c r="Z811" s="7"/>
      <c r="AA811" s="7"/>
      <c r="AB811" s="7"/>
      <c r="AC811" s="7"/>
      <c r="AD811" s="7"/>
      <c r="AE811" s="7"/>
    </row>
    <row r="812" spans="1:31" x14ac:dyDescent="0.15">
      <c r="A812" s="4">
        <v>42405</v>
      </c>
      <c r="B812" s="5" t="s">
        <v>1703</v>
      </c>
      <c r="C812" s="2">
        <v>11</v>
      </c>
      <c r="D812" s="6" t="s">
        <v>100</v>
      </c>
      <c r="E812" s="6" t="s">
        <v>227</v>
      </c>
      <c r="F812" s="7"/>
      <c r="G812" s="2" t="s">
        <v>913</v>
      </c>
      <c r="H812" s="2" t="s">
        <v>44</v>
      </c>
      <c r="I812" s="2" t="s">
        <v>53</v>
      </c>
      <c r="J812" s="6" t="s">
        <v>55</v>
      </c>
      <c r="K812" s="2" t="s">
        <v>46</v>
      </c>
      <c r="L812" s="2">
        <v>2</v>
      </c>
      <c r="M812" s="2">
        <v>30</v>
      </c>
      <c r="N812" s="2">
        <v>50</v>
      </c>
      <c r="O812" s="12">
        <v>0.83333333333333304</v>
      </c>
      <c r="P812" s="7"/>
      <c r="Q812" s="7"/>
      <c r="R812" s="14" t="s">
        <v>47</v>
      </c>
      <c r="S812" s="7"/>
      <c r="T812" s="7"/>
      <c r="U812" s="7"/>
      <c r="V812" s="7"/>
      <c r="W812" s="2" t="s">
        <v>54</v>
      </c>
      <c r="X812" s="6" t="s">
        <v>49</v>
      </c>
      <c r="Y812" s="6"/>
      <c r="Z812" s="7"/>
      <c r="AA812" s="7"/>
      <c r="AB812" s="7"/>
      <c r="AC812" s="7"/>
      <c r="AD812" s="7"/>
      <c r="AE812" s="7"/>
    </row>
    <row r="813" spans="1:31" x14ac:dyDescent="0.15">
      <c r="A813" s="4">
        <v>42405</v>
      </c>
      <c r="B813" s="5" t="s">
        <v>1704</v>
      </c>
      <c r="C813" s="2">
        <v>12</v>
      </c>
      <c r="D813" s="6" t="s">
        <v>100</v>
      </c>
      <c r="E813" s="6" t="s">
        <v>227</v>
      </c>
      <c r="F813" s="7"/>
      <c r="G813" s="2" t="s">
        <v>137</v>
      </c>
      <c r="H813" s="2" t="s">
        <v>44</v>
      </c>
      <c r="I813" s="2" t="s">
        <v>53</v>
      </c>
      <c r="J813" s="6" t="s">
        <v>55</v>
      </c>
      <c r="K813" s="2" t="s">
        <v>46</v>
      </c>
      <c r="L813" s="2">
        <v>1</v>
      </c>
      <c r="M813" s="2">
        <v>30</v>
      </c>
      <c r="N813" s="2">
        <v>30</v>
      </c>
      <c r="O813" s="12">
        <v>1</v>
      </c>
      <c r="P813" s="7"/>
      <c r="Q813" s="7"/>
      <c r="R813" s="14" t="s">
        <v>47</v>
      </c>
      <c r="S813" s="7"/>
      <c r="T813" s="7"/>
      <c r="U813" s="7"/>
      <c r="V813" s="7"/>
      <c r="W813" s="2" t="s">
        <v>54</v>
      </c>
      <c r="X813" s="6" t="s">
        <v>86</v>
      </c>
      <c r="Y813" s="6"/>
      <c r="Z813" s="7"/>
      <c r="AA813" s="7"/>
      <c r="AB813" s="7"/>
      <c r="AC813" s="7"/>
      <c r="AD813" s="7"/>
      <c r="AE813" s="7"/>
    </row>
    <row r="814" spans="1:31" x14ac:dyDescent="0.15">
      <c r="A814" s="4">
        <v>42406</v>
      </c>
      <c r="B814" s="5" t="s">
        <v>1705</v>
      </c>
      <c r="C814" s="2">
        <v>1</v>
      </c>
      <c r="D814" s="6" t="s">
        <v>50</v>
      </c>
      <c r="E814" s="6" t="s">
        <v>112</v>
      </c>
      <c r="F814" s="2" t="s">
        <v>81</v>
      </c>
      <c r="G814" s="2" t="s">
        <v>138</v>
      </c>
      <c r="H814" s="2" t="s">
        <v>62</v>
      </c>
      <c r="I814" s="2" t="s">
        <v>43</v>
      </c>
      <c r="J814" s="6" t="s">
        <v>63</v>
      </c>
      <c r="K814" s="2" t="s">
        <v>66</v>
      </c>
      <c r="L814" s="2">
        <v>1</v>
      </c>
      <c r="M814" s="2">
        <v>158</v>
      </c>
      <c r="N814" s="2">
        <v>77</v>
      </c>
      <c r="O814" s="12">
        <v>0.487341772151899</v>
      </c>
      <c r="P814" s="7"/>
      <c r="Q814" s="7"/>
      <c r="R814" s="14" t="s">
        <v>113</v>
      </c>
      <c r="S814" s="2" t="s">
        <v>1055</v>
      </c>
      <c r="T814" s="7"/>
      <c r="U814" s="7"/>
      <c r="V814" s="7"/>
      <c r="W814" s="2" t="s">
        <v>54</v>
      </c>
      <c r="X814" s="6" t="s">
        <v>49</v>
      </c>
      <c r="Y814" s="6"/>
      <c r="Z814" s="2">
        <v>330</v>
      </c>
      <c r="AA814" s="7"/>
      <c r="AB814" s="7"/>
      <c r="AC814" s="7"/>
      <c r="AD814" s="7"/>
      <c r="AE814" s="7"/>
    </row>
    <row r="815" spans="1:31" x14ac:dyDescent="0.15">
      <c r="A815" s="4">
        <v>42406</v>
      </c>
      <c r="B815" s="5" t="s">
        <v>1706</v>
      </c>
      <c r="C815" s="2">
        <v>2</v>
      </c>
      <c r="D815" s="6" t="s">
        <v>50</v>
      </c>
      <c r="E815" s="6" t="s">
        <v>112</v>
      </c>
      <c r="F815" s="2" t="s">
        <v>81</v>
      </c>
      <c r="G815" s="2" t="s">
        <v>138</v>
      </c>
      <c r="H815" s="2" t="s">
        <v>62</v>
      </c>
      <c r="I815" s="2" t="s">
        <v>43</v>
      </c>
      <c r="J815" s="6" t="s">
        <v>63</v>
      </c>
      <c r="K815" s="2" t="s">
        <v>66</v>
      </c>
      <c r="L815" s="2">
        <v>2</v>
      </c>
      <c r="M815" s="2">
        <v>158</v>
      </c>
      <c r="N815" s="2">
        <v>220</v>
      </c>
      <c r="O815" s="12">
        <v>0.69620253164557</v>
      </c>
      <c r="P815" s="7"/>
      <c r="Q815" s="7"/>
      <c r="R815" s="14" t="s">
        <v>65</v>
      </c>
      <c r="S815" s="2" t="s">
        <v>1707</v>
      </c>
      <c r="T815" s="2">
        <v>13522272420</v>
      </c>
      <c r="U815" s="7"/>
      <c r="V815" s="7"/>
      <c r="W815" s="2" t="s">
        <v>54</v>
      </c>
      <c r="X815" s="6" t="s">
        <v>49</v>
      </c>
      <c r="Y815" s="6"/>
      <c r="Z815" s="7"/>
      <c r="AA815" s="7"/>
      <c r="AB815" s="7"/>
      <c r="AC815" s="7"/>
      <c r="AD815" s="7"/>
      <c r="AE815" s="7"/>
    </row>
    <row r="816" spans="1:31" x14ac:dyDescent="0.15">
      <c r="A816" s="4">
        <v>42406</v>
      </c>
      <c r="B816" s="5" t="s">
        <v>1706</v>
      </c>
      <c r="C816" s="2">
        <v>2</v>
      </c>
      <c r="D816" s="6" t="s">
        <v>75</v>
      </c>
      <c r="E816" s="6" t="s">
        <v>225</v>
      </c>
      <c r="F816" s="2" t="s">
        <v>1287</v>
      </c>
      <c r="G816" s="2" t="s">
        <v>223</v>
      </c>
      <c r="H816" s="2" t="s">
        <v>62</v>
      </c>
      <c r="I816" s="2" t="s">
        <v>53</v>
      </c>
      <c r="J816" s="6" t="s">
        <v>63</v>
      </c>
      <c r="K816" s="2" t="s">
        <v>66</v>
      </c>
      <c r="L816" s="2">
        <v>1</v>
      </c>
      <c r="M816" s="2">
        <v>760</v>
      </c>
      <c r="N816" s="2">
        <v>530</v>
      </c>
      <c r="O816" s="12">
        <v>0.69736842105263197</v>
      </c>
      <c r="P816" s="2"/>
      <c r="Q816" s="2"/>
      <c r="R816" s="14" t="s">
        <v>65</v>
      </c>
      <c r="S816" s="2" t="s">
        <v>1707</v>
      </c>
      <c r="T816" s="2"/>
      <c r="U816" s="2"/>
      <c r="V816" s="2"/>
      <c r="W816" s="2" t="s">
        <v>54</v>
      </c>
      <c r="X816" s="6" t="s">
        <v>49</v>
      </c>
      <c r="Y816" s="6"/>
      <c r="Z816" s="2"/>
      <c r="AA816" s="2"/>
      <c r="AB816" s="15"/>
      <c r="AC816" s="2"/>
      <c r="AD816" s="2"/>
      <c r="AE816" s="2"/>
    </row>
    <row r="817" spans="1:25" x14ac:dyDescent="0.15">
      <c r="A817" s="4">
        <v>42406</v>
      </c>
      <c r="B817" s="5" t="s">
        <v>1708</v>
      </c>
      <c r="C817" s="2">
        <v>3</v>
      </c>
      <c r="D817" s="6" t="s">
        <v>90</v>
      </c>
      <c r="E817" s="6" t="s">
        <v>170</v>
      </c>
      <c r="F817" s="2" t="s">
        <v>1709</v>
      </c>
      <c r="G817" s="2" t="s">
        <v>1710</v>
      </c>
      <c r="H817" s="2" t="s">
        <v>44</v>
      </c>
      <c r="I817" s="2" t="s">
        <v>43</v>
      </c>
      <c r="J817" s="6" t="s">
        <v>55</v>
      </c>
      <c r="K817" s="2" t="s">
        <v>64</v>
      </c>
      <c r="L817" s="2">
        <v>1</v>
      </c>
      <c r="M817" s="2">
        <v>1890</v>
      </c>
      <c r="N817" s="2">
        <v>1300</v>
      </c>
      <c r="O817" s="12">
        <v>0.68783068783068801</v>
      </c>
      <c r="P817" s="7"/>
      <c r="Q817" s="7"/>
      <c r="R817" s="14" t="s">
        <v>65</v>
      </c>
      <c r="S817" s="2" t="s">
        <v>1711</v>
      </c>
      <c r="T817" s="2">
        <v>18601362381</v>
      </c>
      <c r="U817" s="7"/>
      <c r="V817" s="7"/>
      <c r="W817" s="2" t="s">
        <v>54</v>
      </c>
      <c r="X817" s="6" t="s">
        <v>86</v>
      </c>
      <c r="Y817" s="6"/>
    </row>
    <row r="818" spans="1:25" x14ac:dyDescent="0.15">
      <c r="A818" s="4">
        <v>42406</v>
      </c>
      <c r="B818" s="5" t="s">
        <v>1708</v>
      </c>
      <c r="C818" s="2">
        <v>3</v>
      </c>
      <c r="D818" s="6" t="s">
        <v>92</v>
      </c>
      <c r="E818" s="6" t="s">
        <v>91</v>
      </c>
      <c r="F818" s="2" t="s">
        <v>183</v>
      </c>
      <c r="G818" s="2" t="s">
        <v>1712</v>
      </c>
      <c r="H818" s="2" t="s">
        <v>44</v>
      </c>
      <c r="I818" s="2" t="s">
        <v>72</v>
      </c>
      <c r="J818" s="6" t="s">
        <v>55</v>
      </c>
      <c r="K818" s="2" t="s">
        <v>64</v>
      </c>
      <c r="L818" s="2">
        <v>1</v>
      </c>
      <c r="M818" s="2">
        <v>1280</v>
      </c>
      <c r="N818" s="2">
        <v>900</v>
      </c>
      <c r="O818" s="12">
        <v>0.703125</v>
      </c>
      <c r="P818" s="7"/>
      <c r="Q818" s="7"/>
      <c r="R818" s="14" t="s">
        <v>65</v>
      </c>
      <c r="S818" s="2" t="s">
        <v>1711</v>
      </c>
      <c r="T818" s="7"/>
      <c r="U818" s="7"/>
      <c r="V818" s="7"/>
      <c r="W818" s="2" t="s">
        <v>54</v>
      </c>
      <c r="X818" s="6" t="s">
        <v>86</v>
      </c>
      <c r="Y818" s="6"/>
    </row>
    <row r="819" spans="1:25" x14ac:dyDescent="0.15">
      <c r="A819" s="4">
        <v>42406</v>
      </c>
      <c r="B819" s="5" t="s">
        <v>1713</v>
      </c>
      <c r="C819" s="2">
        <v>4</v>
      </c>
      <c r="D819" s="6" t="s">
        <v>50</v>
      </c>
      <c r="E819" s="6" t="s">
        <v>602</v>
      </c>
      <c r="F819" s="7"/>
      <c r="G819" s="2" t="s">
        <v>138</v>
      </c>
      <c r="H819" s="2" t="s">
        <v>44</v>
      </c>
      <c r="I819" s="2" t="s">
        <v>53</v>
      </c>
      <c r="J819" s="6" t="s">
        <v>55</v>
      </c>
      <c r="K819" s="2" t="s">
        <v>46</v>
      </c>
      <c r="L819" s="2">
        <v>1</v>
      </c>
      <c r="M819" s="2">
        <v>50</v>
      </c>
      <c r="N819" s="2">
        <v>50</v>
      </c>
      <c r="O819" s="12">
        <v>1</v>
      </c>
      <c r="P819" s="7"/>
      <c r="Q819" s="7"/>
      <c r="R819" s="14" t="s">
        <v>47</v>
      </c>
      <c r="S819" s="7"/>
      <c r="T819" s="7"/>
      <c r="U819" s="7"/>
      <c r="V819" s="7"/>
      <c r="W819" s="2" t="s">
        <v>54</v>
      </c>
      <c r="X819" s="6" t="s">
        <v>49</v>
      </c>
      <c r="Y819" s="6"/>
    </row>
    <row r="820" spans="1:25" x14ac:dyDescent="0.15">
      <c r="A820" s="4">
        <v>42406</v>
      </c>
      <c r="B820" s="5" t="s">
        <v>1714</v>
      </c>
      <c r="C820" s="2">
        <v>5</v>
      </c>
      <c r="D820" s="6" t="s">
        <v>56</v>
      </c>
      <c r="E820" s="6" t="s">
        <v>52</v>
      </c>
      <c r="F820" s="7"/>
      <c r="G820" s="2" t="s">
        <v>137</v>
      </c>
      <c r="H820" s="2" t="s">
        <v>44</v>
      </c>
      <c r="I820" s="2" t="s">
        <v>53</v>
      </c>
      <c r="J820" s="6" t="s">
        <v>63</v>
      </c>
      <c r="K820" s="2" t="s">
        <v>46</v>
      </c>
      <c r="L820" s="2">
        <v>1</v>
      </c>
      <c r="M820" s="2">
        <v>20</v>
      </c>
      <c r="N820" s="2">
        <v>20</v>
      </c>
      <c r="O820" s="12">
        <v>1</v>
      </c>
      <c r="P820" s="7"/>
      <c r="Q820" s="7"/>
      <c r="R820" s="14" t="s">
        <v>113</v>
      </c>
      <c r="S820" s="2" t="s">
        <v>1049</v>
      </c>
      <c r="T820" s="7"/>
      <c r="U820" s="7"/>
      <c r="V820" s="7"/>
      <c r="W820" s="2" t="s">
        <v>54</v>
      </c>
      <c r="X820" s="6" t="s">
        <v>49</v>
      </c>
      <c r="Y820" s="6"/>
    </row>
    <row r="821" spans="1:25" x14ac:dyDescent="0.15">
      <c r="A821" s="4">
        <v>42406</v>
      </c>
      <c r="B821" s="5" t="s">
        <v>1715</v>
      </c>
      <c r="C821" s="2">
        <v>6</v>
      </c>
      <c r="D821" s="6" t="s">
        <v>69</v>
      </c>
      <c r="E821" s="6" t="s">
        <v>199</v>
      </c>
      <c r="F821" s="2" t="s">
        <v>817</v>
      </c>
      <c r="G821" s="2" t="s">
        <v>279</v>
      </c>
      <c r="H821" s="2" t="s">
        <v>44</v>
      </c>
      <c r="I821" s="2" t="s">
        <v>72</v>
      </c>
      <c r="J821" s="6" t="s">
        <v>63</v>
      </c>
      <c r="K821" s="2" t="s">
        <v>66</v>
      </c>
      <c r="L821" s="2">
        <v>1</v>
      </c>
      <c r="M821" s="2">
        <v>1180</v>
      </c>
      <c r="N821" s="2">
        <v>1180</v>
      </c>
      <c r="O821" s="12">
        <v>1</v>
      </c>
      <c r="P821" s="7"/>
      <c r="Q821" s="7"/>
      <c r="R821" s="14" t="s">
        <v>65</v>
      </c>
      <c r="S821" s="2" t="s">
        <v>1716</v>
      </c>
      <c r="T821" s="2">
        <v>18001290000</v>
      </c>
      <c r="U821" s="7"/>
      <c r="V821" s="7"/>
      <c r="W821" s="2" t="s">
        <v>54</v>
      </c>
      <c r="X821" s="6" t="s">
        <v>86</v>
      </c>
      <c r="Y821" s="6"/>
    </row>
    <row r="822" spans="1:25" x14ac:dyDescent="0.15">
      <c r="A822" s="4">
        <v>42406</v>
      </c>
      <c r="B822" s="5" t="s">
        <v>1715</v>
      </c>
      <c r="C822" s="2">
        <v>6</v>
      </c>
      <c r="D822" s="6" t="s">
        <v>75</v>
      </c>
      <c r="E822" s="6" t="s">
        <v>76</v>
      </c>
      <c r="F822" s="2" t="s">
        <v>77</v>
      </c>
      <c r="G822" s="2" t="s">
        <v>326</v>
      </c>
      <c r="H822" s="2" t="s">
        <v>44</v>
      </c>
      <c r="I822" s="2" t="s">
        <v>53</v>
      </c>
      <c r="J822" s="6" t="s">
        <v>63</v>
      </c>
      <c r="K822" s="2" t="s">
        <v>66</v>
      </c>
      <c r="L822" s="2">
        <v>1</v>
      </c>
      <c r="M822" s="2">
        <v>930</v>
      </c>
      <c r="N822" s="2">
        <v>651</v>
      </c>
      <c r="O822" s="12">
        <v>0.7</v>
      </c>
      <c r="P822" s="7"/>
      <c r="Q822" s="7"/>
      <c r="R822" s="14" t="s">
        <v>65</v>
      </c>
      <c r="S822" s="2" t="s">
        <v>1716</v>
      </c>
      <c r="T822" s="7"/>
      <c r="U822" s="7"/>
      <c r="V822" s="7"/>
      <c r="W822" s="2" t="s">
        <v>54</v>
      </c>
      <c r="X822" s="6" t="s">
        <v>86</v>
      </c>
      <c r="Y822" s="6"/>
    </row>
    <row r="823" spans="1:25" x14ac:dyDescent="0.15">
      <c r="A823" s="4">
        <v>42406</v>
      </c>
      <c r="B823" s="5" t="s">
        <v>1715</v>
      </c>
      <c r="C823" s="2">
        <v>6</v>
      </c>
      <c r="D823" s="6" t="s">
        <v>146</v>
      </c>
      <c r="E823" s="6" t="s">
        <v>120</v>
      </c>
      <c r="F823" s="2" t="s">
        <v>1717</v>
      </c>
      <c r="G823" s="2" t="s">
        <v>166</v>
      </c>
      <c r="H823" s="2" t="s">
        <v>62</v>
      </c>
      <c r="I823" s="2">
        <v>23.5</v>
      </c>
      <c r="J823" s="6" t="s">
        <v>63</v>
      </c>
      <c r="K823" s="2" t="s">
        <v>66</v>
      </c>
      <c r="L823" s="2">
        <v>1</v>
      </c>
      <c r="M823" s="2">
        <v>3250</v>
      </c>
      <c r="N823" s="2">
        <v>1625</v>
      </c>
      <c r="O823" s="12">
        <v>0.5</v>
      </c>
      <c r="P823" s="7"/>
      <c r="Q823" s="7"/>
      <c r="R823" s="14" t="s">
        <v>65</v>
      </c>
      <c r="S823" s="2" t="s">
        <v>1716</v>
      </c>
      <c r="T823" s="7"/>
      <c r="U823" s="7"/>
      <c r="V823" s="7"/>
      <c r="W823" s="2" t="s">
        <v>54</v>
      </c>
      <c r="X823" s="6" t="s">
        <v>86</v>
      </c>
      <c r="Y823" s="6"/>
    </row>
    <row r="824" spans="1:25" x14ac:dyDescent="0.15">
      <c r="A824" s="4">
        <v>42406</v>
      </c>
      <c r="B824" s="5" t="s">
        <v>1718</v>
      </c>
      <c r="C824" s="2">
        <v>7</v>
      </c>
      <c r="D824" s="6" t="s">
        <v>83</v>
      </c>
      <c r="E824" s="6" t="s">
        <v>79</v>
      </c>
      <c r="F824" s="2" t="s">
        <v>1455</v>
      </c>
      <c r="G824" s="2" t="s">
        <v>203</v>
      </c>
      <c r="H824" s="2" t="s">
        <v>62</v>
      </c>
      <c r="I824" s="2">
        <v>36</v>
      </c>
      <c r="J824" s="6" t="s">
        <v>55</v>
      </c>
      <c r="K824" s="2" t="s">
        <v>64</v>
      </c>
      <c r="L824" s="2">
        <v>1</v>
      </c>
      <c r="M824" s="2">
        <v>2000</v>
      </c>
      <c r="N824" s="2">
        <v>1400</v>
      </c>
      <c r="O824" s="12">
        <v>0.7</v>
      </c>
      <c r="P824" s="7"/>
      <c r="Q824" s="7"/>
      <c r="R824" s="14" t="s">
        <v>65</v>
      </c>
      <c r="S824" s="2" t="s">
        <v>1719</v>
      </c>
      <c r="T824" s="2">
        <v>13522675379</v>
      </c>
      <c r="U824" s="7"/>
      <c r="V824" s="7"/>
      <c r="W824" s="2" t="s">
        <v>54</v>
      </c>
      <c r="X824" s="6" t="s">
        <v>86</v>
      </c>
      <c r="Y824" s="6"/>
    </row>
    <row r="825" spans="1:25" x14ac:dyDescent="0.15">
      <c r="A825" s="4">
        <v>42406</v>
      </c>
      <c r="B825" s="5" t="s">
        <v>1720</v>
      </c>
      <c r="C825" s="2">
        <v>8</v>
      </c>
      <c r="D825" s="6" t="s">
        <v>83</v>
      </c>
      <c r="E825" s="6" t="s">
        <v>79</v>
      </c>
      <c r="F825" s="2" t="s">
        <v>1721</v>
      </c>
      <c r="G825" s="2" t="s">
        <v>80</v>
      </c>
      <c r="H825" s="2" t="s">
        <v>62</v>
      </c>
      <c r="I825" s="2">
        <v>40</v>
      </c>
      <c r="J825" s="6" t="s">
        <v>45</v>
      </c>
      <c r="K825" s="2" t="s">
        <v>64</v>
      </c>
      <c r="L825" s="2">
        <v>1</v>
      </c>
      <c r="M825" s="2">
        <v>2300</v>
      </c>
      <c r="N825" s="2">
        <v>1380</v>
      </c>
      <c r="O825" s="12">
        <v>0.6</v>
      </c>
      <c r="P825" s="7"/>
      <c r="Q825" s="7"/>
      <c r="R825" s="14" t="s">
        <v>65</v>
      </c>
      <c r="S825" s="2" t="s">
        <v>1722</v>
      </c>
      <c r="T825" s="2">
        <v>18601261756</v>
      </c>
      <c r="U825" s="7"/>
      <c r="V825" s="7"/>
      <c r="W825" s="2" t="s">
        <v>54</v>
      </c>
      <c r="X825" s="6" t="s">
        <v>78</v>
      </c>
      <c r="Y825" s="6"/>
    </row>
    <row r="826" spans="1:25" x14ac:dyDescent="0.15">
      <c r="A826" s="4">
        <v>42406</v>
      </c>
      <c r="B826" s="5" t="s">
        <v>1720</v>
      </c>
      <c r="C826" s="2">
        <v>8</v>
      </c>
      <c r="D826" s="6" t="s">
        <v>59</v>
      </c>
      <c r="E826" s="6" t="s">
        <v>165</v>
      </c>
      <c r="F826" s="7"/>
      <c r="G826" s="2" t="s">
        <v>223</v>
      </c>
      <c r="H826" s="2" t="s">
        <v>62</v>
      </c>
      <c r="I826" s="2" t="s">
        <v>43</v>
      </c>
      <c r="J826" s="6" t="s">
        <v>45</v>
      </c>
      <c r="K826" s="2" t="s">
        <v>64</v>
      </c>
      <c r="L826" s="2">
        <v>1</v>
      </c>
      <c r="M826" s="2">
        <v>138</v>
      </c>
      <c r="N826" s="2">
        <v>138</v>
      </c>
      <c r="O826" s="12">
        <v>1</v>
      </c>
      <c r="P826" s="7"/>
      <c r="Q826" s="7"/>
      <c r="R826" s="14" t="s">
        <v>65</v>
      </c>
      <c r="S826" s="2" t="s">
        <v>1722</v>
      </c>
      <c r="T826" s="7"/>
      <c r="U826" s="7"/>
      <c r="V826" s="7"/>
      <c r="W826" s="2" t="s">
        <v>54</v>
      </c>
      <c r="X826" s="6" t="s">
        <v>78</v>
      </c>
      <c r="Y826" s="6"/>
    </row>
    <row r="827" spans="1:25" x14ac:dyDescent="0.15">
      <c r="A827" s="4">
        <v>42406</v>
      </c>
      <c r="B827" s="5" t="s">
        <v>1723</v>
      </c>
      <c r="C827" s="2">
        <v>9</v>
      </c>
      <c r="D827" s="6" t="s">
        <v>157</v>
      </c>
      <c r="E827" s="6" t="s">
        <v>41</v>
      </c>
      <c r="F827" s="2" t="s">
        <v>176</v>
      </c>
      <c r="G827" s="2" t="s">
        <v>300</v>
      </c>
      <c r="H827" s="2" t="s">
        <v>44</v>
      </c>
      <c r="I827" s="2" t="s">
        <v>72</v>
      </c>
      <c r="J827" s="6" t="s">
        <v>63</v>
      </c>
      <c r="K827" s="2" t="s">
        <v>66</v>
      </c>
      <c r="L827" s="2">
        <v>1</v>
      </c>
      <c r="M827" s="2">
        <v>1055</v>
      </c>
      <c r="N827" s="2">
        <v>949</v>
      </c>
      <c r="O827" s="12">
        <v>0.89952606635071097</v>
      </c>
      <c r="P827" s="7"/>
      <c r="Q827" s="7"/>
      <c r="R827" s="14" t="s">
        <v>65</v>
      </c>
      <c r="S827" s="2" t="s">
        <v>1716</v>
      </c>
      <c r="T827" s="7"/>
      <c r="U827" s="7"/>
      <c r="V827" s="7"/>
      <c r="W827" s="2" t="s">
        <v>54</v>
      </c>
      <c r="X827" s="6" t="s">
        <v>86</v>
      </c>
      <c r="Y827" s="6"/>
    </row>
    <row r="828" spans="1:25" x14ac:dyDescent="0.15">
      <c r="A828" s="4">
        <v>42406</v>
      </c>
      <c r="B828" s="5" t="s">
        <v>1723</v>
      </c>
      <c r="C828" s="2">
        <v>9</v>
      </c>
      <c r="D828" s="6" t="s">
        <v>59</v>
      </c>
      <c r="E828" s="6" t="s">
        <v>165</v>
      </c>
      <c r="F828" s="7"/>
      <c r="G828" s="2" t="s">
        <v>223</v>
      </c>
      <c r="H828" s="2" t="s">
        <v>62</v>
      </c>
      <c r="I828" s="2" t="s">
        <v>43</v>
      </c>
      <c r="J828" s="6" t="s">
        <v>63</v>
      </c>
      <c r="K828" s="2" t="s">
        <v>66</v>
      </c>
      <c r="L828" s="2">
        <v>1</v>
      </c>
      <c r="M828" s="2">
        <v>138</v>
      </c>
      <c r="N828" s="2">
        <v>0</v>
      </c>
      <c r="O828" s="12">
        <v>0</v>
      </c>
      <c r="P828" s="7"/>
      <c r="Q828" s="7"/>
      <c r="R828" s="14" t="s">
        <v>65</v>
      </c>
      <c r="S828" s="2" t="s">
        <v>1716</v>
      </c>
      <c r="T828" s="7"/>
      <c r="U828" s="7"/>
      <c r="V828" s="7"/>
      <c r="W828" s="2" t="s">
        <v>54</v>
      </c>
      <c r="X828" s="6" t="s">
        <v>186</v>
      </c>
      <c r="Y828" s="6"/>
    </row>
    <row r="829" spans="1:25" x14ac:dyDescent="0.15">
      <c r="A829" s="4">
        <v>42406</v>
      </c>
      <c r="B829" s="5" t="s">
        <v>1724</v>
      </c>
      <c r="C829" s="2">
        <v>10</v>
      </c>
      <c r="D829" s="6" t="s">
        <v>59</v>
      </c>
      <c r="E829" s="6" t="s">
        <v>52</v>
      </c>
      <c r="F829" s="7"/>
      <c r="G829" s="2" t="s">
        <v>166</v>
      </c>
      <c r="H829" s="2" t="s">
        <v>44</v>
      </c>
      <c r="I829" s="2" t="s">
        <v>72</v>
      </c>
      <c r="J829" s="6" t="s">
        <v>45</v>
      </c>
      <c r="K829" s="2" t="s">
        <v>46</v>
      </c>
      <c r="L829" s="2">
        <v>1</v>
      </c>
      <c r="M829" s="2">
        <v>58</v>
      </c>
      <c r="N829" s="2">
        <v>30</v>
      </c>
      <c r="O829" s="12">
        <v>0.51724137931034497</v>
      </c>
      <c r="P829" s="7"/>
      <c r="Q829" s="7"/>
      <c r="R829" s="14" t="s">
        <v>47</v>
      </c>
      <c r="S829" s="7"/>
      <c r="T829" s="7"/>
      <c r="U829" s="7"/>
      <c r="V829" s="7"/>
      <c r="W829" s="2" t="s">
        <v>54</v>
      </c>
      <c r="X829" s="6" t="s">
        <v>49</v>
      </c>
      <c r="Y829" s="6"/>
    </row>
    <row r="830" spans="1:25" x14ac:dyDescent="0.15">
      <c r="A830" s="4">
        <v>42406</v>
      </c>
      <c r="B830" s="5" t="s">
        <v>1725</v>
      </c>
      <c r="C830" s="2">
        <v>11</v>
      </c>
      <c r="D830" s="6" t="s">
        <v>50</v>
      </c>
      <c r="E830" s="6" t="s">
        <v>112</v>
      </c>
      <c r="F830" s="7"/>
      <c r="G830" s="2" t="s">
        <v>166</v>
      </c>
      <c r="H830" s="2" t="s">
        <v>62</v>
      </c>
      <c r="I830" s="2" t="s">
        <v>53</v>
      </c>
      <c r="J830" s="6" t="s">
        <v>45</v>
      </c>
      <c r="K830" s="2" t="s">
        <v>46</v>
      </c>
      <c r="L830" s="2">
        <v>2</v>
      </c>
      <c r="M830" s="2">
        <v>50</v>
      </c>
      <c r="N830" s="2">
        <v>100</v>
      </c>
      <c r="O830" s="12">
        <v>1</v>
      </c>
      <c r="P830" s="7"/>
      <c r="Q830" s="7"/>
      <c r="R830" s="14" t="s">
        <v>47</v>
      </c>
      <c r="S830" s="7"/>
      <c r="T830" s="7"/>
      <c r="U830" s="7"/>
      <c r="V830" s="7"/>
      <c r="W830" s="2" t="s">
        <v>54</v>
      </c>
      <c r="X830" s="6" t="s">
        <v>49</v>
      </c>
      <c r="Y830" s="6"/>
    </row>
    <row r="831" spans="1:25" x14ac:dyDescent="0.15">
      <c r="A831" s="4">
        <v>42406</v>
      </c>
      <c r="B831" s="5" t="s">
        <v>1726</v>
      </c>
      <c r="C831" s="2">
        <v>12</v>
      </c>
      <c r="D831" s="6" t="s">
        <v>56</v>
      </c>
      <c r="E831" s="6" t="s">
        <v>79</v>
      </c>
      <c r="F831" s="2" t="s">
        <v>105</v>
      </c>
      <c r="G831" s="2" t="s">
        <v>1727</v>
      </c>
      <c r="H831" s="2" t="s">
        <v>62</v>
      </c>
      <c r="I831" s="2" t="s">
        <v>53</v>
      </c>
      <c r="J831" s="6" t="s">
        <v>45</v>
      </c>
      <c r="K831" s="2" t="s">
        <v>64</v>
      </c>
      <c r="L831" s="2">
        <v>1</v>
      </c>
      <c r="M831" s="2">
        <v>158</v>
      </c>
      <c r="N831" s="2">
        <v>110</v>
      </c>
      <c r="O831" s="12">
        <v>0.69620253164557</v>
      </c>
      <c r="P831" s="7"/>
      <c r="Q831" s="7"/>
      <c r="R831" s="14" t="s">
        <v>145</v>
      </c>
      <c r="S831" s="2" t="s">
        <v>1728</v>
      </c>
      <c r="T831" s="2">
        <v>15901292198</v>
      </c>
      <c r="U831" s="2" t="s">
        <v>1729</v>
      </c>
      <c r="V831" s="7"/>
      <c r="W831" s="2" t="s">
        <v>54</v>
      </c>
      <c r="X831" s="6" t="s">
        <v>49</v>
      </c>
      <c r="Y831" s="6"/>
    </row>
    <row r="832" spans="1:25" x14ac:dyDescent="0.15">
      <c r="A832" s="4">
        <v>42406</v>
      </c>
      <c r="B832" s="5" t="s">
        <v>1730</v>
      </c>
      <c r="C832" s="2">
        <v>13</v>
      </c>
      <c r="D832" s="6" t="s">
        <v>56</v>
      </c>
      <c r="E832" s="6" t="s">
        <v>52</v>
      </c>
      <c r="F832" s="2" t="s">
        <v>233</v>
      </c>
      <c r="G832" s="2" t="s">
        <v>166</v>
      </c>
      <c r="H832" s="2" t="s">
        <v>44</v>
      </c>
      <c r="I832" s="2" t="s">
        <v>53</v>
      </c>
      <c r="J832" s="6" t="s">
        <v>45</v>
      </c>
      <c r="K832" s="2" t="s">
        <v>46</v>
      </c>
      <c r="L832" s="2">
        <v>1</v>
      </c>
      <c r="M832" s="2">
        <v>20</v>
      </c>
      <c r="N832" s="2">
        <v>20</v>
      </c>
      <c r="O832" s="12">
        <v>1</v>
      </c>
      <c r="P832" s="7"/>
      <c r="Q832" s="7"/>
      <c r="R832" s="14" t="s">
        <v>47</v>
      </c>
      <c r="S832" s="7"/>
      <c r="T832" s="7"/>
      <c r="U832" s="7"/>
      <c r="V832" s="7"/>
      <c r="W832" s="2" t="s">
        <v>54</v>
      </c>
      <c r="X832" s="6" t="s">
        <v>49</v>
      </c>
      <c r="Y832" s="6"/>
    </row>
    <row r="833" spans="1:31" x14ac:dyDescent="0.15">
      <c r="A833" s="4">
        <v>42406</v>
      </c>
      <c r="B833" s="5" t="s">
        <v>1731</v>
      </c>
      <c r="C833" s="2">
        <v>14</v>
      </c>
      <c r="D833" s="6" t="s">
        <v>50</v>
      </c>
      <c r="E833" s="6" t="s">
        <v>174</v>
      </c>
      <c r="F833" s="2" t="s">
        <v>1491</v>
      </c>
      <c r="G833" s="2" t="s">
        <v>203</v>
      </c>
      <c r="H833" s="2" t="s">
        <v>62</v>
      </c>
      <c r="I833" s="2" t="s">
        <v>43</v>
      </c>
      <c r="J833" s="6" t="s">
        <v>63</v>
      </c>
      <c r="K833" s="2" t="s">
        <v>66</v>
      </c>
      <c r="L833" s="2">
        <v>1</v>
      </c>
      <c r="M833" s="2">
        <v>311</v>
      </c>
      <c r="N833" s="2">
        <v>217</v>
      </c>
      <c r="O833" s="12">
        <v>0.69774919614147901</v>
      </c>
      <c r="P833" s="7"/>
      <c r="Q833" s="7"/>
      <c r="R833" s="14" t="s">
        <v>113</v>
      </c>
      <c r="S833" s="2" t="s">
        <v>1043</v>
      </c>
      <c r="T833" s="7"/>
      <c r="U833" s="7"/>
      <c r="V833" s="7"/>
      <c r="W833" s="2" t="s">
        <v>54</v>
      </c>
      <c r="X833" s="6" t="s">
        <v>275</v>
      </c>
      <c r="Y833" s="6"/>
      <c r="Z833" s="7"/>
      <c r="AA833" s="7"/>
      <c r="AB833" s="7"/>
      <c r="AC833" s="7"/>
      <c r="AD833" s="7"/>
      <c r="AE833" s="7"/>
    </row>
    <row r="834" spans="1:31" x14ac:dyDescent="0.15">
      <c r="A834" s="4">
        <v>42406</v>
      </c>
      <c r="B834" s="5" t="s">
        <v>1732</v>
      </c>
      <c r="C834" s="2">
        <v>15</v>
      </c>
      <c r="D834" s="6" t="s">
        <v>66</v>
      </c>
      <c r="E834" s="6" t="s">
        <v>120</v>
      </c>
      <c r="F834" s="2" t="s">
        <v>198</v>
      </c>
      <c r="G834" s="2" t="s">
        <v>166</v>
      </c>
      <c r="H834" s="2" t="s">
        <v>44</v>
      </c>
      <c r="I834" s="2" t="s">
        <v>1342</v>
      </c>
      <c r="J834" s="6" t="s">
        <v>45</v>
      </c>
      <c r="K834" s="2" t="s">
        <v>66</v>
      </c>
      <c r="L834" s="2">
        <v>1</v>
      </c>
      <c r="M834" s="2">
        <v>7900</v>
      </c>
      <c r="N834" s="2">
        <v>4999</v>
      </c>
      <c r="O834" s="12">
        <v>0.63278481012658205</v>
      </c>
      <c r="P834" s="7"/>
      <c r="Q834" s="7"/>
      <c r="R834" s="14" t="s">
        <v>47</v>
      </c>
      <c r="S834" s="2" t="s">
        <v>1733</v>
      </c>
      <c r="T834" s="7"/>
      <c r="U834" s="7"/>
      <c r="V834" s="7"/>
      <c r="W834" s="2" t="s">
        <v>237</v>
      </c>
      <c r="X834" s="6" t="s">
        <v>78</v>
      </c>
      <c r="Y834" s="6"/>
      <c r="Z834" s="2" t="s">
        <v>1734</v>
      </c>
      <c r="AA834" s="7"/>
      <c r="AB834" s="7"/>
      <c r="AC834" s="7"/>
      <c r="AD834" s="7"/>
      <c r="AE834" s="7"/>
    </row>
    <row r="835" spans="1:31" x14ac:dyDescent="0.15">
      <c r="A835" s="4">
        <v>42406</v>
      </c>
      <c r="B835" s="5" t="s">
        <v>1735</v>
      </c>
      <c r="C835" s="2">
        <v>16</v>
      </c>
      <c r="D835" s="6" t="s">
        <v>75</v>
      </c>
      <c r="E835" s="6" t="s">
        <v>76</v>
      </c>
      <c r="F835" s="2" t="s">
        <v>77</v>
      </c>
      <c r="G835" s="2" t="s">
        <v>1736</v>
      </c>
      <c r="H835" s="2" t="s">
        <v>44</v>
      </c>
      <c r="I835" s="2" t="s">
        <v>53</v>
      </c>
      <c r="J835" s="6" t="s">
        <v>55</v>
      </c>
      <c r="K835" s="2" t="s">
        <v>66</v>
      </c>
      <c r="L835" s="2">
        <v>1</v>
      </c>
      <c r="M835" s="2">
        <v>820</v>
      </c>
      <c r="N835" s="2">
        <v>570</v>
      </c>
      <c r="O835" s="12">
        <v>0.69512195121951204</v>
      </c>
      <c r="P835" s="7"/>
      <c r="Q835" s="7"/>
      <c r="R835" s="14" t="s">
        <v>65</v>
      </c>
      <c r="S835" s="2" t="s">
        <v>1737</v>
      </c>
      <c r="T835" s="2">
        <v>13701125010</v>
      </c>
      <c r="U835" s="7"/>
      <c r="V835" s="7"/>
      <c r="W835" s="2" t="s">
        <v>237</v>
      </c>
      <c r="X835" s="6" t="s">
        <v>49</v>
      </c>
      <c r="Y835" s="6"/>
      <c r="Z835" s="7"/>
      <c r="AA835" s="7"/>
      <c r="AB835" s="7"/>
      <c r="AC835" s="7"/>
      <c r="AD835" s="7"/>
      <c r="AE835" s="7"/>
    </row>
    <row r="836" spans="1:31" x14ac:dyDescent="0.15">
      <c r="A836" s="4">
        <v>42406</v>
      </c>
      <c r="B836" s="5" t="s">
        <v>1738</v>
      </c>
      <c r="C836" s="2">
        <v>17</v>
      </c>
      <c r="D836" s="6" t="s">
        <v>671</v>
      </c>
      <c r="E836" s="6" t="s">
        <v>112</v>
      </c>
      <c r="F836" s="7"/>
      <c r="G836" s="2" t="s">
        <v>1145</v>
      </c>
      <c r="H836" s="2" t="s">
        <v>44</v>
      </c>
      <c r="I836" s="2" t="s">
        <v>53</v>
      </c>
      <c r="J836" s="6" t="s">
        <v>45</v>
      </c>
      <c r="K836" s="2" t="s">
        <v>66</v>
      </c>
      <c r="L836" s="2">
        <v>1</v>
      </c>
      <c r="M836" s="2">
        <v>480</v>
      </c>
      <c r="N836" s="2">
        <v>480</v>
      </c>
      <c r="O836" s="12">
        <v>1</v>
      </c>
      <c r="P836" s="7"/>
      <c r="Q836" s="7"/>
      <c r="R836" s="14" t="s">
        <v>65</v>
      </c>
      <c r="S836" s="2" t="s">
        <v>1739</v>
      </c>
      <c r="T836" s="2">
        <v>13910810678</v>
      </c>
      <c r="U836" s="7"/>
      <c r="V836" s="7"/>
      <c r="W836" s="2" t="s">
        <v>237</v>
      </c>
      <c r="X836" s="6" t="s">
        <v>86</v>
      </c>
      <c r="Y836" s="6"/>
      <c r="Z836" s="7"/>
      <c r="AA836" s="7"/>
      <c r="AB836" s="7"/>
      <c r="AC836" s="7"/>
      <c r="AD836" s="7"/>
      <c r="AE836" s="7"/>
    </row>
    <row r="837" spans="1:31" x14ac:dyDescent="0.15">
      <c r="A837" s="4">
        <v>42406</v>
      </c>
      <c r="B837" s="5" t="s">
        <v>1738</v>
      </c>
      <c r="C837" s="2">
        <v>17</v>
      </c>
      <c r="D837" s="6" t="s">
        <v>111</v>
      </c>
      <c r="E837" s="6" t="s">
        <v>112</v>
      </c>
      <c r="F837" s="2"/>
      <c r="G837" s="2" t="s">
        <v>184</v>
      </c>
      <c r="H837" s="2" t="s">
        <v>62</v>
      </c>
      <c r="I837" s="2" t="s">
        <v>882</v>
      </c>
      <c r="J837" s="6" t="s">
        <v>45</v>
      </c>
      <c r="K837" s="2" t="s">
        <v>66</v>
      </c>
      <c r="L837" s="2">
        <v>1</v>
      </c>
      <c r="M837" s="2">
        <v>280</v>
      </c>
      <c r="N837" s="2">
        <v>280</v>
      </c>
      <c r="O837" s="12">
        <v>1</v>
      </c>
      <c r="P837" s="2"/>
      <c r="Q837" s="2"/>
      <c r="R837" s="14" t="s">
        <v>65</v>
      </c>
      <c r="S837" s="2" t="s">
        <v>1739</v>
      </c>
      <c r="T837" s="2"/>
      <c r="U837" s="2"/>
      <c r="V837" s="2"/>
      <c r="W837" s="2" t="s">
        <v>237</v>
      </c>
      <c r="X837" s="6" t="s">
        <v>86</v>
      </c>
      <c r="Y837" s="6"/>
      <c r="Z837" s="2"/>
      <c r="AA837" s="2"/>
      <c r="AB837" s="15"/>
      <c r="AC837" s="2"/>
      <c r="AD837" s="2"/>
      <c r="AE837" s="2"/>
    </row>
    <row r="838" spans="1:31" x14ac:dyDescent="0.15">
      <c r="A838" s="4">
        <v>42406</v>
      </c>
      <c r="B838" s="5" t="s">
        <v>1740</v>
      </c>
      <c r="C838" s="2">
        <v>18</v>
      </c>
      <c r="D838" s="6" t="s">
        <v>90</v>
      </c>
      <c r="E838" s="6" t="s">
        <v>995</v>
      </c>
      <c r="F838" s="2" t="s">
        <v>981</v>
      </c>
      <c r="G838" s="2">
        <v>155</v>
      </c>
      <c r="H838" s="2" t="s">
        <v>44</v>
      </c>
      <c r="I838" s="2" t="s">
        <v>72</v>
      </c>
      <c r="J838" s="6" t="s">
        <v>55</v>
      </c>
      <c r="K838" s="2" t="s">
        <v>66</v>
      </c>
      <c r="L838" s="2">
        <v>1</v>
      </c>
      <c r="M838" s="2">
        <v>1098</v>
      </c>
      <c r="N838" s="2">
        <v>768</v>
      </c>
      <c r="O838" s="12">
        <v>0.69945355191256797</v>
      </c>
      <c r="P838" s="7"/>
      <c r="Q838" s="7"/>
      <c r="R838" s="14" t="s">
        <v>65</v>
      </c>
      <c r="S838" s="2" t="s">
        <v>1741</v>
      </c>
      <c r="T838" s="2">
        <v>13810847068</v>
      </c>
      <c r="U838" s="7"/>
      <c r="V838" s="7"/>
      <c r="W838" s="2" t="s">
        <v>54</v>
      </c>
      <c r="X838" s="6" t="s">
        <v>86</v>
      </c>
      <c r="Y838" s="6"/>
      <c r="Z838" s="7"/>
      <c r="AA838" s="7"/>
      <c r="AB838" s="7"/>
      <c r="AC838" s="7"/>
      <c r="AD838" s="7"/>
      <c r="AE838" s="7"/>
    </row>
    <row r="839" spans="1:31" x14ac:dyDescent="0.15">
      <c r="A839" s="4">
        <v>42406</v>
      </c>
      <c r="B839" s="5" t="s">
        <v>1742</v>
      </c>
      <c r="C839" s="2">
        <v>19</v>
      </c>
      <c r="D839" s="6" t="s">
        <v>671</v>
      </c>
      <c r="E839" s="6" t="s">
        <v>112</v>
      </c>
      <c r="F839" s="7"/>
      <c r="G839" s="2" t="s">
        <v>1145</v>
      </c>
      <c r="H839" s="2" t="s">
        <v>44</v>
      </c>
      <c r="I839" s="2" t="s">
        <v>53</v>
      </c>
      <c r="J839" s="6" t="s">
        <v>45</v>
      </c>
      <c r="K839" s="2" t="s">
        <v>64</v>
      </c>
      <c r="L839" s="2">
        <v>1</v>
      </c>
      <c r="M839" s="2">
        <v>480</v>
      </c>
      <c r="N839" s="2">
        <v>480</v>
      </c>
      <c r="O839" s="12">
        <v>1</v>
      </c>
      <c r="P839" s="7"/>
      <c r="Q839" s="7"/>
      <c r="R839" s="14" t="s">
        <v>113</v>
      </c>
      <c r="S839" s="2" t="s">
        <v>357</v>
      </c>
      <c r="T839" s="7"/>
      <c r="U839" s="7"/>
      <c r="V839" s="7"/>
      <c r="W839" s="2" t="s">
        <v>54</v>
      </c>
      <c r="X839" s="6" t="s">
        <v>49</v>
      </c>
      <c r="Y839" s="6"/>
      <c r="Z839" s="2">
        <v>300</v>
      </c>
      <c r="AA839" s="7"/>
      <c r="AB839" s="7"/>
      <c r="AC839" s="7"/>
      <c r="AD839" s="7"/>
      <c r="AE839" s="7"/>
    </row>
    <row r="840" spans="1:31" x14ac:dyDescent="0.15">
      <c r="A840" s="4">
        <v>42406</v>
      </c>
      <c r="B840" s="5" t="s">
        <v>1743</v>
      </c>
      <c r="C840" s="2">
        <v>20</v>
      </c>
      <c r="D840" s="6" t="s">
        <v>241</v>
      </c>
      <c r="E840" s="6"/>
      <c r="F840" s="2" t="s">
        <v>1744</v>
      </c>
      <c r="G840" s="2" t="s">
        <v>203</v>
      </c>
      <c r="H840" s="2" t="s">
        <v>62</v>
      </c>
      <c r="I840" s="2" t="s">
        <v>181</v>
      </c>
      <c r="J840" s="6" t="s">
        <v>63</v>
      </c>
      <c r="K840" s="2" t="s">
        <v>66</v>
      </c>
      <c r="L840" s="2">
        <v>1</v>
      </c>
      <c r="M840" s="2">
        <v>500</v>
      </c>
      <c r="N840" s="2">
        <v>500</v>
      </c>
      <c r="O840" s="12">
        <v>1</v>
      </c>
      <c r="P840" s="7"/>
      <c r="Q840" s="7"/>
      <c r="R840" s="14" t="s">
        <v>65</v>
      </c>
      <c r="S840" s="2" t="s">
        <v>1716</v>
      </c>
      <c r="T840" s="7"/>
      <c r="U840" s="7"/>
      <c r="V840" s="7"/>
      <c r="W840" s="2" t="s">
        <v>54</v>
      </c>
      <c r="X840" s="6" t="s">
        <v>86</v>
      </c>
      <c r="Y840" s="6"/>
      <c r="Z840" s="7"/>
      <c r="AA840" s="7"/>
      <c r="AB840" s="7"/>
      <c r="AC840" s="7"/>
      <c r="AD840" s="7"/>
      <c r="AE840" s="7"/>
    </row>
    <row r="841" spans="1:31" x14ac:dyDescent="0.15">
      <c r="A841" s="4">
        <v>42407</v>
      </c>
      <c r="B841" s="5" t="s">
        <v>1745</v>
      </c>
      <c r="C841" s="2">
        <v>1</v>
      </c>
      <c r="D841" s="6" t="s">
        <v>83</v>
      </c>
      <c r="E841" s="6" t="s">
        <v>79</v>
      </c>
      <c r="F841" s="2" t="s">
        <v>244</v>
      </c>
      <c r="G841" s="2" t="s">
        <v>80</v>
      </c>
      <c r="H841" s="2" t="s">
        <v>44</v>
      </c>
      <c r="I841" s="2">
        <v>42</v>
      </c>
      <c r="J841" s="6" t="s">
        <v>63</v>
      </c>
      <c r="K841" s="2" t="s">
        <v>64</v>
      </c>
      <c r="L841" s="2">
        <v>1</v>
      </c>
      <c r="M841" s="2">
        <v>1628</v>
      </c>
      <c r="N841" s="2">
        <v>1302</v>
      </c>
      <c r="O841" s="12">
        <v>0.79975429975430001</v>
      </c>
      <c r="P841" s="7"/>
      <c r="Q841" s="7"/>
      <c r="R841" s="14" t="s">
        <v>65</v>
      </c>
      <c r="S841" s="2" t="s">
        <v>1746</v>
      </c>
      <c r="T841" s="2">
        <v>13901111112</v>
      </c>
      <c r="U841" s="7"/>
      <c r="V841" s="7"/>
      <c r="W841" s="2" t="s">
        <v>54</v>
      </c>
      <c r="X841" s="6" t="s">
        <v>86</v>
      </c>
      <c r="Y841" s="6"/>
      <c r="Z841" s="7"/>
      <c r="AA841" s="7"/>
      <c r="AB841" s="7"/>
      <c r="AC841" s="7"/>
      <c r="AD841" s="7"/>
      <c r="AE841" s="7"/>
    </row>
    <row r="842" spans="1:31" x14ac:dyDescent="0.15">
      <c r="A842" s="4">
        <v>42407</v>
      </c>
      <c r="B842" s="5" t="s">
        <v>1745</v>
      </c>
      <c r="C842" s="2">
        <v>1</v>
      </c>
      <c r="D842" s="6" t="s">
        <v>92</v>
      </c>
      <c r="E842" s="6" t="s">
        <v>52</v>
      </c>
      <c r="F842" s="7"/>
      <c r="G842" s="2" t="s">
        <v>150</v>
      </c>
      <c r="H842" s="2" t="s">
        <v>44</v>
      </c>
      <c r="I842" s="2" t="s">
        <v>72</v>
      </c>
      <c r="J842" s="6" t="s">
        <v>63</v>
      </c>
      <c r="K842" s="2" t="s">
        <v>64</v>
      </c>
      <c r="L842" s="2">
        <v>1</v>
      </c>
      <c r="M842" s="2">
        <v>1290</v>
      </c>
      <c r="N842" s="2">
        <v>398</v>
      </c>
      <c r="O842" s="12">
        <v>0.308527131782946</v>
      </c>
      <c r="P842" s="7"/>
      <c r="Q842" s="7"/>
      <c r="R842" s="14" t="s">
        <v>65</v>
      </c>
      <c r="S842" s="2" t="s">
        <v>1746</v>
      </c>
      <c r="T842" s="7"/>
      <c r="U842" s="7"/>
      <c r="V842" s="7"/>
      <c r="W842" s="2" t="s">
        <v>54</v>
      </c>
      <c r="X842" s="6" t="s">
        <v>86</v>
      </c>
      <c r="Y842" s="6"/>
      <c r="Z842" s="7"/>
      <c r="AA842" s="7"/>
      <c r="AB842" s="7"/>
      <c r="AC842" s="7"/>
      <c r="AD842" s="7"/>
      <c r="AE842" s="7"/>
    </row>
    <row r="843" spans="1:31" x14ac:dyDescent="0.15">
      <c r="A843" s="4">
        <v>42407</v>
      </c>
      <c r="B843" s="5" t="s">
        <v>1747</v>
      </c>
      <c r="C843" s="2">
        <v>2</v>
      </c>
      <c r="D843" s="6" t="s">
        <v>66</v>
      </c>
      <c r="E843" s="6" t="s">
        <v>285</v>
      </c>
      <c r="F843" s="2" t="s">
        <v>1748</v>
      </c>
      <c r="G843" s="2" t="s">
        <v>150</v>
      </c>
      <c r="H843" s="2" t="s">
        <v>193</v>
      </c>
      <c r="I843" s="2" t="s">
        <v>1749</v>
      </c>
      <c r="J843" s="6" t="s">
        <v>45</v>
      </c>
      <c r="K843" s="2" t="s">
        <v>66</v>
      </c>
      <c r="L843" s="2">
        <v>1</v>
      </c>
      <c r="M843" s="2">
        <v>7980</v>
      </c>
      <c r="N843" s="2">
        <v>1995</v>
      </c>
      <c r="O843" s="12">
        <v>0.25</v>
      </c>
      <c r="P843" s="7"/>
      <c r="Q843" s="7"/>
      <c r="R843" s="14" t="s">
        <v>145</v>
      </c>
      <c r="S843" s="2" t="s">
        <v>1698</v>
      </c>
      <c r="T843" s="7"/>
      <c r="U843" s="2" t="s">
        <v>1699</v>
      </c>
      <c r="V843" s="7"/>
      <c r="W843" s="2" t="s">
        <v>54</v>
      </c>
      <c r="X843" s="6" t="s">
        <v>78</v>
      </c>
      <c r="Y843" s="6"/>
      <c r="Z843" s="7"/>
      <c r="AA843" s="7"/>
      <c r="AB843" s="7"/>
      <c r="AC843" s="7"/>
      <c r="AD843" s="7"/>
      <c r="AE843" s="7"/>
    </row>
    <row r="844" spans="1:31" x14ac:dyDescent="0.15">
      <c r="A844" s="4">
        <v>42407</v>
      </c>
      <c r="B844" s="5" t="s">
        <v>1747</v>
      </c>
      <c r="C844" s="2">
        <v>2</v>
      </c>
      <c r="D844" s="6" t="s">
        <v>160</v>
      </c>
      <c r="E844" s="6" t="s">
        <v>161</v>
      </c>
      <c r="F844" s="2" t="s">
        <v>1750</v>
      </c>
      <c r="G844" s="2" t="s">
        <v>1751</v>
      </c>
      <c r="H844" s="2" t="s">
        <v>44</v>
      </c>
      <c r="I844" s="2">
        <v>12</v>
      </c>
      <c r="J844" s="6" t="s">
        <v>45</v>
      </c>
      <c r="K844" s="2" t="s">
        <v>66</v>
      </c>
      <c r="L844" s="2">
        <v>1</v>
      </c>
      <c r="M844" s="2">
        <v>2880</v>
      </c>
      <c r="N844" s="2">
        <v>2005</v>
      </c>
      <c r="O844" s="12">
        <v>0.69618055555555602</v>
      </c>
      <c r="P844" s="7"/>
      <c r="Q844" s="7"/>
      <c r="R844" s="14" t="s">
        <v>145</v>
      </c>
      <c r="S844" s="2" t="s">
        <v>1698</v>
      </c>
      <c r="T844" s="7"/>
      <c r="U844" s="2" t="s">
        <v>1699</v>
      </c>
      <c r="V844" s="7"/>
      <c r="W844" s="2" t="s">
        <v>54</v>
      </c>
      <c r="X844" s="6" t="s">
        <v>78</v>
      </c>
      <c r="Y844" s="6"/>
      <c r="Z844" s="7"/>
      <c r="AA844" s="7"/>
      <c r="AB844" s="7"/>
      <c r="AC844" s="7"/>
      <c r="AD844" s="7"/>
      <c r="AE844" s="7"/>
    </row>
    <row r="845" spans="1:31" x14ac:dyDescent="0.15">
      <c r="A845" s="4">
        <v>42407</v>
      </c>
      <c r="B845" s="5" t="s">
        <v>1747</v>
      </c>
      <c r="C845" s="2">
        <v>2</v>
      </c>
      <c r="D845" s="6" t="s">
        <v>149</v>
      </c>
      <c r="E845" s="6"/>
      <c r="F845" s="2" t="s">
        <v>1752</v>
      </c>
      <c r="G845" s="2" t="s">
        <v>166</v>
      </c>
      <c r="H845" s="2" t="s">
        <v>193</v>
      </c>
      <c r="I845" s="2" t="s">
        <v>763</v>
      </c>
      <c r="J845" s="6" t="s">
        <v>45</v>
      </c>
      <c r="K845" s="2" t="s">
        <v>66</v>
      </c>
      <c r="L845" s="2">
        <v>1</v>
      </c>
      <c r="M845" s="2">
        <v>320</v>
      </c>
      <c r="N845" s="2">
        <v>200</v>
      </c>
      <c r="O845" s="12">
        <v>0.625</v>
      </c>
      <c r="P845" s="7"/>
      <c r="Q845" s="7"/>
      <c r="R845" s="14" t="s">
        <v>145</v>
      </c>
      <c r="S845" s="2" t="s">
        <v>1698</v>
      </c>
      <c r="T845" s="7"/>
      <c r="U845" s="2" t="s">
        <v>1699</v>
      </c>
      <c r="V845" s="7"/>
      <c r="W845" s="2" t="s">
        <v>54</v>
      </c>
      <c r="X845" s="6" t="s">
        <v>78</v>
      </c>
      <c r="Y845" s="6"/>
      <c r="Z845" s="7"/>
      <c r="AA845" s="7"/>
      <c r="AB845" s="7"/>
      <c r="AC845" s="7"/>
      <c r="AD845" s="7"/>
      <c r="AE845" s="7"/>
    </row>
    <row r="846" spans="1:31" x14ac:dyDescent="0.15">
      <c r="A846" s="4">
        <v>42408</v>
      </c>
      <c r="B846" s="5" t="s">
        <v>1753</v>
      </c>
      <c r="C846" s="2">
        <v>1</v>
      </c>
      <c r="D846" s="6" t="s">
        <v>75</v>
      </c>
      <c r="E846" s="6" t="s">
        <v>199</v>
      </c>
      <c r="F846" s="2" t="s">
        <v>1754</v>
      </c>
      <c r="G846" s="2" t="s">
        <v>1755</v>
      </c>
      <c r="H846" s="2" t="s">
        <v>44</v>
      </c>
      <c r="I846" s="2" t="s">
        <v>53</v>
      </c>
      <c r="J846" s="6" t="s">
        <v>55</v>
      </c>
      <c r="K846" s="2" t="s">
        <v>66</v>
      </c>
      <c r="L846" s="2">
        <v>1</v>
      </c>
      <c r="M846" s="2">
        <v>478</v>
      </c>
      <c r="N846" s="2">
        <v>478</v>
      </c>
      <c r="O846" s="12">
        <v>1</v>
      </c>
      <c r="P846" s="7"/>
      <c r="Q846" s="7"/>
      <c r="R846" s="14" t="s">
        <v>65</v>
      </c>
      <c r="S846" s="2" t="s">
        <v>1756</v>
      </c>
      <c r="T846" s="2">
        <v>18611407158</v>
      </c>
      <c r="U846" s="7"/>
      <c r="V846" s="7"/>
      <c r="W846" s="2" t="s">
        <v>54</v>
      </c>
      <c r="X846" s="6" t="s">
        <v>86</v>
      </c>
      <c r="Y846" s="6"/>
      <c r="Z846" s="7"/>
      <c r="AA846" s="7"/>
      <c r="AB846" s="7"/>
      <c r="AC846" s="7"/>
      <c r="AD846" s="7"/>
      <c r="AE846" s="7"/>
    </row>
    <row r="847" spans="1:31" x14ac:dyDescent="0.15">
      <c r="A847" s="4">
        <v>42408</v>
      </c>
      <c r="B847" s="5" t="s">
        <v>1753</v>
      </c>
      <c r="C847" s="2">
        <v>1</v>
      </c>
      <c r="D847" s="6" t="s">
        <v>50</v>
      </c>
      <c r="E847" s="6" t="s">
        <v>1571</v>
      </c>
      <c r="F847" s="2" t="s">
        <v>224</v>
      </c>
      <c r="G847" s="2" t="s">
        <v>137</v>
      </c>
      <c r="H847" s="2" t="s">
        <v>44</v>
      </c>
      <c r="I847" s="2" t="s">
        <v>53</v>
      </c>
      <c r="J847" s="6" t="s">
        <v>55</v>
      </c>
      <c r="K847" s="2" t="s">
        <v>66</v>
      </c>
      <c r="L847" s="2">
        <v>1</v>
      </c>
      <c r="M847" s="2">
        <v>50</v>
      </c>
      <c r="N847" s="2">
        <v>0</v>
      </c>
      <c r="O847" s="12">
        <v>0</v>
      </c>
      <c r="P847" s="7"/>
      <c r="Q847" s="7"/>
      <c r="R847" s="14" t="s">
        <v>65</v>
      </c>
      <c r="S847" s="2" t="s">
        <v>1756</v>
      </c>
      <c r="T847" s="7"/>
      <c r="U847" s="7"/>
      <c r="V847" s="7"/>
      <c r="W847" s="2" t="s">
        <v>54</v>
      </c>
      <c r="X847" s="6" t="s">
        <v>186</v>
      </c>
      <c r="Y847" s="6"/>
      <c r="Z847" s="7"/>
      <c r="AA847" s="7"/>
      <c r="AB847" s="7"/>
      <c r="AC847" s="7"/>
      <c r="AD847" s="7"/>
      <c r="AE847" s="7"/>
    </row>
    <row r="848" spans="1:31" x14ac:dyDescent="0.15">
      <c r="A848" s="4">
        <v>42408</v>
      </c>
      <c r="B848" s="5" t="s">
        <v>1757</v>
      </c>
      <c r="C848" s="2">
        <v>2</v>
      </c>
      <c r="D848" s="6" t="s">
        <v>122</v>
      </c>
      <c r="E848" s="6" t="s">
        <v>123</v>
      </c>
      <c r="F848" s="2" t="s">
        <v>1179</v>
      </c>
      <c r="G848" s="2" t="s">
        <v>166</v>
      </c>
      <c r="H848" s="2" t="s">
        <v>44</v>
      </c>
      <c r="I848" s="2" t="s">
        <v>72</v>
      </c>
      <c r="J848" s="6" t="s">
        <v>45</v>
      </c>
      <c r="K848" s="2" t="s">
        <v>66</v>
      </c>
      <c r="L848" s="2">
        <v>1</v>
      </c>
      <c r="M848" s="2">
        <v>800</v>
      </c>
      <c r="N848" s="2">
        <v>680</v>
      </c>
      <c r="O848" s="12">
        <v>0.85</v>
      </c>
      <c r="P848" s="7"/>
      <c r="Q848" s="7"/>
      <c r="R848" s="14" t="s">
        <v>113</v>
      </c>
      <c r="S848" s="2" t="s">
        <v>320</v>
      </c>
      <c r="T848" s="7"/>
      <c r="U848" s="7"/>
      <c r="V848" s="7"/>
      <c r="W848" s="2" t="s">
        <v>54</v>
      </c>
      <c r="X848" s="6" t="s">
        <v>86</v>
      </c>
      <c r="Y848" s="6"/>
      <c r="Z848" s="7"/>
      <c r="AA848" s="7"/>
      <c r="AB848" s="7"/>
      <c r="AC848" s="7"/>
      <c r="AD848" s="7"/>
      <c r="AE848" s="7"/>
    </row>
    <row r="849" spans="1:31" x14ac:dyDescent="0.15">
      <c r="A849" s="4">
        <v>42408</v>
      </c>
      <c r="B849" s="5" t="s">
        <v>1758</v>
      </c>
      <c r="C849" s="2">
        <v>3</v>
      </c>
      <c r="D849" s="6" t="s">
        <v>111</v>
      </c>
      <c r="E849" s="6" t="s">
        <v>112</v>
      </c>
      <c r="F849" s="7"/>
      <c r="G849" s="2" t="s">
        <v>184</v>
      </c>
      <c r="H849" s="2" t="s">
        <v>62</v>
      </c>
      <c r="I849" s="2" t="s">
        <v>882</v>
      </c>
      <c r="J849" s="6" t="s">
        <v>45</v>
      </c>
      <c r="K849" s="2" t="s">
        <v>66</v>
      </c>
      <c r="L849" s="2">
        <v>1</v>
      </c>
      <c r="M849" s="2">
        <v>280</v>
      </c>
      <c r="N849" s="2">
        <v>280</v>
      </c>
      <c r="O849" s="12">
        <v>1</v>
      </c>
      <c r="P849" s="7"/>
      <c r="Q849" s="7"/>
      <c r="R849" s="14" t="s">
        <v>113</v>
      </c>
      <c r="S849" s="2" t="s">
        <v>1698</v>
      </c>
      <c r="T849" s="7"/>
      <c r="U849" s="7"/>
      <c r="V849" s="7"/>
      <c r="W849" s="2" t="s">
        <v>54</v>
      </c>
      <c r="X849" s="6" t="s">
        <v>78</v>
      </c>
      <c r="Y849" s="6"/>
      <c r="Z849" s="7"/>
      <c r="AA849" s="7"/>
      <c r="AB849" s="7"/>
      <c r="AC849" s="7"/>
      <c r="AD849" s="7"/>
      <c r="AE849" s="7"/>
    </row>
    <row r="850" spans="1:31" x14ac:dyDescent="0.15">
      <c r="A850" s="4">
        <v>42408</v>
      </c>
      <c r="B850" s="5" t="s">
        <v>1759</v>
      </c>
      <c r="C850" s="2">
        <v>4</v>
      </c>
      <c r="D850" s="6" t="s">
        <v>87</v>
      </c>
      <c r="E850" s="6" t="s">
        <v>41</v>
      </c>
      <c r="F850" s="2" t="s">
        <v>88</v>
      </c>
      <c r="G850" s="2" t="s">
        <v>166</v>
      </c>
      <c r="H850" s="2" t="s">
        <v>44</v>
      </c>
      <c r="I850" s="2" t="s">
        <v>89</v>
      </c>
      <c r="J850" s="6" t="s">
        <v>45</v>
      </c>
      <c r="K850" s="2" t="s">
        <v>66</v>
      </c>
      <c r="L850" s="2">
        <v>1</v>
      </c>
      <c r="M850" s="2">
        <v>775</v>
      </c>
      <c r="N850" s="2">
        <v>697</v>
      </c>
      <c r="O850" s="12">
        <v>0.89935483870967703</v>
      </c>
      <c r="P850" s="7"/>
      <c r="Q850" s="7"/>
      <c r="R850" s="14" t="s">
        <v>113</v>
      </c>
      <c r="S850" s="2" t="s">
        <v>320</v>
      </c>
      <c r="T850" s="7"/>
      <c r="U850" s="7"/>
      <c r="V850" s="7"/>
      <c r="W850" s="2" t="s">
        <v>54</v>
      </c>
      <c r="X850" s="6" t="s">
        <v>86</v>
      </c>
      <c r="Y850" s="6"/>
      <c r="Z850" s="2" t="s">
        <v>1760</v>
      </c>
      <c r="AA850" s="2">
        <v>597</v>
      </c>
      <c r="AB850" s="7"/>
      <c r="AC850" s="7"/>
      <c r="AD850" s="7"/>
      <c r="AE850" s="7"/>
    </row>
    <row r="851" spans="1:31" x14ac:dyDescent="0.15">
      <c r="A851" s="4">
        <v>42409</v>
      </c>
      <c r="B851" s="5" t="s">
        <v>1761</v>
      </c>
      <c r="C851" s="2">
        <v>1</v>
      </c>
      <c r="D851" s="6" t="s">
        <v>50</v>
      </c>
      <c r="E851" s="6" t="s">
        <v>112</v>
      </c>
      <c r="F851" s="7"/>
      <c r="G851" s="2" t="s">
        <v>166</v>
      </c>
      <c r="H851" s="2" t="s">
        <v>62</v>
      </c>
      <c r="I851" s="2" t="s">
        <v>53</v>
      </c>
      <c r="J851" s="6" t="s">
        <v>45</v>
      </c>
      <c r="K851" s="2" t="s">
        <v>46</v>
      </c>
      <c r="L851" s="2">
        <v>2</v>
      </c>
      <c r="M851" s="2">
        <v>50</v>
      </c>
      <c r="N851" s="2">
        <v>100</v>
      </c>
      <c r="O851" s="12">
        <v>1</v>
      </c>
      <c r="P851" s="7"/>
      <c r="Q851" s="7"/>
      <c r="R851" s="14" t="s">
        <v>47</v>
      </c>
      <c r="S851" s="7"/>
      <c r="T851" s="7"/>
      <c r="U851" s="7"/>
      <c r="V851" s="7"/>
      <c r="W851" s="2" t="s">
        <v>1762</v>
      </c>
      <c r="X851" s="6" t="s">
        <v>49</v>
      </c>
      <c r="Y851" s="6"/>
      <c r="Z851" s="7"/>
      <c r="AA851" s="7"/>
      <c r="AB851" s="7"/>
      <c r="AC851" s="7"/>
      <c r="AD851" s="7"/>
      <c r="AE851" s="7"/>
    </row>
    <row r="852" spans="1:31" x14ac:dyDescent="0.15">
      <c r="A852" s="4">
        <v>42409</v>
      </c>
      <c r="B852" s="5" t="s">
        <v>1763</v>
      </c>
      <c r="C852" s="2">
        <v>2</v>
      </c>
      <c r="D852" s="6" t="s">
        <v>50</v>
      </c>
      <c r="E852" s="6" t="s">
        <v>1153</v>
      </c>
      <c r="F852" s="7"/>
      <c r="G852" s="2" t="s">
        <v>166</v>
      </c>
      <c r="H852" s="2" t="s">
        <v>44</v>
      </c>
      <c r="I852" s="2" t="s">
        <v>43</v>
      </c>
      <c r="J852" s="6" t="s">
        <v>55</v>
      </c>
      <c r="K852" s="2" t="s">
        <v>46</v>
      </c>
      <c r="L852" s="2">
        <v>2</v>
      </c>
      <c r="M852" s="2">
        <v>158</v>
      </c>
      <c r="N852" s="2">
        <v>220</v>
      </c>
      <c r="O852" s="12">
        <v>0.69620253164557</v>
      </c>
      <c r="P852" s="7"/>
      <c r="Q852" s="7"/>
      <c r="R852" s="14" t="s">
        <v>47</v>
      </c>
      <c r="S852" s="7"/>
      <c r="T852" s="7"/>
      <c r="U852" s="7"/>
      <c r="V852" s="7"/>
      <c r="W852" s="2" t="s">
        <v>1762</v>
      </c>
      <c r="X852" s="6" t="s">
        <v>49</v>
      </c>
      <c r="Y852" s="6"/>
      <c r="Z852" s="7"/>
      <c r="AA852" s="7"/>
      <c r="AB852" s="7"/>
      <c r="AC852" s="7"/>
      <c r="AD852" s="7"/>
      <c r="AE852" s="7"/>
    </row>
    <row r="853" spans="1:31" x14ac:dyDescent="0.15">
      <c r="A853" s="4">
        <v>42409</v>
      </c>
      <c r="B853" s="5" t="s">
        <v>1764</v>
      </c>
      <c r="C853" s="2">
        <v>3</v>
      </c>
      <c r="D853" s="6" t="s">
        <v>50</v>
      </c>
      <c r="E853" s="6" t="s">
        <v>112</v>
      </c>
      <c r="F853" s="2"/>
      <c r="G853" s="2" t="s">
        <v>166</v>
      </c>
      <c r="H853" s="2" t="s">
        <v>62</v>
      </c>
      <c r="I853" s="2" t="s">
        <v>53</v>
      </c>
      <c r="J853" s="6" t="s">
        <v>45</v>
      </c>
      <c r="K853" s="2" t="s">
        <v>46</v>
      </c>
      <c r="L853" s="2">
        <v>1</v>
      </c>
      <c r="M853" s="2">
        <v>50</v>
      </c>
      <c r="N853" s="2">
        <v>50</v>
      </c>
      <c r="O853" s="12">
        <v>1</v>
      </c>
      <c r="P853" s="2"/>
      <c r="Q853" s="2"/>
      <c r="R853" s="14" t="s">
        <v>47</v>
      </c>
      <c r="S853" s="2"/>
      <c r="T853" s="2"/>
      <c r="U853" s="2"/>
      <c r="V853" s="2"/>
      <c r="W853" s="2" t="s">
        <v>1762</v>
      </c>
      <c r="X853" s="6" t="s">
        <v>49</v>
      </c>
      <c r="Y853" s="6"/>
      <c r="Z853" s="2"/>
      <c r="AA853" s="2"/>
      <c r="AB853" s="15"/>
      <c r="AC853" s="2"/>
      <c r="AD853" s="2"/>
      <c r="AE853" s="2"/>
    </row>
    <row r="854" spans="1:31" x14ac:dyDescent="0.15">
      <c r="A854" s="4">
        <v>42409</v>
      </c>
      <c r="B854" s="5" t="s">
        <v>1764</v>
      </c>
      <c r="C854" s="2">
        <v>3</v>
      </c>
      <c r="D854" s="6" t="s">
        <v>50</v>
      </c>
      <c r="E854" s="6" t="s">
        <v>602</v>
      </c>
      <c r="F854" s="7"/>
      <c r="G854" s="2" t="s">
        <v>138</v>
      </c>
      <c r="H854" s="2" t="s">
        <v>44</v>
      </c>
      <c r="I854" s="2" t="s">
        <v>53</v>
      </c>
      <c r="J854" s="6" t="s">
        <v>55</v>
      </c>
      <c r="K854" s="2" t="s">
        <v>46</v>
      </c>
      <c r="L854" s="2">
        <v>1</v>
      </c>
      <c r="M854" s="2">
        <v>50</v>
      </c>
      <c r="N854" s="2">
        <v>50</v>
      </c>
      <c r="O854" s="12">
        <v>1</v>
      </c>
      <c r="P854" s="7"/>
      <c r="Q854" s="7"/>
      <c r="R854" s="14" t="s">
        <v>47</v>
      </c>
      <c r="S854" s="7"/>
      <c r="T854" s="7"/>
      <c r="U854" s="7"/>
      <c r="V854" s="7"/>
      <c r="W854" s="2" t="s">
        <v>1762</v>
      </c>
      <c r="X854" s="6" t="s">
        <v>49</v>
      </c>
      <c r="Y854" s="6"/>
      <c r="Z854" s="7"/>
      <c r="AA854" s="7"/>
      <c r="AB854" s="7"/>
      <c r="AC854" s="7"/>
      <c r="AD854" s="7"/>
      <c r="AE854" s="7"/>
    </row>
    <row r="855" spans="1:31" x14ac:dyDescent="0.15">
      <c r="A855" s="4">
        <v>42409</v>
      </c>
      <c r="B855" s="5" t="s">
        <v>1765</v>
      </c>
      <c r="C855" s="2">
        <v>4</v>
      </c>
      <c r="D855" s="6" t="s">
        <v>56</v>
      </c>
      <c r="E855" s="6" t="s">
        <v>52</v>
      </c>
      <c r="F855" s="7"/>
      <c r="G855" s="2" t="s">
        <v>184</v>
      </c>
      <c r="H855" s="2" t="s">
        <v>44</v>
      </c>
      <c r="I855" s="2" t="s">
        <v>53</v>
      </c>
      <c r="J855" s="6" t="s">
        <v>45</v>
      </c>
      <c r="K855" s="2" t="s">
        <v>46</v>
      </c>
      <c r="L855" s="2">
        <v>1</v>
      </c>
      <c r="M855" s="2">
        <v>20</v>
      </c>
      <c r="N855" s="2">
        <v>20</v>
      </c>
      <c r="O855" s="12">
        <v>1</v>
      </c>
      <c r="P855" s="7"/>
      <c r="Q855" s="7"/>
      <c r="R855" s="14" t="s">
        <v>47</v>
      </c>
      <c r="S855" s="7"/>
      <c r="T855" s="7"/>
      <c r="U855" s="7"/>
      <c r="V855" s="7"/>
      <c r="W855" s="2" t="s">
        <v>1762</v>
      </c>
      <c r="X855" s="6" t="s">
        <v>49</v>
      </c>
      <c r="Y855" s="6"/>
      <c r="Z855" s="7"/>
      <c r="AA855" s="7"/>
      <c r="AB855" s="7"/>
      <c r="AC855" s="7"/>
      <c r="AD855" s="7"/>
      <c r="AE855" s="7"/>
    </row>
    <row r="856" spans="1:31" x14ac:dyDescent="0.15">
      <c r="A856" s="4">
        <v>42409</v>
      </c>
      <c r="B856" s="5" t="s">
        <v>1766</v>
      </c>
      <c r="C856" s="2">
        <v>5</v>
      </c>
      <c r="D856" s="6" t="s">
        <v>50</v>
      </c>
      <c r="E856" s="6" t="s">
        <v>61</v>
      </c>
      <c r="F856" s="2">
        <v>192107</v>
      </c>
      <c r="G856" s="2" t="s">
        <v>164</v>
      </c>
      <c r="H856" s="2" t="s">
        <v>44</v>
      </c>
      <c r="I856" s="2" t="s">
        <v>43</v>
      </c>
      <c r="J856" s="6" t="s">
        <v>63</v>
      </c>
      <c r="K856" s="2" t="s">
        <v>46</v>
      </c>
      <c r="L856" s="2">
        <v>1</v>
      </c>
      <c r="M856" s="2">
        <v>158</v>
      </c>
      <c r="N856" s="2">
        <v>150</v>
      </c>
      <c r="O856" s="12">
        <v>0.949367088607595</v>
      </c>
      <c r="P856" s="7"/>
      <c r="Q856" s="7"/>
      <c r="R856" s="14" t="s">
        <v>47</v>
      </c>
      <c r="S856" s="7"/>
      <c r="T856" s="7"/>
      <c r="U856" s="7"/>
      <c r="V856" s="7"/>
      <c r="W856" s="2" t="s">
        <v>54</v>
      </c>
      <c r="X856" s="6" t="s">
        <v>49</v>
      </c>
      <c r="Y856" s="6"/>
      <c r="Z856" s="7"/>
      <c r="AA856" s="7"/>
      <c r="AB856" s="7"/>
      <c r="AC856" s="7"/>
      <c r="AD856" s="7"/>
      <c r="AE856" s="7"/>
    </row>
    <row r="857" spans="1:31" x14ac:dyDescent="0.15">
      <c r="A857" s="4">
        <v>42409</v>
      </c>
      <c r="B857" s="5" t="s">
        <v>1766</v>
      </c>
      <c r="C857" s="2">
        <v>5</v>
      </c>
      <c r="D857" s="6" t="s">
        <v>100</v>
      </c>
      <c r="E857" s="6" t="s">
        <v>227</v>
      </c>
      <c r="F857" s="7"/>
      <c r="G857" s="2" t="s">
        <v>138</v>
      </c>
      <c r="H857" s="2" t="s">
        <v>44</v>
      </c>
      <c r="I857" s="2" t="s">
        <v>53</v>
      </c>
      <c r="J857" s="6" t="s">
        <v>63</v>
      </c>
      <c r="K857" s="2" t="s">
        <v>46</v>
      </c>
      <c r="L857" s="2">
        <v>1</v>
      </c>
      <c r="M857" s="2">
        <v>30</v>
      </c>
      <c r="N857" s="2">
        <v>30</v>
      </c>
      <c r="O857" s="12">
        <v>1</v>
      </c>
      <c r="P857" s="7"/>
      <c r="Q857" s="7"/>
      <c r="R857" s="14" t="s">
        <v>47</v>
      </c>
      <c r="S857" s="7"/>
      <c r="T857" s="7"/>
      <c r="U857" s="7"/>
      <c r="V857" s="7"/>
      <c r="W857" s="2" t="s">
        <v>54</v>
      </c>
      <c r="X857" s="6" t="s">
        <v>49</v>
      </c>
      <c r="Y857" s="6"/>
      <c r="Z857" s="7"/>
      <c r="AA857" s="7"/>
      <c r="AB857" s="7"/>
      <c r="AC857" s="7"/>
      <c r="AD857" s="7"/>
      <c r="AE857" s="7"/>
    </row>
    <row r="858" spans="1:31" x14ac:dyDescent="0.15">
      <c r="A858" s="4">
        <v>42409</v>
      </c>
      <c r="B858" s="5" t="s">
        <v>1767</v>
      </c>
      <c r="C858" s="2">
        <v>6</v>
      </c>
      <c r="D858" s="6" t="s">
        <v>50</v>
      </c>
      <c r="E858" s="6" t="s">
        <v>601</v>
      </c>
      <c r="F858" s="7"/>
      <c r="G858" s="2" t="s">
        <v>138</v>
      </c>
      <c r="H858" s="2" t="s">
        <v>44</v>
      </c>
      <c r="I858" s="2" t="s">
        <v>43</v>
      </c>
      <c r="J858" s="6" t="s">
        <v>55</v>
      </c>
      <c r="K858" s="2" t="s">
        <v>46</v>
      </c>
      <c r="L858" s="2">
        <v>1</v>
      </c>
      <c r="M858" s="2">
        <v>258</v>
      </c>
      <c r="N858" s="2">
        <v>180</v>
      </c>
      <c r="O858" s="12">
        <v>0.69767441860465096</v>
      </c>
      <c r="P858" s="7"/>
      <c r="Q858" s="7"/>
      <c r="R858" s="14" t="s">
        <v>47</v>
      </c>
      <c r="S858" s="7"/>
      <c r="T858" s="7"/>
      <c r="U858" s="7"/>
      <c r="V858" s="7"/>
      <c r="W858" s="2" t="s">
        <v>54</v>
      </c>
      <c r="X858" s="6" t="s">
        <v>49</v>
      </c>
      <c r="Y858" s="6"/>
      <c r="Z858" s="7"/>
      <c r="AA858" s="7"/>
      <c r="AB858" s="7"/>
      <c r="AC858" s="7"/>
      <c r="AD858" s="7"/>
      <c r="AE858" s="7"/>
    </row>
    <row r="859" spans="1:31" x14ac:dyDescent="0.15">
      <c r="A859" s="4">
        <v>42409</v>
      </c>
      <c r="B859" s="5" t="s">
        <v>1768</v>
      </c>
      <c r="C859" s="2">
        <v>7</v>
      </c>
      <c r="D859" s="6" t="s">
        <v>92</v>
      </c>
      <c r="E859" s="6" t="s">
        <v>93</v>
      </c>
      <c r="F859" s="2" t="s">
        <v>1769</v>
      </c>
      <c r="G859" s="2" t="s">
        <v>1770</v>
      </c>
      <c r="H859" s="2" t="s">
        <v>62</v>
      </c>
      <c r="I859" s="2" t="s">
        <v>43</v>
      </c>
      <c r="J859" s="6" t="s">
        <v>45</v>
      </c>
      <c r="K859" s="2" t="s">
        <v>66</v>
      </c>
      <c r="L859" s="2">
        <v>1</v>
      </c>
      <c r="M859" s="2">
        <v>1650</v>
      </c>
      <c r="N859" s="2">
        <v>990</v>
      </c>
      <c r="O859" s="12">
        <v>0.6</v>
      </c>
      <c r="P859" s="7"/>
      <c r="Q859" s="7"/>
      <c r="R859" s="14" t="s">
        <v>65</v>
      </c>
      <c r="S859" s="2" t="s">
        <v>1771</v>
      </c>
      <c r="T859" s="2">
        <v>13801108523</v>
      </c>
      <c r="U859" s="7"/>
      <c r="V859" s="7"/>
      <c r="W859" s="2" t="s">
        <v>54</v>
      </c>
      <c r="X859" s="6" t="s">
        <v>86</v>
      </c>
      <c r="Y859" s="6"/>
      <c r="Z859" s="7"/>
      <c r="AA859" s="7"/>
      <c r="AB859" s="7"/>
      <c r="AC859" s="7"/>
      <c r="AD859" s="7"/>
      <c r="AE859" s="7"/>
    </row>
    <row r="860" spans="1:31" x14ac:dyDescent="0.15">
      <c r="A860" s="4">
        <v>42409</v>
      </c>
      <c r="B860" s="5" t="s">
        <v>1772</v>
      </c>
      <c r="C860" s="2">
        <v>8</v>
      </c>
      <c r="D860" s="6" t="s">
        <v>83</v>
      </c>
      <c r="E860" s="6" t="s">
        <v>79</v>
      </c>
      <c r="F860" s="2" t="s">
        <v>130</v>
      </c>
      <c r="G860" s="2" t="s">
        <v>166</v>
      </c>
      <c r="H860" s="2" t="s">
        <v>44</v>
      </c>
      <c r="I860" s="2">
        <v>41.5</v>
      </c>
      <c r="J860" s="6" t="s">
        <v>55</v>
      </c>
      <c r="K860" s="2" t="s">
        <v>64</v>
      </c>
      <c r="L860" s="2">
        <v>1</v>
      </c>
      <c r="M860" s="2">
        <v>2300</v>
      </c>
      <c r="N860" s="2">
        <v>1600</v>
      </c>
      <c r="O860" s="12">
        <v>0.69565217391304301</v>
      </c>
      <c r="P860" s="7"/>
      <c r="Q860" s="7"/>
      <c r="R860" s="14" t="s">
        <v>113</v>
      </c>
      <c r="S860" s="2" t="s">
        <v>1542</v>
      </c>
      <c r="T860" s="7"/>
      <c r="U860" s="7"/>
      <c r="V860" s="7"/>
      <c r="W860" s="2" t="s">
        <v>54</v>
      </c>
      <c r="X860" s="6" t="s">
        <v>86</v>
      </c>
      <c r="Y860" s="6"/>
      <c r="Z860" s="7"/>
      <c r="AA860" s="7"/>
      <c r="AB860" s="7"/>
      <c r="AC860" s="7"/>
      <c r="AD860" s="7"/>
      <c r="AE860" s="7"/>
    </row>
    <row r="861" spans="1:31" x14ac:dyDescent="0.15">
      <c r="A861" s="4">
        <v>42409</v>
      </c>
      <c r="B861" s="5" t="s">
        <v>1773</v>
      </c>
      <c r="C861" s="2">
        <v>9</v>
      </c>
      <c r="D861" s="6" t="s">
        <v>50</v>
      </c>
      <c r="E861" s="6" t="s">
        <v>112</v>
      </c>
      <c r="F861" s="7"/>
      <c r="G861" s="2" t="s">
        <v>166</v>
      </c>
      <c r="H861" s="2" t="s">
        <v>62</v>
      </c>
      <c r="I861" s="2" t="s">
        <v>53</v>
      </c>
      <c r="J861" s="6" t="s">
        <v>45</v>
      </c>
      <c r="K861" s="2" t="s">
        <v>46</v>
      </c>
      <c r="L861" s="2">
        <v>1</v>
      </c>
      <c r="M861" s="2">
        <v>50</v>
      </c>
      <c r="N861" s="2">
        <v>50</v>
      </c>
      <c r="O861" s="12">
        <v>1</v>
      </c>
      <c r="P861" s="7"/>
      <c r="Q861" s="7"/>
      <c r="R861" s="14" t="s">
        <v>47</v>
      </c>
      <c r="S861" s="7"/>
      <c r="T861" s="7"/>
      <c r="U861" s="7"/>
      <c r="V861" s="7"/>
      <c r="W861" s="2" t="s">
        <v>1762</v>
      </c>
      <c r="X861" s="6" t="s">
        <v>49</v>
      </c>
      <c r="Y861" s="6"/>
      <c r="Z861" s="7"/>
      <c r="AA861" s="7"/>
      <c r="AB861" s="7"/>
      <c r="AC861" s="7"/>
      <c r="AD861" s="7"/>
      <c r="AE861" s="7"/>
    </row>
    <row r="862" spans="1:31" x14ac:dyDescent="0.15">
      <c r="A862" s="4">
        <v>42410</v>
      </c>
      <c r="B862" s="5" t="s">
        <v>1774</v>
      </c>
      <c r="C862" s="2">
        <v>1</v>
      </c>
      <c r="D862" s="6" t="s">
        <v>50</v>
      </c>
      <c r="E862" s="6" t="s">
        <v>1571</v>
      </c>
      <c r="F862" s="2" t="s">
        <v>224</v>
      </c>
      <c r="G862" s="2" t="s">
        <v>137</v>
      </c>
      <c r="H862" s="2" t="s">
        <v>44</v>
      </c>
      <c r="I862" s="2" t="s">
        <v>53</v>
      </c>
      <c r="J862" s="6" t="s">
        <v>55</v>
      </c>
      <c r="K862" s="2" t="s">
        <v>46</v>
      </c>
      <c r="L862" s="2">
        <v>1</v>
      </c>
      <c r="M862" s="2">
        <v>50</v>
      </c>
      <c r="N862" s="2">
        <v>50</v>
      </c>
      <c r="O862" s="12">
        <v>1</v>
      </c>
      <c r="P862" s="7"/>
      <c r="Q862" s="7"/>
      <c r="R862" s="14" t="s">
        <v>47</v>
      </c>
      <c r="S862" s="7"/>
      <c r="T862" s="7"/>
      <c r="U862" s="7"/>
      <c r="V862" s="7"/>
      <c r="W862" s="2" t="s">
        <v>1762</v>
      </c>
      <c r="X862" s="6" t="s">
        <v>49</v>
      </c>
      <c r="Y862" s="6"/>
      <c r="Z862" s="7"/>
      <c r="AA862" s="7"/>
      <c r="AB862" s="7"/>
      <c r="AC862" s="7"/>
      <c r="AD862" s="7"/>
      <c r="AE862" s="7"/>
    </row>
    <row r="863" spans="1:31" x14ac:dyDescent="0.15">
      <c r="A863" s="4">
        <v>42410</v>
      </c>
      <c r="B863" s="5" t="s">
        <v>1775</v>
      </c>
      <c r="C863" s="2">
        <v>2</v>
      </c>
      <c r="D863" s="6" t="s">
        <v>50</v>
      </c>
      <c r="E863" s="6" t="s">
        <v>1571</v>
      </c>
      <c r="F863" s="2" t="s">
        <v>224</v>
      </c>
      <c r="G863" s="2" t="s">
        <v>138</v>
      </c>
      <c r="H863" s="2" t="s">
        <v>44</v>
      </c>
      <c r="I863" s="2" t="s">
        <v>53</v>
      </c>
      <c r="J863" s="6" t="s">
        <v>55</v>
      </c>
      <c r="K863" s="2" t="s">
        <v>46</v>
      </c>
      <c r="L863" s="2">
        <v>1</v>
      </c>
      <c r="M863" s="2">
        <v>50</v>
      </c>
      <c r="N863" s="2">
        <v>50</v>
      </c>
      <c r="O863" s="12">
        <v>1</v>
      </c>
      <c r="P863" s="7"/>
      <c r="Q863" s="7"/>
      <c r="R863" s="14" t="s">
        <v>47</v>
      </c>
      <c r="S863" s="7"/>
      <c r="T863" s="7"/>
      <c r="U863" s="7"/>
      <c r="V863" s="7"/>
      <c r="W863" s="2" t="s">
        <v>1762</v>
      </c>
      <c r="X863" s="6" t="s">
        <v>49</v>
      </c>
      <c r="Y863" s="6"/>
      <c r="Z863" s="7"/>
      <c r="AA863" s="7"/>
      <c r="AB863" s="7"/>
      <c r="AC863" s="7"/>
      <c r="AD863" s="7"/>
      <c r="AE863" s="7"/>
    </row>
    <row r="864" spans="1:31" x14ac:dyDescent="0.15">
      <c r="A864" s="4">
        <v>42410</v>
      </c>
      <c r="B864" s="5" t="s">
        <v>1776</v>
      </c>
      <c r="C864" s="2">
        <v>3</v>
      </c>
      <c r="D864" s="6" t="s">
        <v>50</v>
      </c>
      <c r="E864" s="6" t="s">
        <v>112</v>
      </c>
      <c r="F864" s="7"/>
      <c r="G864" s="2" t="s">
        <v>166</v>
      </c>
      <c r="H864" s="2" t="s">
        <v>62</v>
      </c>
      <c r="I864" s="2" t="s">
        <v>53</v>
      </c>
      <c r="J864" s="6" t="s">
        <v>45</v>
      </c>
      <c r="K864" s="2" t="s">
        <v>46</v>
      </c>
      <c r="L864" s="2">
        <v>1</v>
      </c>
      <c r="M864" s="2">
        <v>50</v>
      </c>
      <c r="N864" s="2">
        <v>50</v>
      </c>
      <c r="O864" s="12">
        <v>1</v>
      </c>
      <c r="P864" s="7"/>
      <c r="Q864" s="7"/>
      <c r="R864" s="14" t="s">
        <v>47</v>
      </c>
      <c r="S864" s="7"/>
      <c r="T864" s="7"/>
      <c r="U864" s="7"/>
      <c r="V864" s="7"/>
      <c r="W864" s="2" t="s">
        <v>1762</v>
      </c>
      <c r="X864" s="6" t="s">
        <v>49</v>
      </c>
      <c r="Y864" s="6"/>
      <c r="Z864" s="7"/>
      <c r="AA864" s="7"/>
      <c r="AB864" s="7"/>
      <c r="AC864" s="7"/>
      <c r="AD864" s="7"/>
      <c r="AE864" s="7"/>
    </row>
    <row r="865" spans="1:31" x14ac:dyDescent="0.15">
      <c r="A865" s="4">
        <v>42410</v>
      </c>
      <c r="B865" s="5" t="s">
        <v>1777</v>
      </c>
      <c r="C865" s="2">
        <v>4</v>
      </c>
      <c r="D865" s="6" t="s">
        <v>92</v>
      </c>
      <c r="E865" s="6" t="s">
        <v>249</v>
      </c>
      <c r="F865" s="7"/>
      <c r="G865" s="2" t="s">
        <v>278</v>
      </c>
      <c r="H865" s="2" t="s">
        <v>62</v>
      </c>
      <c r="I865" s="2" t="s">
        <v>1778</v>
      </c>
      <c r="J865" s="6" t="s">
        <v>55</v>
      </c>
      <c r="K865" s="2" t="s">
        <v>46</v>
      </c>
      <c r="L865" s="2">
        <v>1</v>
      </c>
      <c r="M865" s="2">
        <v>980</v>
      </c>
      <c r="N865" s="2">
        <v>300</v>
      </c>
      <c r="O865" s="12">
        <v>0.30612244897959201</v>
      </c>
      <c r="P865" s="7"/>
      <c r="Q865" s="7"/>
      <c r="R865" s="14" t="s">
        <v>47</v>
      </c>
      <c r="S865" s="7"/>
      <c r="T865" s="7"/>
      <c r="U865" s="7"/>
      <c r="V865" s="7"/>
      <c r="W865" s="2" t="s">
        <v>54</v>
      </c>
      <c r="X865" s="6" t="s">
        <v>49</v>
      </c>
      <c r="Y865" s="6"/>
      <c r="Z865" s="7"/>
      <c r="AA865" s="7"/>
      <c r="AB865" s="7"/>
      <c r="AC865" s="7"/>
      <c r="AD865" s="7"/>
      <c r="AE865" s="7"/>
    </row>
    <row r="866" spans="1:31" x14ac:dyDescent="0.15">
      <c r="A866" s="4">
        <v>42410</v>
      </c>
      <c r="B866" s="5" t="s">
        <v>1779</v>
      </c>
      <c r="C866" s="2">
        <v>5</v>
      </c>
      <c r="D866" s="6" t="s">
        <v>90</v>
      </c>
      <c r="E866" s="6" t="s">
        <v>580</v>
      </c>
      <c r="F866" s="7"/>
      <c r="G866" s="2" t="s">
        <v>1780</v>
      </c>
      <c r="H866" s="2" t="s">
        <v>44</v>
      </c>
      <c r="I866" s="2" t="s">
        <v>43</v>
      </c>
      <c r="J866" s="6" t="s">
        <v>45</v>
      </c>
      <c r="K866" s="2" t="s">
        <v>46</v>
      </c>
      <c r="L866" s="2">
        <v>1</v>
      </c>
      <c r="M866" s="2">
        <v>1580</v>
      </c>
      <c r="N866" s="2">
        <v>500</v>
      </c>
      <c r="O866" s="12">
        <v>0.316455696202532</v>
      </c>
      <c r="P866" s="7"/>
      <c r="Q866" s="7"/>
      <c r="R866" s="14" t="s">
        <v>47</v>
      </c>
      <c r="S866" s="7"/>
      <c r="T866" s="7"/>
      <c r="U866" s="7"/>
      <c r="V866" s="7"/>
      <c r="W866" s="2" t="s">
        <v>54</v>
      </c>
      <c r="X866" s="6" t="s">
        <v>78</v>
      </c>
      <c r="Y866" s="6"/>
      <c r="Z866" s="7"/>
      <c r="AA866" s="7"/>
      <c r="AB866" s="7"/>
      <c r="AC866" s="7"/>
      <c r="AD866" s="7"/>
      <c r="AE866" s="7"/>
    </row>
    <row r="867" spans="1:31" x14ac:dyDescent="0.15">
      <c r="A867" s="4">
        <v>42410</v>
      </c>
      <c r="B867" s="5" t="s">
        <v>1781</v>
      </c>
      <c r="C867" s="2">
        <v>6</v>
      </c>
      <c r="D867" s="6" t="s">
        <v>69</v>
      </c>
      <c r="E867" s="6" t="s">
        <v>199</v>
      </c>
      <c r="F867" s="2" t="s">
        <v>903</v>
      </c>
      <c r="G867" s="2" t="s">
        <v>258</v>
      </c>
      <c r="H867" s="2" t="s">
        <v>44</v>
      </c>
      <c r="I867" s="2" t="s">
        <v>43</v>
      </c>
      <c r="J867" s="6" t="s">
        <v>55</v>
      </c>
      <c r="K867" s="2" t="s">
        <v>66</v>
      </c>
      <c r="L867" s="2">
        <v>1</v>
      </c>
      <c r="M867" s="2">
        <v>980</v>
      </c>
      <c r="N867" s="2">
        <v>980</v>
      </c>
      <c r="O867" s="12">
        <v>1</v>
      </c>
      <c r="P867" s="7"/>
      <c r="Q867" s="7"/>
      <c r="R867" s="14" t="s">
        <v>65</v>
      </c>
      <c r="S867" s="2" t="s">
        <v>1782</v>
      </c>
      <c r="T867" s="2">
        <v>13601171366</v>
      </c>
      <c r="U867" s="7"/>
      <c r="V867" s="7"/>
      <c r="W867" s="2" t="s">
        <v>54</v>
      </c>
      <c r="X867" s="6" t="s">
        <v>86</v>
      </c>
      <c r="Y867" s="6"/>
      <c r="Z867" s="7"/>
      <c r="AA867" s="7"/>
      <c r="AB867" s="7"/>
      <c r="AC867" s="7"/>
      <c r="AD867" s="7"/>
      <c r="AE867" s="7"/>
    </row>
    <row r="868" spans="1:31" x14ac:dyDescent="0.15">
      <c r="A868" s="4">
        <v>42410</v>
      </c>
      <c r="B868" s="5" t="s">
        <v>1781</v>
      </c>
      <c r="C868" s="2">
        <v>6</v>
      </c>
      <c r="D868" s="6" t="s">
        <v>69</v>
      </c>
      <c r="E868" s="6" t="s">
        <v>448</v>
      </c>
      <c r="F868" s="2" t="s">
        <v>1783</v>
      </c>
      <c r="G868" s="2" t="s">
        <v>301</v>
      </c>
      <c r="H868" s="2" t="s">
        <v>62</v>
      </c>
      <c r="I868" s="2" t="s">
        <v>72</v>
      </c>
      <c r="J868" s="6" t="s">
        <v>45</v>
      </c>
      <c r="K868" s="2" t="s">
        <v>66</v>
      </c>
      <c r="L868" s="2">
        <v>1</v>
      </c>
      <c r="M868" s="2">
        <v>886</v>
      </c>
      <c r="N868" s="2">
        <v>620</v>
      </c>
      <c r="O868" s="12">
        <v>0.69977426636568896</v>
      </c>
      <c r="P868" s="7"/>
      <c r="Q868" s="7"/>
      <c r="R868" s="14" t="s">
        <v>65</v>
      </c>
      <c r="S868" s="2" t="s">
        <v>1782</v>
      </c>
      <c r="T868" s="7"/>
      <c r="U868" s="7"/>
      <c r="V868" s="7"/>
      <c r="W868" s="2" t="s">
        <v>54</v>
      </c>
      <c r="X868" s="6" t="s">
        <v>86</v>
      </c>
      <c r="Y868" s="6"/>
      <c r="Z868" s="7"/>
      <c r="AA868" s="7"/>
      <c r="AB868" s="7"/>
      <c r="AC868" s="7"/>
      <c r="AD868" s="7"/>
      <c r="AE868" s="7"/>
    </row>
    <row r="869" spans="1:31" x14ac:dyDescent="0.15">
      <c r="A869" s="4">
        <v>42410</v>
      </c>
      <c r="B869" s="5" t="s">
        <v>1781</v>
      </c>
      <c r="C869" s="2">
        <v>6</v>
      </c>
      <c r="D869" s="6" t="s">
        <v>75</v>
      </c>
      <c r="E869" s="6" t="s">
        <v>221</v>
      </c>
      <c r="F869" s="2" t="s">
        <v>948</v>
      </c>
      <c r="G869" s="2" t="s">
        <v>150</v>
      </c>
      <c r="H869" s="2" t="s">
        <v>62</v>
      </c>
      <c r="I869" s="2" t="s">
        <v>53</v>
      </c>
      <c r="J869" s="6" t="s">
        <v>55</v>
      </c>
      <c r="K869" s="2" t="s">
        <v>66</v>
      </c>
      <c r="L869" s="2">
        <v>1</v>
      </c>
      <c r="M869" s="2">
        <v>1130</v>
      </c>
      <c r="N869" s="2">
        <v>791</v>
      </c>
      <c r="O869" s="12">
        <v>0.7</v>
      </c>
      <c r="P869" s="7"/>
      <c r="Q869" s="7"/>
      <c r="R869" s="14" t="s">
        <v>65</v>
      </c>
      <c r="S869" s="2" t="s">
        <v>1782</v>
      </c>
      <c r="T869" s="7"/>
      <c r="U869" s="7"/>
      <c r="V869" s="7"/>
      <c r="W869" s="2" t="s">
        <v>54</v>
      </c>
      <c r="X869" s="6" t="s">
        <v>86</v>
      </c>
      <c r="Y869" s="6"/>
      <c r="Z869" s="7"/>
      <c r="AA869" s="7"/>
      <c r="AB869" s="7"/>
      <c r="AC869" s="7"/>
      <c r="AD869" s="7"/>
      <c r="AE869" s="7"/>
    </row>
    <row r="870" spans="1:31" x14ac:dyDescent="0.15">
      <c r="A870" s="4">
        <v>42410</v>
      </c>
      <c r="B870" s="5" t="s">
        <v>1781</v>
      </c>
      <c r="C870" s="2">
        <v>6</v>
      </c>
      <c r="D870" s="6" t="s">
        <v>75</v>
      </c>
      <c r="E870" s="6" t="s">
        <v>225</v>
      </c>
      <c r="F870" s="2" t="s">
        <v>1784</v>
      </c>
      <c r="G870" s="2" t="s">
        <v>166</v>
      </c>
      <c r="H870" s="2" t="s">
        <v>44</v>
      </c>
      <c r="I870" s="2" t="s">
        <v>53</v>
      </c>
      <c r="J870" s="6" t="s">
        <v>45</v>
      </c>
      <c r="K870" s="2" t="s">
        <v>66</v>
      </c>
      <c r="L870" s="2">
        <v>1</v>
      </c>
      <c r="M870" s="2">
        <v>1280</v>
      </c>
      <c r="N870" s="2">
        <v>896</v>
      </c>
      <c r="O870" s="12">
        <v>0.7</v>
      </c>
      <c r="P870" s="7"/>
      <c r="Q870" s="7"/>
      <c r="R870" s="14" t="s">
        <v>65</v>
      </c>
      <c r="S870" s="2" t="s">
        <v>1782</v>
      </c>
      <c r="T870" s="7"/>
      <c r="U870" s="7"/>
      <c r="V870" s="7"/>
      <c r="W870" s="2" t="s">
        <v>54</v>
      </c>
      <c r="X870" s="6" t="s">
        <v>86</v>
      </c>
      <c r="Y870" s="6"/>
      <c r="Z870" s="7"/>
      <c r="AA870" s="7"/>
      <c r="AB870" s="7"/>
      <c r="AC870" s="7"/>
      <c r="AD870" s="7"/>
      <c r="AE870" s="7"/>
    </row>
    <row r="871" spans="1:31" x14ac:dyDescent="0.15">
      <c r="A871" s="4">
        <v>42410</v>
      </c>
      <c r="B871" s="5" t="s">
        <v>1785</v>
      </c>
      <c r="C871" s="2">
        <v>7</v>
      </c>
      <c r="D871" s="6" t="s">
        <v>64</v>
      </c>
      <c r="E871" s="6" t="s">
        <v>101</v>
      </c>
      <c r="F871" s="2" t="s">
        <v>1786</v>
      </c>
      <c r="G871" s="2" t="s">
        <v>195</v>
      </c>
      <c r="H871" s="2" t="s">
        <v>62</v>
      </c>
      <c r="I871" s="2" t="s">
        <v>212</v>
      </c>
      <c r="J871" s="6" t="s">
        <v>45</v>
      </c>
      <c r="K871" s="2" t="s">
        <v>64</v>
      </c>
      <c r="L871" s="2">
        <v>1</v>
      </c>
      <c r="M871" s="2">
        <v>3980</v>
      </c>
      <c r="N871" s="2">
        <v>3980</v>
      </c>
      <c r="O871" s="12">
        <v>1</v>
      </c>
      <c r="P871" s="7"/>
      <c r="Q871" s="7"/>
      <c r="R871" s="14" t="s">
        <v>65</v>
      </c>
      <c r="S871" s="2" t="s">
        <v>1787</v>
      </c>
      <c r="T871" s="2">
        <v>13501066296</v>
      </c>
      <c r="U871" s="7"/>
      <c r="V871" s="7"/>
      <c r="W871" s="2" t="s">
        <v>54</v>
      </c>
      <c r="X871" s="6" t="s">
        <v>78</v>
      </c>
      <c r="Y871" s="6"/>
      <c r="Z871" s="7"/>
      <c r="AA871" s="7"/>
      <c r="AB871" s="7"/>
      <c r="AC871" s="7"/>
      <c r="AD871" s="7"/>
      <c r="AE871" s="7"/>
    </row>
    <row r="872" spans="1:31" x14ac:dyDescent="0.15">
      <c r="A872" s="4">
        <v>42410</v>
      </c>
      <c r="B872" s="5" t="s">
        <v>1785</v>
      </c>
      <c r="C872" s="2">
        <v>7</v>
      </c>
      <c r="D872" s="6" t="s">
        <v>102</v>
      </c>
      <c r="E872" s="6" t="s">
        <v>101</v>
      </c>
      <c r="F872" s="2" t="s">
        <v>1788</v>
      </c>
      <c r="G872" s="2" t="s">
        <v>223</v>
      </c>
      <c r="H872" s="2" t="s">
        <v>62</v>
      </c>
      <c r="I872" s="2" t="s">
        <v>104</v>
      </c>
      <c r="J872" s="6" t="s">
        <v>45</v>
      </c>
      <c r="K872" s="2" t="s">
        <v>64</v>
      </c>
      <c r="L872" s="2">
        <v>1</v>
      </c>
      <c r="M872" s="2">
        <v>1880</v>
      </c>
      <c r="N872" s="2">
        <v>0</v>
      </c>
      <c r="O872" s="12">
        <v>0</v>
      </c>
      <c r="P872" s="7"/>
      <c r="Q872" s="7"/>
      <c r="R872" s="14" t="s">
        <v>65</v>
      </c>
      <c r="S872" s="2" t="s">
        <v>1787</v>
      </c>
      <c r="T872" s="7"/>
      <c r="U872" s="7"/>
      <c r="V872" s="7"/>
      <c r="W872" s="2" t="s">
        <v>54</v>
      </c>
      <c r="X872" s="6" t="s">
        <v>186</v>
      </c>
      <c r="Y872" s="6"/>
      <c r="Z872" s="7"/>
      <c r="AA872" s="7"/>
      <c r="AB872" s="7"/>
      <c r="AC872" s="7"/>
      <c r="AD872" s="7"/>
      <c r="AE872" s="7"/>
    </row>
    <row r="873" spans="1:31" x14ac:dyDescent="0.15">
      <c r="A873" s="4">
        <v>42410</v>
      </c>
      <c r="B873" s="5" t="s">
        <v>1789</v>
      </c>
      <c r="C873" s="2">
        <v>8</v>
      </c>
      <c r="D873" s="6" t="s">
        <v>56</v>
      </c>
      <c r="E873" s="6" t="s">
        <v>52</v>
      </c>
      <c r="F873" s="2"/>
      <c r="G873" s="2" t="s">
        <v>166</v>
      </c>
      <c r="H873" s="2" t="s">
        <v>44</v>
      </c>
      <c r="I873" s="2" t="s">
        <v>53</v>
      </c>
      <c r="J873" s="6" t="s">
        <v>45</v>
      </c>
      <c r="K873" s="2" t="s">
        <v>46</v>
      </c>
      <c r="L873" s="2">
        <v>1</v>
      </c>
      <c r="M873" s="2">
        <v>20</v>
      </c>
      <c r="N873" s="2">
        <v>20</v>
      </c>
      <c r="O873" s="12">
        <v>1</v>
      </c>
      <c r="P873" s="2"/>
      <c r="Q873" s="2"/>
      <c r="R873" s="14" t="s">
        <v>47</v>
      </c>
      <c r="S873" s="2"/>
      <c r="T873" s="2"/>
      <c r="U873" s="2"/>
      <c r="V873" s="2"/>
      <c r="W873" s="2" t="s">
        <v>1762</v>
      </c>
      <c r="X873" s="6" t="s">
        <v>49</v>
      </c>
      <c r="Y873" s="6"/>
      <c r="Z873" s="2"/>
      <c r="AA873" s="2"/>
      <c r="AB873" s="15"/>
      <c r="AC873" s="2"/>
      <c r="AD873" s="2"/>
      <c r="AE873" s="2"/>
    </row>
    <row r="874" spans="1:31" x14ac:dyDescent="0.15">
      <c r="A874" s="4">
        <v>42410</v>
      </c>
      <c r="B874" s="5" t="s">
        <v>1790</v>
      </c>
      <c r="C874" s="2">
        <v>9</v>
      </c>
      <c r="D874" s="6" t="s">
        <v>149</v>
      </c>
      <c r="E874" s="6" t="s">
        <v>492</v>
      </c>
      <c r="F874" s="7"/>
      <c r="G874" s="2" t="s">
        <v>150</v>
      </c>
      <c r="H874" s="2" t="s">
        <v>44</v>
      </c>
      <c r="I874" s="2" t="s">
        <v>788</v>
      </c>
      <c r="J874" s="6" t="s">
        <v>45</v>
      </c>
      <c r="K874" s="2" t="s">
        <v>66</v>
      </c>
      <c r="L874" s="2">
        <v>1</v>
      </c>
      <c r="M874" s="2">
        <v>258</v>
      </c>
      <c r="N874" s="2">
        <v>180</v>
      </c>
      <c r="O874" s="12">
        <v>0.69767441860465096</v>
      </c>
      <c r="P874" s="7"/>
      <c r="Q874" s="7"/>
      <c r="R874" s="14" t="s">
        <v>113</v>
      </c>
      <c r="S874" s="2" t="s">
        <v>1791</v>
      </c>
      <c r="T874" s="7"/>
      <c r="U874" s="7"/>
      <c r="V874" s="7"/>
      <c r="W874" s="2" t="s">
        <v>54</v>
      </c>
      <c r="X874" s="6" t="s">
        <v>78</v>
      </c>
      <c r="Y874" s="6"/>
      <c r="Z874" s="7"/>
      <c r="AA874" s="7"/>
      <c r="AB874" s="7"/>
      <c r="AC874" s="7"/>
      <c r="AD874" s="7"/>
      <c r="AE874" s="7"/>
    </row>
    <row r="875" spans="1:31" x14ac:dyDescent="0.15">
      <c r="A875" s="4">
        <v>42410</v>
      </c>
      <c r="B875" s="5" t="s">
        <v>1792</v>
      </c>
      <c r="C875" s="2">
        <v>10</v>
      </c>
      <c r="D875" s="6" t="s">
        <v>90</v>
      </c>
      <c r="E875" s="6" t="s">
        <v>580</v>
      </c>
      <c r="F875" s="7"/>
      <c r="G875" s="2" t="s">
        <v>203</v>
      </c>
      <c r="H875" s="2" t="s">
        <v>44</v>
      </c>
      <c r="I875" s="2" t="s">
        <v>281</v>
      </c>
      <c r="J875" s="6" t="s">
        <v>55</v>
      </c>
      <c r="K875" s="2" t="s">
        <v>46</v>
      </c>
      <c r="L875" s="2">
        <v>1</v>
      </c>
      <c r="M875" s="2">
        <v>1580</v>
      </c>
      <c r="N875" s="2">
        <v>500</v>
      </c>
      <c r="O875" s="12">
        <v>0.316455696202532</v>
      </c>
      <c r="P875" s="7"/>
      <c r="Q875" s="7"/>
      <c r="R875" s="14" t="s">
        <v>47</v>
      </c>
      <c r="S875" s="7"/>
      <c r="T875" s="7"/>
      <c r="U875" s="7"/>
      <c r="V875" s="7"/>
      <c r="W875" s="2" t="s">
        <v>1762</v>
      </c>
      <c r="X875" s="6" t="s">
        <v>49</v>
      </c>
      <c r="Y875" s="6"/>
      <c r="Z875" s="7"/>
      <c r="AA875" s="7"/>
      <c r="AB875" s="7"/>
      <c r="AC875" s="7"/>
      <c r="AD875" s="7"/>
      <c r="AE875" s="7"/>
    </row>
    <row r="876" spans="1:31" x14ac:dyDescent="0.15">
      <c r="A876" s="4">
        <v>42410</v>
      </c>
      <c r="B876" s="5" t="s">
        <v>1793</v>
      </c>
      <c r="C876" s="2">
        <v>11</v>
      </c>
      <c r="D876" s="6" t="s">
        <v>59</v>
      </c>
      <c r="E876" s="6" t="s">
        <v>52</v>
      </c>
      <c r="F876" s="7"/>
      <c r="G876" s="2" t="s">
        <v>80</v>
      </c>
      <c r="H876" s="2" t="s">
        <v>44</v>
      </c>
      <c r="I876" s="2" t="s">
        <v>72</v>
      </c>
      <c r="J876" s="6" t="s">
        <v>55</v>
      </c>
      <c r="K876" s="2" t="s">
        <v>46</v>
      </c>
      <c r="L876" s="2">
        <v>1</v>
      </c>
      <c r="M876" s="2">
        <v>58</v>
      </c>
      <c r="N876" s="2">
        <v>30</v>
      </c>
      <c r="O876" s="12">
        <v>0.51724137931034497</v>
      </c>
      <c r="P876" s="7"/>
      <c r="Q876" s="7"/>
      <c r="R876" s="14" t="s">
        <v>47</v>
      </c>
      <c r="S876" s="7"/>
      <c r="T876" s="7"/>
      <c r="U876" s="7"/>
      <c r="V876" s="7"/>
      <c r="W876" s="2" t="s">
        <v>1762</v>
      </c>
      <c r="X876" s="6" t="s">
        <v>49</v>
      </c>
      <c r="Y876" s="6"/>
      <c r="Z876" s="7"/>
      <c r="AA876" s="7"/>
      <c r="AB876" s="7"/>
      <c r="AC876" s="7"/>
      <c r="AD876" s="7"/>
      <c r="AE876" s="7"/>
    </row>
    <row r="877" spans="1:31" x14ac:dyDescent="0.15">
      <c r="A877" s="4">
        <v>42410</v>
      </c>
      <c r="B877" s="5" t="s">
        <v>1794</v>
      </c>
      <c r="C877" s="2">
        <v>12</v>
      </c>
      <c r="D877" s="6" t="s">
        <v>111</v>
      </c>
      <c r="E877" s="6" t="s">
        <v>112</v>
      </c>
      <c r="F877" s="7"/>
      <c r="G877" s="2" t="s">
        <v>1145</v>
      </c>
      <c r="H877" s="2" t="s">
        <v>44</v>
      </c>
      <c r="I877" s="2" t="s">
        <v>178</v>
      </c>
      <c r="J877" s="6" t="s">
        <v>45</v>
      </c>
      <c r="K877" s="2" t="s">
        <v>66</v>
      </c>
      <c r="L877" s="2">
        <v>1</v>
      </c>
      <c r="M877" s="2">
        <v>320</v>
      </c>
      <c r="N877" s="2">
        <v>320</v>
      </c>
      <c r="O877" s="12">
        <v>1</v>
      </c>
      <c r="P877" s="7"/>
      <c r="Q877" s="7"/>
      <c r="R877" s="14" t="s">
        <v>113</v>
      </c>
      <c r="S877" s="2" t="s">
        <v>1791</v>
      </c>
      <c r="T877" s="7"/>
      <c r="U877" s="7"/>
      <c r="V877" s="7"/>
      <c r="W877" s="2" t="s">
        <v>54</v>
      </c>
      <c r="X877" s="6" t="s">
        <v>78</v>
      </c>
      <c r="Y877" s="6"/>
      <c r="Z877" s="7"/>
      <c r="AA877" s="7"/>
      <c r="AB877" s="7"/>
      <c r="AC877" s="7"/>
      <c r="AD877" s="7"/>
      <c r="AE877" s="7"/>
    </row>
    <row r="878" spans="1:31" x14ac:dyDescent="0.15">
      <c r="A878" s="4">
        <v>42410</v>
      </c>
      <c r="B878" s="5" t="s">
        <v>1795</v>
      </c>
      <c r="C878" s="2">
        <v>13</v>
      </c>
      <c r="D878" s="6" t="s">
        <v>90</v>
      </c>
      <c r="E878" s="6" t="s">
        <v>577</v>
      </c>
      <c r="F878" s="7"/>
      <c r="G878" s="2" t="s">
        <v>1780</v>
      </c>
      <c r="H878" s="2" t="s">
        <v>44</v>
      </c>
      <c r="I878" s="2" t="s">
        <v>89</v>
      </c>
      <c r="J878" s="6" t="s">
        <v>55</v>
      </c>
      <c r="K878" s="2" t="s">
        <v>64</v>
      </c>
      <c r="L878" s="2">
        <v>1</v>
      </c>
      <c r="M878" s="2">
        <v>1580</v>
      </c>
      <c r="N878" s="2">
        <v>500</v>
      </c>
      <c r="O878" s="12">
        <v>0.316455696202532</v>
      </c>
      <c r="P878" s="7"/>
      <c r="Q878" s="7"/>
      <c r="R878" s="14" t="s">
        <v>113</v>
      </c>
      <c r="S878" s="2" t="s">
        <v>1796</v>
      </c>
      <c r="T878" s="2">
        <v>13488671522</v>
      </c>
      <c r="U878" s="7"/>
      <c r="V878" s="7"/>
      <c r="W878" s="2" t="s">
        <v>54</v>
      </c>
      <c r="X878" s="6" t="s">
        <v>74</v>
      </c>
      <c r="Y878" s="6"/>
      <c r="Z878" s="7"/>
      <c r="AA878" s="7"/>
      <c r="AB878" s="7"/>
      <c r="AC878" s="7"/>
      <c r="AD878" s="7"/>
      <c r="AE878" s="7"/>
    </row>
    <row r="879" spans="1:31" x14ac:dyDescent="0.15">
      <c r="A879" s="4">
        <v>42411</v>
      </c>
      <c r="B879" s="5" t="s">
        <v>1797</v>
      </c>
      <c r="C879" s="2">
        <v>1</v>
      </c>
      <c r="D879" s="6" t="s">
        <v>50</v>
      </c>
      <c r="E879" s="6" t="s">
        <v>1153</v>
      </c>
      <c r="F879" s="7"/>
      <c r="G879" s="2" t="s">
        <v>150</v>
      </c>
      <c r="H879" s="2" t="s">
        <v>44</v>
      </c>
      <c r="I879" s="2" t="s">
        <v>43</v>
      </c>
      <c r="J879" s="6" t="s">
        <v>45</v>
      </c>
      <c r="K879" s="2" t="s">
        <v>46</v>
      </c>
      <c r="L879" s="2">
        <v>1</v>
      </c>
      <c r="M879" s="2">
        <v>158</v>
      </c>
      <c r="N879" s="2">
        <v>150</v>
      </c>
      <c r="O879" s="12">
        <v>0.949367088607595</v>
      </c>
      <c r="P879" s="7"/>
      <c r="Q879" s="7"/>
      <c r="R879" s="14" t="s">
        <v>47</v>
      </c>
      <c r="S879" s="7"/>
      <c r="T879" s="7"/>
      <c r="U879" s="7"/>
      <c r="V879" s="7"/>
      <c r="W879" s="2" t="s">
        <v>54</v>
      </c>
      <c r="X879" s="6" t="s">
        <v>49</v>
      </c>
      <c r="Y879" s="6"/>
      <c r="Z879" s="7"/>
      <c r="AA879" s="7"/>
      <c r="AB879" s="7"/>
      <c r="AC879" s="7"/>
      <c r="AD879" s="7"/>
      <c r="AE879" s="7"/>
    </row>
    <row r="880" spans="1:31" x14ac:dyDescent="0.15">
      <c r="A880" s="4">
        <v>42411</v>
      </c>
      <c r="B880" s="5" t="s">
        <v>1797</v>
      </c>
      <c r="C880" s="2">
        <v>1</v>
      </c>
      <c r="D880" s="6" t="s">
        <v>50</v>
      </c>
      <c r="E880" s="6" t="s">
        <v>1571</v>
      </c>
      <c r="F880" s="2" t="s">
        <v>224</v>
      </c>
      <c r="G880" s="2" t="s">
        <v>137</v>
      </c>
      <c r="H880" s="2" t="s">
        <v>44</v>
      </c>
      <c r="I880" s="2" t="s">
        <v>53</v>
      </c>
      <c r="J880" s="6" t="s">
        <v>55</v>
      </c>
      <c r="K880" s="2" t="s">
        <v>46</v>
      </c>
      <c r="L880" s="2">
        <v>1</v>
      </c>
      <c r="M880" s="2">
        <v>50</v>
      </c>
      <c r="N880" s="2">
        <v>50</v>
      </c>
      <c r="O880" s="12">
        <v>1</v>
      </c>
      <c r="P880" s="7"/>
      <c r="Q880" s="7"/>
      <c r="R880" s="14" t="s">
        <v>47</v>
      </c>
      <c r="S880" s="7"/>
      <c r="T880" s="7"/>
      <c r="U880" s="7"/>
      <c r="V880" s="7"/>
      <c r="W880" s="2" t="s">
        <v>54</v>
      </c>
      <c r="X880" s="6" t="s">
        <v>49</v>
      </c>
      <c r="Y880" s="6"/>
      <c r="Z880" s="7"/>
      <c r="AA880" s="7"/>
      <c r="AB880" s="7"/>
      <c r="AC880" s="7"/>
      <c r="AD880" s="7"/>
      <c r="AE880" s="7"/>
    </row>
    <row r="881" spans="1:30" x14ac:dyDescent="0.15">
      <c r="A881" s="4">
        <v>42411</v>
      </c>
      <c r="B881" s="5" t="s">
        <v>1798</v>
      </c>
      <c r="C881" s="2">
        <v>2</v>
      </c>
      <c r="D881" s="6" t="s">
        <v>50</v>
      </c>
      <c r="E881" s="6" t="s">
        <v>1571</v>
      </c>
      <c r="F881" s="2" t="s">
        <v>224</v>
      </c>
      <c r="G881" s="2" t="s">
        <v>137</v>
      </c>
      <c r="H881" s="2" t="s">
        <v>44</v>
      </c>
      <c r="I881" s="2" t="s">
        <v>53</v>
      </c>
      <c r="J881" s="6" t="s">
        <v>55</v>
      </c>
      <c r="K881" s="2" t="s">
        <v>46</v>
      </c>
      <c r="L881" s="2">
        <v>2</v>
      </c>
      <c r="M881" s="2">
        <v>50</v>
      </c>
      <c r="N881" s="2">
        <v>100</v>
      </c>
      <c r="O881" s="12">
        <v>1</v>
      </c>
      <c r="P881" s="7"/>
      <c r="Q881" s="7"/>
      <c r="R881" s="14" t="s">
        <v>47</v>
      </c>
      <c r="S881" s="7"/>
      <c r="T881" s="7"/>
      <c r="U881" s="7"/>
      <c r="V881" s="7"/>
      <c r="W881" s="2" t="s">
        <v>54</v>
      </c>
      <c r="X881" s="6" t="s">
        <v>86</v>
      </c>
      <c r="Y881" s="6"/>
      <c r="Z881" s="7"/>
      <c r="AA881" s="7"/>
      <c r="AB881" s="7"/>
      <c r="AC881" s="7"/>
      <c r="AD881" s="7"/>
    </row>
    <row r="882" spans="1:30" x14ac:dyDescent="0.15">
      <c r="A882" s="4">
        <v>42411</v>
      </c>
      <c r="B882" s="5" t="s">
        <v>1798</v>
      </c>
      <c r="C882" s="2">
        <v>2</v>
      </c>
      <c r="D882" s="6" t="s">
        <v>50</v>
      </c>
      <c r="E882" s="6" t="s">
        <v>602</v>
      </c>
      <c r="F882" s="7"/>
      <c r="G882" s="2" t="s">
        <v>138</v>
      </c>
      <c r="H882" s="2" t="s">
        <v>44</v>
      </c>
      <c r="I882" s="2" t="s">
        <v>53</v>
      </c>
      <c r="J882" s="6" t="s">
        <v>55</v>
      </c>
      <c r="K882" s="2" t="s">
        <v>46</v>
      </c>
      <c r="L882" s="2">
        <v>1</v>
      </c>
      <c r="M882" s="2">
        <v>50</v>
      </c>
      <c r="N882" s="2">
        <v>50</v>
      </c>
      <c r="O882" s="12">
        <v>1</v>
      </c>
      <c r="P882" s="7"/>
      <c r="Q882" s="7"/>
      <c r="R882" s="14" t="s">
        <v>47</v>
      </c>
      <c r="S882" s="7"/>
      <c r="T882" s="7"/>
      <c r="U882" s="7"/>
      <c r="V882" s="7"/>
      <c r="W882" s="2" t="s">
        <v>54</v>
      </c>
      <c r="X882" s="6" t="s">
        <v>86</v>
      </c>
      <c r="Y882" s="6"/>
      <c r="Z882" s="7"/>
      <c r="AA882" s="7"/>
      <c r="AB882" s="7"/>
      <c r="AC882" s="7"/>
      <c r="AD882" s="7"/>
    </row>
    <row r="883" spans="1:30" x14ac:dyDescent="0.15">
      <c r="A883" s="4">
        <v>42411</v>
      </c>
      <c r="B883" s="5" t="s">
        <v>1798</v>
      </c>
      <c r="C883" s="2">
        <v>2</v>
      </c>
      <c r="D883" s="6" t="s">
        <v>50</v>
      </c>
      <c r="E883" s="6" t="s">
        <v>112</v>
      </c>
      <c r="F883" s="7"/>
      <c r="G883" s="2" t="s">
        <v>166</v>
      </c>
      <c r="H883" s="2" t="s">
        <v>44</v>
      </c>
      <c r="I883" s="2" t="s">
        <v>53</v>
      </c>
      <c r="J883" s="6" t="s">
        <v>45</v>
      </c>
      <c r="K883" s="2" t="s">
        <v>46</v>
      </c>
      <c r="L883" s="2">
        <v>2</v>
      </c>
      <c r="M883" s="2">
        <v>50</v>
      </c>
      <c r="N883" s="2">
        <v>100</v>
      </c>
      <c r="O883" s="12">
        <v>1</v>
      </c>
      <c r="P883" s="7"/>
      <c r="Q883" s="7"/>
      <c r="R883" s="14" t="s">
        <v>47</v>
      </c>
      <c r="S883" s="7"/>
      <c r="T883" s="7"/>
      <c r="U883" s="7"/>
      <c r="V883" s="7"/>
      <c r="W883" s="2" t="s">
        <v>54</v>
      </c>
      <c r="X883" s="6" t="s">
        <v>86</v>
      </c>
      <c r="Y883" s="6"/>
      <c r="Z883" s="7"/>
      <c r="AA883" s="7"/>
      <c r="AB883" s="7"/>
      <c r="AC883" s="7"/>
      <c r="AD883" s="7"/>
    </row>
    <row r="884" spans="1:30" x14ac:dyDescent="0.15">
      <c r="A884" s="4">
        <v>42411</v>
      </c>
      <c r="B884" s="5" t="s">
        <v>1799</v>
      </c>
      <c r="C884" s="2">
        <v>3</v>
      </c>
      <c r="D884" s="6" t="s">
        <v>69</v>
      </c>
      <c r="E884" s="6" t="s">
        <v>199</v>
      </c>
      <c r="F884" s="2" t="s">
        <v>1800</v>
      </c>
      <c r="G884" s="2" t="s">
        <v>1562</v>
      </c>
      <c r="H884" s="2" t="s">
        <v>44</v>
      </c>
      <c r="I884" s="2" t="s">
        <v>72</v>
      </c>
      <c r="J884" s="6" t="s">
        <v>45</v>
      </c>
      <c r="K884" s="2" t="s">
        <v>66</v>
      </c>
      <c r="L884" s="2">
        <v>1</v>
      </c>
      <c r="M884" s="2">
        <v>1580</v>
      </c>
      <c r="N884" s="2">
        <v>1580</v>
      </c>
      <c r="O884" s="12">
        <v>1</v>
      </c>
      <c r="P884" s="7"/>
      <c r="Q884" s="7"/>
      <c r="R884" s="14" t="s">
        <v>113</v>
      </c>
      <c r="S884" s="2" t="s">
        <v>1659</v>
      </c>
      <c r="T884" s="7"/>
      <c r="U884" s="7"/>
      <c r="V884" s="7"/>
      <c r="W884" s="2" t="s">
        <v>54</v>
      </c>
      <c r="X884" s="6" t="s">
        <v>49</v>
      </c>
      <c r="Y884" s="6"/>
      <c r="Z884" s="7"/>
      <c r="AA884" s="7"/>
      <c r="AB884" s="15" t="s">
        <v>1801</v>
      </c>
      <c r="AC884" s="2">
        <v>1</v>
      </c>
      <c r="AD884" s="2">
        <v>100</v>
      </c>
    </row>
    <row r="885" spans="1:30" x14ac:dyDescent="0.15">
      <c r="A885" s="4">
        <v>42411</v>
      </c>
      <c r="B885" s="5" t="s">
        <v>1799</v>
      </c>
      <c r="C885" s="2">
        <v>3</v>
      </c>
      <c r="D885" s="6" t="s">
        <v>69</v>
      </c>
      <c r="E885" s="6" t="s">
        <v>199</v>
      </c>
      <c r="F885" s="2" t="s">
        <v>1426</v>
      </c>
      <c r="G885" s="2" t="s">
        <v>139</v>
      </c>
      <c r="H885" s="2" t="s">
        <v>44</v>
      </c>
      <c r="I885" s="2" t="s">
        <v>43</v>
      </c>
      <c r="J885" s="6" t="s">
        <v>55</v>
      </c>
      <c r="K885" s="2" t="s">
        <v>66</v>
      </c>
      <c r="L885" s="2">
        <v>1</v>
      </c>
      <c r="M885" s="2">
        <v>1580</v>
      </c>
      <c r="N885" s="2">
        <v>1580</v>
      </c>
      <c r="O885" s="12">
        <v>1</v>
      </c>
      <c r="P885" s="7"/>
      <c r="Q885" s="7"/>
      <c r="R885" s="14" t="s">
        <v>113</v>
      </c>
      <c r="S885" s="2" t="s">
        <v>1659</v>
      </c>
      <c r="T885" s="7"/>
      <c r="U885" s="7"/>
      <c r="V885" s="7"/>
      <c r="W885" s="2" t="s">
        <v>54</v>
      </c>
      <c r="X885" s="6" t="s">
        <v>49</v>
      </c>
      <c r="Y885" s="6"/>
      <c r="Z885" s="7"/>
      <c r="AA885" s="7"/>
      <c r="AB885" s="15" t="s">
        <v>1802</v>
      </c>
      <c r="AC885" s="2">
        <v>1</v>
      </c>
      <c r="AD885" s="2">
        <v>100</v>
      </c>
    </row>
    <row r="886" spans="1:30" x14ac:dyDescent="0.15">
      <c r="A886" s="4">
        <v>42411</v>
      </c>
      <c r="B886" s="5" t="s">
        <v>1803</v>
      </c>
      <c r="C886" s="2">
        <v>4</v>
      </c>
      <c r="D886" s="6" t="s">
        <v>75</v>
      </c>
      <c r="E886" s="6" t="s">
        <v>199</v>
      </c>
      <c r="F886" s="2" t="s">
        <v>1804</v>
      </c>
      <c r="G886" s="2" t="s">
        <v>1805</v>
      </c>
      <c r="H886" s="2" t="s">
        <v>44</v>
      </c>
      <c r="I886" s="2" t="s">
        <v>53</v>
      </c>
      <c r="J886" s="6" t="s">
        <v>63</v>
      </c>
      <c r="K886" s="2" t="s">
        <v>66</v>
      </c>
      <c r="L886" s="2">
        <v>1</v>
      </c>
      <c r="M886" s="2">
        <v>478</v>
      </c>
      <c r="N886" s="2">
        <v>470</v>
      </c>
      <c r="O886" s="12">
        <v>0.98326359832636001</v>
      </c>
      <c r="P886" s="7"/>
      <c r="Q886" s="7"/>
      <c r="R886" s="14" t="s">
        <v>113</v>
      </c>
      <c r="S886" s="2" t="s">
        <v>1806</v>
      </c>
      <c r="T886" s="7"/>
      <c r="U886" s="7"/>
      <c r="V886" s="7"/>
      <c r="W886" s="2" t="s">
        <v>54</v>
      </c>
      <c r="X886" s="6" t="s">
        <v>49</v>
      </c>
      <c r="Y886" s="6"/>
      <c r="Z886" s="7"/>
      <c r="AA886" s="7"/>
      <c r="AB886" s="15" t="s">
        <v>1807</v>
      </c>
      <c r="AC886" s="2">
        <v>1</v>
      </c>
      <c r="AD886" s="2">
        <v>100</v>
      </c>
    </row>
    <row r="887" spans="1:30" x14ac:dyDescent="0.15">
      <c r="A887" s="4">
        <v>42411</v>
      </c>
      <c r="B887" s="5" t="s">
        <v>1803</v>
      </c>
      <c r="C887" s="2">
        <v>4</v>
      </c>
      <c r="D887" s="6" t="s">
        <v>50</v>
      </c>
      <c r="E887" s="6" t="s">
        <v>1571</v>
      </c>
      <c r="F887" s="2" t="s">
        <v>224</v>
      </c>
      <c r="G887" s="2" t="s">
        <v>137</v>
      </c>
      <c r="H887" s="2" t="s">
        <v>44</v>
      </c>
      <c r="I887" s="2" t="s">
        <v>53</v>
      </c>
      <c r="J887" s="6" t="s">
        <v>63</v>
      </c>
      <c r="K887" s="2" t="s">
        <v>66</v>
      </c>
      <c r="L887" s="2">
        <v>1</v>
      </c>
      <c r="M887" s="2">
        <v>50</v>
      </c>
      <c r="N887" s="2">
        <v>50</v>
      </c>
      <c r="O887" s="12">
        <v>1</v>
      </c>
      <c r="P887" s="7"/>
      <c r="Q887" s="7"/>
      <c r="R887" s="14" t="s">
        <v>113</v>
      </c>
      <c r="S887" s="2" t="s">
        <v>1806</v>
      </c>
      <c r="T887" s="7"/>
      <c r="U887" s="7"/>
      <c r="V887" s="7"/>
      <c r="W887" s="2" t="s">
        <v>54</v>
      </c>
      <c r="X887" s="6" t="s">
        <v>49</v>
      </c>
      <c r="Y887" s="6"/>
      <c r="Z887" s="7"/>
      <c r="AA887" s="7"/>
      <c r="AB887" s="7"/>
      <c r="AC887" s="7"/>
      <c r="AD887" s="7"/>
    </row>
    <row r="888" spans="1:30" x14ac:dyDescent="0.15">
      <c r="A888" s="4">
        <v>42411</v>
      </c>
      <c r="B888" s="5" t="s">
        <v>1808</v>
      </c>
      <c r="C888" s="2">
        <v>5</v>
      </c>
      <c r="D888" s="6" t="s">
        <v>50</v>
      </c>
      <c r="E888" s="6" t="s">
        <v>1153</v>
      </c>
      <c r="F888" s="7"/>
      <c r="G888" s="2" t="s">
        <v>166</v>
      </c>
      <c r="H888" s="2" t="s">
        <v>44</v>
      </c>
      <c r="I888" s="2" t="s">
        <v>43</v>
      </c>
      <c r="J888" s="6" t="s">
        <v>55</v>
      </c>
      <c r="K888" s="2" t="s">
        <v>46</v>
      </c>
      <c r="L888" s="2">
        <v>1</v>
      </c>
      <c r="M888" s="2">
        <v>158</v>
      </c>
      <c r="N888" s="2">
        <v>110</v>
      </c>
      <c r="O888" s="12">
        <v>0.69620253164557</v>
      </c>
      <c r="P888" s="7"/>
      <c r="Q888" s="7"/>
      <c r="R888" s="14" t="s">
        <v>47</v>
      </c>
      <c r="S888" s="7"/>
      <c r="T888" s="7"/>
      <c r="U888" s="7"/>
      <c r="V888" s="7"/>
      <c r="W888" s="2" t="s">
        <v>54</v>
      </c>
      <c r="X888" s="6" t="s">
        <v>86</v>
      </c>
      <c r="Y888" s="6"/>
      <c r="Z888" s="7"/>
      <c r="AA888" s="7"/>
      <c r="AB888" s="7"/>
      <c r="AC888" s="7"/>
      <c r="AD888" s="7"/>
    </row>
    <row r="889" spans="1:30" x14ac:dyDescent="0.15">
      <c r="A889" s="4">
        <v>42411</v>
      </c>
      <c r="B889" s="5" t="s">
        <v>1808</v>
      </c>
      <c r="C889" s="2">
        <v>5</v>
      </c>
      <c r="D889" s="6" t="s">
        <v>50</v>
      </c>
      <c r="E889" s="6" t="s">
        <v>602</v>
      </c>
      <c r="F889" s="7"/>
      <c r="G889" s="2" t="s">
        <v>138</v>
      </c>
      <c r="H889" s="2" t="s">
        <v>44</v>
      </c>
      <c r="I889" s="2" t="s">
        <v>53</v>
      </c>
      <c r="J889" s="6" t="s">
        <v>55</v>
      </c>
      <c r="K889" s="2" t="s">
        <v>46</v>
      </c>
      <c r="L889" s="2">
        <v>1</v>
      </c>
      <c r="M889" s="2">
        <v>50</v>
      </c>
      <c r="N889" s="2">
        <v>50</v>
      </c>
      <c r="O889" s="12">
        <v>1</v>
      </c>
      <c r="P889" s="7"/>
      <c r="Q889" s="7"/>
      <c r="R889" s="14" t="s">
        <v>47</v>
      </c>
      <c r="S889" s="7"/>
      <c r="T889" s="7"/>
      <c r="U889" s="7"/>
      <c r="V889" s="7"/>
      <c r="W889" s="2" t="s">
        <v>54</v>
      </c>
      <c r="X889" s="6" t="s">
        <v>86</v>
      </c>
      <c r="Y889" s="6"/>
      <c r="Z889" s="7"/>
      <c r="AA889" s="7"/>
      <c r="AB889" s="7"/>
      <c r="AC889" s="7"/>
      <c r="AD889" s="7"/>
    </row>
    <row r="890" spans="1:30" x14ac:dyDescent="0.15">
      <c r="A890" s="4">
        <v>42411</v>
      </c>
      <c r="B890" s="5" t="s">
        <v>1809</v>
      </c>
      <c r="C890" s="2">
        <v>6</v>
      </c>
      <c r="D890" s="6" t="s">
        <v>92</v>
      </c>
      <c r="E890" s="6" t="s">
        <v>52</v>
      </c>
      <c r="F890" s="2" t="s">
        <v>283</v>
      </c>
      <c r="G890" s="2" t="s">
        <v>166</v>
      </c>
      <c r="H890" s="2" t="s">
        <v>44</v>
      </c>
      <c r="I890" s="2" t="s">
        <v>72</v>
      </c>
      <c r="J890" s="6" t="s">
        <v>45</v>
      </c>
      <c r="K890" s="2" t="s">
        <v>46</v>
      </c>
      <c r="L890" s="2">
        <v>1</v>
      </c>
      <c r="M890" s="2">
        <v>1290</v>
      </c>
      <c r="N890" s="2">
        <v>300</v>
      </c>
      <c r="O890" s="12">
        <v>0.232558139534884</v>
      </c>
      <c r="P890" s="7"/>
      <c r="Q890" s="7"/>
      <c r="R890" s="14" t="s">
        <v>47</v>
      </c>
      <c r="S890" s="7"/>
      <c r="T890" s="7"/>
      <c r="U890" s="7"/>
      <c r="V890" s="7"/>
      <c r="W890" s="2" t="s">
        <v>1762</v>
      </c>
      <c r="X890" s="6" t="s">
        <v>49</v>
      </c>
      <c r="Y890" s="6"/>
      <c r="Z890" s="7"/>
      <c r="AA890" s="7"/>
      <c r="AB890" s="7"/>
      <c r="AC890" s="7"/>
      <c r="AD890" s="7"/>
    </row>
    <row r="891" spans="1:30" x14ac:dyDescent="0.15">
      <c r="A891" s="4">
        <v>42411</v>
      </c>
      <c r="B891" s="5" t="s">
        <v>1810</v>
      </c>
      <c r="C891" s="2">
        <v>7</v>
      </c>
      <c r="D891" s="6" t="s">
        <v>50</v>
      </c>
      <c r="E891" s="6" t="s">
        <v>1571</v>
      </c>
      <c r="F891" s="2" t="s">
        <v>224</v>
      </c>
      <c r="G891" s="2" t="s">
        <v>137</v>
      </c>
      <c r="H891" s="2" t="s">
        <v>44</v>
      </c>
      <c r="I891" s="2" t="s">
        <v>53</v>
      </c>
      <c r="J891" s="6" t="s">
        <v>63</v>
      </c>
      <c r="K891" s="2" t="s">
        <v>46</v>
      </c>
      <c r="L891" s="2">
        <v>1</v>
      </c>
      <c r="M891" s="2">
        <v>50</v>
      </c>
      <c r="N891" s="2">
        <v>50</v>
      </c>
      <c r="O891" s="12">
        <v>1</v>
      </c>
      <c r="P891" s="7"/>
      <c r="Q891" s="7"/>
      <c r="R891" s="14" t="s">
        <v>47</v>
      </c>
      <c r="S891" s="7"/>
      <c r="T891" s="7"/>
      <c r="U891" s="7"/>
      <c r="V891" s="7"/>
      <c r="W891" s="2" t="s">
        <v>1762</v>
      </c>
      <c r="X891" s="6" t="s">
        <v>49</v>
      </c>
      <c r="Y891" s="6"/>
      <c r="Z891" s="7"/>
      <c r="AA891" s="7"/>
      <c r="AB891" s="7"/>
      <c r="AC891" s="7"/>
      <c r="AD891" s="7"/>
    </row>
    <row r="892" spans="1:30" x14ac:dyDescent="0.15">
      <c r="A892" s="4">
        <v>42411</v>
      </c>
      <c r="B892" s="5" t="s">
        <v>1811</v>
      </c>
      <c r="C892" s="2">
        <v>8</v>
      </c>
      <c r="D892" s="6" t="s">
        <v>50</v>
      </c>
      <c r="E892" s="6" t="s">
        <v>601</v>
      </c>
      <c r="F892" s="7"/>
      <c r="G892" s="2" t="s">
        <v>138</v>
      </c>
      <c r="H892" s="2" t="s">
        <v>44</v>
      </c>
      <c r="I892" s="2" t="s">
        <v>53</v>
      </c>
      <c r="J892" s="6" t="s">
        <v>55</v>
      </c>
      <c r="K892" s="2" t="s">
        <v>46</v>
      </c>
      <c r="L892" s="2">
        <v>1</v>
      </c>
      <c r="M892" s="2">
        <v>258</v>
      </c>
      <c r="N892" s="2">
        <v>180</v>
      </c>
      <c r="O892" s="12">
        <v>0.69767441860465096</v>
      </c>
      <c r="P892" s="7"/>
      <c r="Q892" s="7"/>
      <c r="R892" s="14" t="s">
        <v>47</v>
      </c>
      <c r="S892" s="7"/>
      <c r="T892" s="7"/>
      <c r="U892" s="7"/>
      <c r="V892" s="7"/>
      <c r="W892" s="2" t="s">
        <v>1762</v>
      </c>
      <c r="X892" s="6" t="s">
        <v>86</v>
      </c>
      <c r="Y892" s="6"/>
      <c r="Z892" s="7"/>
      <c r="AA892" s="7"/>
      <c r="AB892" s="7"/>
      <c r="AC892" s="7"/>
      <c r="AD892" s="7"/>
    </row>
    <row r="893" spans="1:30" x14ac:dyDescent="0.15">
      <c r="A893" s="4">
        <v>42411</v>
      </c>
      <c r="B893" s="5" t="s">
        <v>1812</v>
      </c>
      <c r="C893" s="2">
        <v>9</v>
      </c>
      <c r="D893" s="6" t="s">
        <v>50</v>
      </c>
      <c r="E893" s="6" t="s">
        <v>112</v>
      </c>
      <c r="F893" s="7"/>
      <c r="G893" s="2" t="s">
        <v>166</v>
      </c>
      <c r="H893" s="2" t="s">
        <v>62</v>
      </c>
      <c r="I893" s="2" t="s">
        <v>53</v>
      </c>
      <c r="J893" s="6" t="s">
        <v>45</v>
      </c>
      <c r="K893" s="2" t="s">
        <v>46</v>
      </c>
      <c r="L893" s="2">
        <v>2</v>
      </c>
      <c r="M893" s="2">
        <v>50</v>
      </c>
      <c r="N893" s="2">
        <v>100</v>
      </c>
      <c r="O893" s="12">
        <v>1</v>
      </c>
      <c r="P893" s="7"/>
      <c r="Q893" s="7"/>
      <c r="R893" s="14" t="s">
        <v>47</v>
      </c>
      <c r="S893" s="7"/>
      <c r="T893" s="7"/>
      <c r="U893" s="7"/>
      <c r="V893" s="7"/>
      <c r="W893" s="2" t="s">
        <v>1762</v>
      </c>
      <c r="X893" s="6" t="s">
        <v>49</v>
      </c>
      <c r="Y893" s="6"/>
      <c r="Z893" s="7"/>
      <c r="AA893" s="7"/>
      <c r="AB893" s="7"/>
      <c r="AC893" s="7"/>
      <c r="AD893" s="7"/>
    </row>
    <row r="894" spans="1:30" x14ac:dyDescent="0.15">
      <c r="A894" s="4">
        <v>42411</v>
      </c>
      <c r="B894" s="5" t="s">
        <v>1813</v>
      </c>
      <c r="C894" s="2">
        <v>10</v>
      </c>
      <c r="D894" s="6" t="s">
        <v>273</v>
      </c>
      <c r="E894" s="6"/>
      <c r="F894" s="2">
        <v>493</v>
      </c>
      <c r="G894" s="2" t="s">
        <v>166</v>
      </c>
      <c r="H894" s="2" t="s">
        <v>44</v>
      </c>
      <c r="I894" s="2" t="s">
        <v>89</v>
      </c>
      <c r="J894" s="6" t="s">
        <v>63</v>
      </c>
      <c r="K894" s="2" t="s">
        <v>64</v>
      </c>
      <c r="L894" s="2">
        <v>1</v>
      </c>
      <c r="M894" s="2">
        <v>468</v>
      </c>
      <c r="N894" s="2">
        <v>374</v>
      </c>
      <c r="O894" s="12">
        <v>0.79914529914529897</v>
      </c>
      <c r="P894" s="7"/>
      <c r="Q894" s="7"/>
      <c r="R894" s="14" t="s">
        <v>113</v>
      </c>
      <c r="S894" s="2" t="s">
        <v>1814</v>
      </c>
      <c r="T894" s="7"/>
      <c r="U894" s="7"/>
      <c r="V894" s="7"/>
      <c r="W894" s="2" t="s">
        <v>54</v>
      </c>
      <c r="X894" s="6" t="s">
        <v>86</v>
      </c>
      <c r="Y894" s="6"/>
      <c r="Z894" s="7"/>
      <c r="AA894" s="7"/>
      <c r="AB894" s="7"/>
      <c r="AC894" s="7"/>
      <c r="AD894" s="7"/>
    </row>
    <row r="895" spans="1:30" x14ac:dyDescent="0.15">
      <c r="A895" s="4">
        <v>42411</v>
      </c>
      <c r="B895" s="5" t="s">
        <v>1813</v>
      </c>
      <c r="C895" s="2">
        <v>10</v>
      </c>
      <c r="D895" s="6" t="s">
        <v>141</v>
      </c>
      <c r="E895" s="6" t="s">
        <v>41</v>
      </c>
      <c r="F895" s="2" t="s">
        <v>1018</v>
      </c>
      <c r="G895" s="2" t="s">
        <v>166</v>
      </c>
      <c r="H895" s="2" t="s">
        <v>44</v>
      </c>
      <c r="I895" s="2" t="s">
        <v>72</v>
      </c>
      <c r="J895" s="6" t="s">
        <v>63</v>
      </c>
      <c r="K895" s="2" t="s">
        <v>64</v>
      </c>
      <c r="L895" s="2">
        <v>1</v>
      </c>
      <c r="M895" s="2">
        <v>270</v>
      </c>
      <c r="N895" s="2">
        <v>216</v>
      </c>
      <c r="O895" s="12">
        <v>0.8</v>
      </c>
      <c r="P895" s="7"/>
      <c r="Q895" s="7"/>
      <c r="R895" s="14" t="s">
        <v>113</v>
      </c>
      <c r="S895" s="2" t="s">
        <v>1814</v>
      </c>
      <c r="T895" s="7"/>
      <c r="U895" s="7"/>
      <c r="V895" s="7"/>
      <c r="W895" s="2" t="s">
        <v>54</v>
      </c>
      <c r="X895" s="6" t="s">
        <v>86</v>
      </c>
      <c r="Y895" s="6"/>
      <c r="Z895" s="7"/>
      <c r="AA895" s="7"/>
      <c r="AB895" s="7"/>
      <c r="AC895" s="7"/>
      <c r="AD895" s="7"/>
    </row>
    <row r="896" spans="1:30" x14ac:dyDescent="0.15">
      <c r="A896" s="4">
        <v>42411</v>
      </c>
      <c r="B896" s="5" t="s">
        <v>1815</v>
      </c>
      <c r="C896" s="2">
        <v>11</v>
      </c>
      <c r="D896" s="6" t="s">
        <v>56</v>
      </c>
      <c r="E896" s="6" t="s">
        <v>52</v>
      </c>
      <c r="F896" s="7"/>
      <c r="G896" s="2" t="s">
        <v>137</v>
      </c>
      <c r="H896" s="2" t="s">
        <v>44</v>
      </c>
      <c r="I896" s="2" t="s">
        <v>53</v>
      </c>
      <c r="J896" s="6" t="s">
        <v>55</v>
      </c>
      <c r="K896" s="2" t="s">
        <v>46</v>
      </c>
      <c r="L896" s="2">
        <v>1</v>
      </c>
      <c r="M896" s="2">
        <v>20</v>
      </c>
      <c r="N896" s="2">
        <v>20</v>
      </c>
      <c r="O896" s="12">
        <v>1</v>
      </c>
      <c r="P896" s="7"/>
      <c r="Q896" s="7"/>
      <c r="R896" s="14" t="s">
        <v>47</v>
      </c>
      <c r="S896" s="7"/>
      <c r="T896" s="7"/>
      <c r="U896" s="7"/>
      <c r="V896" s="7"/>
      <c r="W896" s="2" t="s">
        <v>1762</v>
      </c>
      <c r="X896" s="6" t="s">
        <v>86</v>
      </c>
      <c r="Y896" s="6"/>
      <c r="Z896" s="7"/>
      <c r="AA896" s="7"/>
      <c r="AB896" s="7"/>
      <c r="AC896" s="7"/>
      <c r="AD896" s="7"/>
    </row>
    <row r="897" spans="1:31" x14ac:dyDescent="0.15">
      <c r="A897" s="4">
        <v>42412</v>
      </c>
      <c r="B897" s="5" t="s">
        <v>1816</v>
      </c>
      <c r="C897" s="2">
        <v>1</v>
      </c>
      <c r="D897" s="6" t="s">
        <v>50</v>
      </c>
      <c r="E897" s="6" t="s">
        <v>1153</v>
      </c>
      <c r="F897" s="7"/>
      <c r="G897" s="2" t="s">
        <v>166</v>
      </c>
      <c r="H897" s="2" t="s">
        <v>44</v>
      </c>
      <c r="I897" s="2" t="s">
        <v>43</v>
      </c>
      <c r="J897" s="6" t="s">
        <v>45</v>
      </c>
      <c r="K897" s="2" t="s">
        <v>46</v>
      </c>
      <c r="L897" s="2">
        <v>1</v>
      </c>
      <c r="M897" s="2">
        <v>158</v>
      </c>
      <c r="N897" s="2">
        <v>110</v>
      </c>
      <c r="O897" s="12">
        <v>0.69620253164557</v>
      </c>
      <c r="P897" s="7"/>
      <c r="Q897" s="7"/>
      <c r="R897" s="14" t="s">
        <v>47</v>
      </c>
      <c r="S897" s="7"/>
      <c r="T897" s="7"/>
      <c r="U897" s="7"/>
      <c r="V897" s="7"/>
      <c r="W897" s="2" t="s">
        <v>54</v>
      </c>
      <c r="X897" s="6" t="s">
        <v>49</v>
      </c>
      <c r="Y897" s="6"/>
      <c r="Z897" s="7"/>
      <c r="AA897" s="7"/>
      <c r="AB897" s="7"/>
      <c r="AC897" s="7"/>
      <c r="AD897" s="7"/>
      <c r="AE897" s="7"/>
    </row>
    <row r="898" spans="1:31" x14ac:dyDescent="0.15">
      <c r="A898" s="4">
        <v>42412</v>
      </c>
      <c r="B898" s="5" t="s">
        <v>1816</v>
      </c>
      <c r="C898" s="2">
        <v>1</v>
      </c>
      <c r="D898" s="6" t="s">
        <v>56</v>
      </c>
      <c r="E898" s="6" t="s">
        <v>60</v>
      </c>
      <c r="F898" s="2" t="s">
        <v>105</v>
      </c>
      <c r="G898" s="2" t="s">
        <v>166</v>
      </c>
      <c r="H898" s="2" t="s">
        <v>62</v>
      </c>
      <c r="I898" s="2" t="s">
        <v>53</v>
      </c>
      <c r="J898" s="6" t="s">
        <v>45</v>
      </c>
      <c r="K898" s="2" t="s">
        <v>46</v>
      </c>
      <c r="L898" s="2">
        <v>1</v>
      </c>
      <c r="M898" s="2">
        <v>158</v>
      </c>
      <c r="N898" s="2">
        <v>110</v>
      </c>
      <c r="O898" s="12">
        <v>0.69620253164557</v>
      </c>
      <c r="P898" s="7"/>
      <c r="Q898" s="7"/>
      <c r="R898" s="14" t="s">
        <v>47</v>
      </c>
      <c r="S898" s="7"/>
      <c r="T898" s="7"/>
      <c r="U898" s="7"/>
      <c r="V898" s="7"/>
      <c r="W898" s="2" t="s">
        <v>54</v>
      </c>
      <c r="X898" s="6" t="s">
        <v>49</v>
      </c>
      <c r="Y898" s="6"/>
      <c r="Z898" s="7"/>
      <c r="AA898" s="7"/>
      <c r="AB898" s="7"/>
      <c r="AC898" s="7"/>
      <c r="AD898" s="7"/>
      <c r="AE898" s="7"/>
    </row>
    <row r="899" spans="1:31" x14ac:dyDescent="0.15">
      <c r="A899" s="4">
        <v>42412</v>
      </c>
      <c r="B899" s="5" t="s">
        <v>1817</v>
      </c>
      <c r="C899" s="2">
        <v>2</v>
      </c>
      <c r="D899" s="6" t="s">
        <v>59</v>
      </c>
      <c r="E899" s="6" t="s">
        <v>52</v>
      </c>
      <c r="F899" s="7"/>
      <c r="G899" s="2" t="s">
        <v>164</v>
      </c>
      <c r="H899" s="2" t="s">
        <v>44</v>
      </c>
      <c r="I899" s="2" t="s">
        <v>89</v>
      </c>
      <c r="J899" s="6" t="s">
        <v>55</v>
      </c>
      <c r="K899" s="2" t="s">
        <v>46</v>
      </c>
      <c r="L899" s="2">
        <v>1</v>
      </c>
      <c r="M899" s="2">
        <v>58</v>
      </c>
      <c r="N899" s="2">
        <v>30</v>
      </c>
      <c r="O899" s="12">
        <v>0.51724137931034497</v>
      </c>
      <c r="P899" s="7"/>
      <c r="Q899" s="7"/>
      <c r="R899" s="14" t="s">
        <v>47</v>
      </c>
      <c r="S899" s="7"/>
      <c r="T899" s="7"/>
      <c r="U899" s="7"/>
      <c r="V899" s="7"/>
      <c r="W899" s="2" t="s">
        <v>54</v>
      </c>
      <c r="X899" s="6" t="s">
        <v>49</v>
      </c>
      <c r="Y899" s="6"/>
      <c r="Z899" s="7"/>
      <c r="AA899" s="7"/>
      <c r="AB899" s="7"/>
      <c r="AC899" s="7"/>
      <c r="AD899" s="7"/>
      <c r="AE899" s="7"/>
    </row>
    <row r="900" spans="1:31" x14ac:dyDescent="0.15">
      <c r="A900" s="4">
        <v>42412</v>
      </c>
      <c r="B900" s="5" t="s">
        <v>1818</v>
      </c>
      <c r="C900" s="2">
        <v>3</v>
      </c>
      <c r="D900" s="6" t="s">
        <v>146</v>
      </c>
      <c r="E900" s="6" t="s">
        <v>120</v>
      </c>
      <c r="F900" s="2" t="s">
        <v>1331</v>
      </c>
      <c r="G900" s="2" t="s">
        <v>166</v>
      </c>
      <c r="H900" s="2" t="s">
        <v>44</v>
      </c>
      <c r="I900" s="2">
        <v>27.5</v>
      </c>
      <c r="J900" s="6" t="s">
        <v>45</v>
      </c>
      <c r="K900" s="2" t="s">
        <v>66</v>
      </c>
      <c r="L900" s="2">
        <v>1</v>
      </c>
      <c r="M900" s="2">
        <v>2840</v>
      </c>
      <c r="N900" s="2">
        <v>1988</v>
      </c>
      <c r="O900" s="12">
        <v>0.7</v>
      </c>
      <c r="P900" s="7"/>
      <c r="Q900" s="7"/>
      <c r="R900" s="14" t="s">
        <v>65</v>
      </c>
      <c r="S900" s="2" t="s">
        <v>1819</v>
      </c>
      <c r="T900" s="2">
        <v>13681232850</v>
      </c>
      <c r="U900" s="7"/>
      <c r="V900" s="7"/>
      <c r="W900" s="2" t="s">
        <v>54</v>
      </c>
      <c r="X900" s="6" t="s">
        <v>86</v>
      </c>
      <c r="Y900" s="6"/>
      <c r="Z900" s="7"/>
      <c r="AA900" s="7"/>
      <c r="AB900" s="7"/>
      <c r="AC900" s="7"/>
      <c r="AD900" s="7"/>
      <c r="AE900" s="7"/>
    </row>
    <row r="901" spans="1:31" x14ac:dyDescent="0.15">
      <c r="A901" s="4">
        <v>42413</v>
      </c>
      <c r="B901" s="5" t="s">
        <v>1820</v>
      </c>
      <c r="C901" s="2">
        <v>1</v>
      </c>
      <c r="D901" s="6" t="s">
        <v>671</v>
      </c>
      <c r="E901" s="6" t="s">
        <v>112</v>
      </c>
      <c r="F901" s="2"/>
      <c r="G901" s="2" t="s">
        <v>1145</v>
      </c>
      <c r="H901" s="2" t="s">
        <v>44</v>
      </c>
      <c r="I901" s="2" t="s">
        <v>53</v>
      </c>
      <c r="J901" s="6" t="s">
        <v>45</v>
      </c>
      <c r="K901" s="2" t="s">
        <v>66</v>
      </c>
      <c r="L901" s="2">
        <v>1</v>
      </c>
      <c r="M901" s="2">
        <v>480</v>
      </c>
      <c r="N901" s="2">
        <v>480</v>
      </c>
      <c r="O901" s="12">
        <v>1</v>
      </c>
      <c r="P901" s="2"/>
      <c r="Q901" s="2"/>
      <c r="R901" s="14" t="s">
        <v>113</v>
      </c>
      <c r="S901" s="2" t="s">
        <v>1070</v>
      </c>
      <c r="T901" s="2"/>
      <c r="U901" s="2"/>
      <c r="V901" s="2"/>
      <c r="W901" s="2" t="s">
        <v>54</v>
      </c>
      <c r="X901" s="6" t="s">
        <v>86</v>
      </c>
      <c r="Y901" s="6"/>
      <c r="Z901" s="2"/>
      <c r="AA901" s="2"/>
      <c r="AB901" s="15"/>
      <c r="AC901" s="2"/>
      <c r="AD901" s="2"/>
      <c r="AE901" s="2"/>
    </row>
    <row r="902" spans="1:31" x14ac:dyDescent="0.15">
      <c r="A902" s="4">
        <v>42413</v>
      </c>
      <c r="B902" s="5" t="s">
        <v>1821</v>
      </c>
      <c r="C902" s="2">
        <v>2</v>
      </c>
      <c r="D902" s="6" t="s">
        <v>69</v>
      </c>
      <c r="E902" s="6" t="s">
        <v>199</v>
      </c>
      <c r="F902" s="2" t="s">
        <v>1822</v>
      </c>
      <c r="G902" s="2" t="s">
        <v>781</v>
      </c>
      <c r="H902" s="2" t="s">
        <v>44</v>
      </c>
      <c r="I902" s="2" t="s">
        <v>104</v>
      </c>
      <c r="J902" s="6" t="s">
        <v>63</v>
      </c>
      <c r="K902" s="2" t="s">
        <v>66</v>
      </c>
      <c r="L902" s="2">
        <v>1</v>
      </c>
      <c r="M902" s="2">
        <v>680</v>
      </c>
      <c r="N902" s="2">
        <v>680</v>
      </c>
      <c r="O902" s="12">
        <v>1</v>
      </c>
      <c r="P902" s="7"/>
      <c r="Q902" s="7"/>
      <c r="R902" s="14" t="s">
        <v>65</v>
      </c>
      <c r="S902" s="2" t="s">
        <v>1823</v>
      </c>
      <c r="T902" s="2">
        <v>13910660099</v>
      </c>
      <c r="U902" s="7"/>
      <c r="V902" s="7"/>
      <c r="W902" s="2" t="s">
        <v>54</v>
      </c>
      <c r="X902" s="6" t="s">
        <v>86</v>
      </c>
      <c r="Y902" s="6"/>
      <c r="Z902" s="7"/>
      <c r="AA902" s="7"/>
      <c r="AB902" s="7"/>
      <c r="AC902" s="7"/>
      <c r="AD902" s="7"/>
      <c r="AE902" s="7"/>
    </row>
    <row r="903" spans="1:31" x14ac:dyDescent="0.15">
      <c r="A903" s="4">
        <v>42413</v>
      </c>
      <c r="B903" s="5" t="s">
        <v>1824</v>
      </c>
      <c r="C903" s="2">
        <v>3</v>
      </c>
      <c r="D903" s="6" t="s">
        <v>56</v>
      </c>
      <c r="E903" s="6" t="s">
        <v>52</v>
      </c>
      <c r="F903" s="7"/>
      <c r="G903" s="2" t="s">
        <v>223</v>
      </c>
      <c r="H903" s="2" t="s">
        <v>44</v>
      </c>
      <c r="I903" s="2" t="s">
        <v>53</v>
      </c>
      <c r="J903" s="6" t="s">
        <v>55</v>
      </c>
      <c r="K903" s="2" t="s">
        <v>46</v>
      </c>
      <c r="L903" s="2">
        <v>1</v>
      </c>
      <c r="M903" s="2">
        <v>20</v>
      </c>
      <c r="N903" s="2">
        <v>20</v>
      </c>
      <c r="O903" s="12">
        <v>1</v>
      </c>
      <c r="P903" s="7"/>
      <c r="Q903" s="7"/>
      <c r="R903" s="14" t="s">
        <v>47</v>
      </c>
      <c r="S903" s="7"/>
      <c r="T903" s="7"/>
      <c r="U903" s="7"/>
      <c r="V903" s="7"/>
      <c r="W903" s="2" t="s">
        <v>54</v>
      </c>
      <c r="X903" s="6" t="s">
        <v>49</v>
      </c>
      <c r="Y903" s="6"/>
      <c r="Z903" s="7"/>
      <c r="AA903" s="7"/>
      <c r="AB903" s="7"/>
      <c r="AC903" s="7"/>
      <c r="AD903" s="7"/>
      <c r="AE903" s="7"/>
    </row>
    <row r="904" spans="1:31" x14ac:dyDescent="0.15">
      <c r="A904" s="4">
        <v>42413</v>
      </c>
      <c r="B904" s="5" t="s">
        <v>1825</v>
      </c>
      <c r="C904" s="2">
        <v>4</v>
      </c>
      <c r="D904" s="6" t="s">
        <v>149</v>
      </c>
      <c r="E904" s="6" t="s">
        <v>120</v>
      </c>
      <c r="F904" s="2" t="s">
        <v>187</v>
      </c>
      <c r="G904" s="2" t="s">
        <v>1826</v>
      </c>
      <c r="H904" s="2" t="s">
        <v>44</v>
      </c>
      <c r="I904" s="2" t="s">
        <v>53</v>
      </c>
      <c r="J904" s="6" t="s">
        <v>45</v>
      </c>
      <c r="K904" s="2" t="s">
        <v>66</v>
      </c>
      <c r="L904" s="2">
        <v>1</v>
      </c>
      <c r="M904" s="2">
        <v>680</v>
      </c>
      <c r="N904" s="2">
        <v>544</v>
      </c>
      <c r="O904" s="12">
        <v>0.8</v>
      </c>
      <c r="P904" s="7"/>
      <c r="Q904" s="7"/>
      <c r="R904" s="14" t="s">
        <v>113</v>
      </c>
      <c r="S904" s="2" t="s">
        <v>1080</v>
      </c>
      <c r="T904" s="7"/>
      <c r="U904" s="7"/>
      <c r="V904" s="7"/>
      <c r="W904" s="2" t="s">
        <v>54</v>
      </c>
      <c r="X904" s="6" t="s">
        <v>86</v>
      </c>
      <c r="Y904" s="6"/>
      <c r="Z904" s="7"/>
      <c r="AA904" s="7"/>
      <c r="AB904" s="15" t="s">
        <v>1827</v>
      </c>
      <c r="AC904" s="2">
        <v>1</v>
      </c>
      <c r="AD904" s="2">
        <v>100</v>
      </c>
      <c r="AE904" s="7"/>
    </row>
    <row r="905" spans="1:31" x14ac:dyDescent="0.15">
      <c r="A905" s="4">
        <v>42413</v>
      </c>
      <c r="B905" s="5" t="s">
        <v>1828</v>
      </c>
      <c r="C905" s="2">
        <v>5</v>
      </c>
      <c r="D905" s="6" t="s">
        <v>69</v>
      </c>
      <c r="E905" s="6" t="s">
        <v>199</v>
      </c>
      <c r="F905" s="2" t="s">
        <v>903</v>
      </c>
      <c r="G905" s="2" t="s">
        <v>258</v>
      </c>
      <c r="H905" s="2" t="s">
        <v>44</v>
      </c>
      <c r="I905" s="2" t="s">
        <v>43</v>
      </c>
      <c r="J905" s="6" t="s">
        <v>63</v>
      </c>
      <c r="K905" s="2" t="s">
        <v>66</v>
      </c>
      <c r="L905" s="2">
        <v>1</v>
      </c>
      <c r="M905" s="2">
        <v>980</v>
      </c>
      <c r="N905" s="2">
        <v>980</v>
      </c>
      <c r="O905" s="12">
        <v>1</v>
      </c>
      <c r="P905" s="7"/>
      <c r="Q905" s="7"/>
      <c r="R905" s="14" t="s">
        <v>113</v>
      </c>
      <c r="S905" s="2" t="s">
        <v>1241</v>
      </c>
      <c r="T905" s="7"/>
      <c r="U905" s="7"/>
      <c r="V905" s="7"/>
      <c r="W905" s="2" t="s">
        <v>54</v>
      </c>
      <c r="X905" s="6" t="s">
        <v>86</v>
      </c>
      <c r="Y905" s="6"/>
      <c r="Z905" s="7"/>
      <c r="AA905" s="2">
        <v>880</v>
      </c>
      <c r="AB905" s="15" t="s">
        <v>1829</v>
      </c>
      <c r="AC905" s="2">
        <v>1</v>
      </c>
      <c r="AD905" s="2">
        <v>100</v>
      </c>
      <c r="AE905" s="7"/>
    </row>
    <row r="906" spans="1:31" x14ac:dyDescent="0.15">
      <c r="A906" s="4">
        <v>42413</v>
      </c>
      <c r="B906" s="5" t="s">
        <v>1828</v>
      </c>
      <c r="C906" s="2">
        <v>5</v>
      </c>
      <c r="D906" s="6" t="s">
        <v>75</v>
      </c>
      <c r="E906" s="6" t="s">
        <v>199</v>
      </c>
      <c r="F906" s="2" t="s">
        <v>1471</v>
      </c>
      <c r="G906" s="2" t="s">
        <v>258</v>
      </c>
      <c r="H906" s="2" t="s">
        <v>44</v>
      </c>
      <c r="I906" s="2" t="s">
        <v>53</v>
      </c>
      <c r="J906" s="6" t="s">
        <v>63</v>
      </c>
      <c r="K906" s="2" t="s">
        <v>66</v>
      </c>
      <c r="L906" s="2">
        <v>1</v>
      </c>
      <c r="M906" s="2">
        <v>680</v>
      </c>
      <c r="N906" s="2">
        <v>680</v>
      </c>
      <c r="O906" s="12">
        <v>1</v>
      </c>
      <c r="P906" s="7"/>
      <c r="Q906" s="7"/>
      <c r="R906" s="14" t="s">
        <v>113</v>
      </c>
      <c r="S906" s="2" t="s">
        <v>1241</v>
      </c>
      <c r="T906" s="7"/>
      <c r="U906" s="7"/>
      <c r="V906" s="7"/>
      <c r="W906" s="2" t="s">
        <v>54</v>
      </c>
      <c r="X906" s="6" t="s">
        <v>86</v>
      </c>
      <c r="Y906" s="6"/>
      <c r="Z906" s="7"/>
      <c r="AA906" s="7"/>
      <c r="AB906" s="7"/>
      <c r="AC906" s="7"/>
      <c r="AD906" s="7"/>
      <c r="AE906" s="7"/>
    </row>
    <row r="907" spans="1:31" x14ac:dyDescent="0.15">
      <c r="A907" s="4">
        <v>42413</v>
      </c>
      <c r="B907" s="5" t="s">
        <v>1830</v>
      </c>
      <c r="C907" s="2">
        <v>6</v>
      </c>
      <c r="D907" s="6" t="s">
        <v>90</v>
      </c>
      <c r="E907" s="6" t="s">
        <v>995</v>
      </c>
      <c r="F907" s="2" t="s">
        <v>261</v>
      </c>
      <c r="G907" s="2" t="s">
        <v>996</v>
      </c>
      <c r="H907" s="2" t="s">
        <v>44</v>
      </c>
      <c r="I907" s="2" t="s">
        <v>327</v>
      </c>
      <c r="J907" s="6" t="s">
        <v>63</v>
      </c>
      <c r="K907" s="2" t="s">
        <v>66</v>
      </c>
      <c r="L907" s="2">
        <v>1</v>
      </c>
      <c r="M907" s="2">
        <v>598</v>
      </c>
      <c r="N907" s="2">
        <v>478</v>
      </c>
      <c r="O907" s="12">
        <v>0.79933110367893001</v>
      </c>
      <c r="P907" s="2"/>
      <c r="Q907" s="2"/>
      <c r="R907" s="14" t="s">
        <v>65</v>
      </c>
      <c r="S907" s="2" t="s">
        <v>1831</v>
      </c>
      <c r="T907" s="2">
        <v>18601183661</v>
      </c>
      <c r="U907" s="2"/>
      <c r="V907" s="2"/>
      <c r="W907" s="2" t="s">
        <v>54</v>
      </c>
      <c r="X907" s="6" t="s">
        <v>86</v>
      </c>
      <c r="Y907" s="6"/>
      <c r="Z907" s="2"/>
      <c r="AA907" s="2"/>
      <c r="AB907" s="15"/>
      <c r="AC907" s="2"/>
      <c r="AD907" s="2"/>
      <c r="AE907" s="2"/>
    </row>
    <row r="908" spans="1:31" x14ac:dyDescent="0.15">
      <c r="A908" s="4">
        <v>42413</v>
      </c>
      <c r="B908" s="5" t="s">
        <v>1832</v>
      </c>
      <c r="C908" s="2">
        <v>7</v>
      </c>
      <c r="D908" s="6" t="s">
        <v>90</v>
      </c>
      <c r="E908" s="6" t="s">
        <v>995</v>
      </c>
      <c r="F908" s="2" t="s">
        <v>1833</v>
      </c>
      <c r="G908" s="2" t="s">
        <v>259</v>
      </c>
      <c r="H908" s="2" t="s">
        <v>44</v>
      </c>
      <c r="I908" s="2" t="s">
        <v>255</v>
      </c>
      <c r="J908" s="6" t="s">
        <v>63</v>
      </c>
      <c r="K908" s="2" t="s">
        <v>66</v>
      </c>
      <c r="L908" s="2">
        <v>1</v>
      </c>
      <c r="M908" s="2">
        <v>598</v>
      </c>
      <c r="N908" s="2">
        <v>444</v>
      </c>
      <c r="O908" s="12">
        <v>0.74247491638796004</v>
      </c>
      <c r="P908" s="7"/>
      <c r="Q908" s="7"/>
      <c r="R908" s="14" t="s">
        <v>65</v>
      </c>
      <c r="S908" s="2" t="s">
        <v>1834</v>
      </c>
      <c r="T908" s="2">
        <v>13671229265</v>
      </c>
      <c r="U908" s="7"/>
      <c r="V908" s="7"/>
      <c r="W908" s="2" t="s">
        <v>54</v>
      </c>
      <c r="X908" s="6" t="s">
        <v>49</v>
      </c>
      <c r="Y908" s="6"/>
      <c r="Z908" s="7"/>
      <c r="AA908" s="7"/>
      <c r="AB908" s="7"/>
      <c r="AC908" s="7"/>
      <c r="AD908" s="7"/>
      <c r="AE908" s="7"/>
    </row>
    <row r="909" spans="1:31" x14ac:dyDescent="0.15">
      <c r="A909" s="4">
        <v>42413</v>
      </c>
      <c r="B909" s="5" t="s">
        <v>1832</v>
      </c>
      <c r="C909" s="2">
        <v>7</v>
      </c>
      <c r="D909" s="6" t="s">
        <v>92</v>
      </c>
      <c r="E909" s="6" t="s">
        <v>93</v>
      </c>
      <c r="F909" s="2" t="s">
        <v>1835</v>
      </c>
      <c r="G909" s="2" t="s">
        <v>253</v>
      </c>
      <c r="H909" s="2" t="s">
        <v>62</v>
      </c>
      <c r="I909" s="2" t="s">
        <v>89</v>
      </c>
      <c r="J909" s="6" t="s">
        <v>63</v>
      </c>
      <c r="K909" s="2" t="s">
        <v>66</v>
      </c>
      <c r="L909" s="2">
        <v>1</v>
      </c>
      <c r="M909" s="2">
        <v>1360</v>
      </c>
      <c r="N909" s="2">
        <v>816</v>
      </c>
      <c r="O909" s="12">
        <v>0.6</v>
      </c>
      <c r="P909" s="7"/>
      <c r="Q909" s="7"/>
      <c r="R909" s="14" t="s">
        <v>65</v>
      </c>
      <c r="S909" s="2" t="s">
        <v>1834</v>
      </c>
      <c r="T909" s="7"/>
      <c r="U909" s="7"/>
      <c r="V909" s="7"/>
      <c r="W909" s="2" t="s">
        <v>54</v>
      </c>
      <c r="X909" s="6" t="s">
        <v>49</v>
      </c>
      <c r="Y909" s="6"/>
      <c r="Z909" s="7"/>
      <c r="AA909" s="7"/>
      <c r="AB909" s="7"/>
      <c r="AC909" s="7"/>
      <c r="AD909" s="7"/>
      <c r="AE909" s="7"/>
    </row>
    <row r="910" spans="1:31" x14ac:dyDescent="0.15">
      <c r="A910" s="4">
        <v>42413</v>
      </c>
      <c r="B910" s="5" t="s">
        <v>1836</v>
      </c>
      <c r="C910" s="2">
        <v>8</v>
      </c>
      <c r="D910" s="6" t="s">
        <v>90</v>
      </c>
      <c r="E910" s="6" t="s">
        <v>995</v>
      </c>
      <c r="F910" s="2" t="s">
        <v>1833</v>
      </c>
      <c r="G910" s="2" t="s">
        <v>256</v>
      </c>
      <c r="H910" s="2" t="s">
        <v>44</v>
      </c>
      <c r="I910" s="2" t="s">
        <v>255</v>
      </c>
      <c r="J910" s="6" t="s">
        <v>63</v>
      </c>
      <c r="K910" s="2" t="s">
        <v>66</v>
      </c>
      <c r="L910" s="2">
        <v>1</v>
      </c>
      <c r="M910" s="2">
        <v>598</v>
      </c>
      <c r="N910" s="2">
        <v>440</v>
      </c>
      <c r="O910" s="12">
        <v>0.73578595317725703</v>
      </c>
      <c r="P910" s="7"/>
      <c r="Q910" s="7"/>
      <c r="R910" s="14" t="s">
        <v>65</v>
      </c>
      <c r="S910" s="2" t="s">
        <v>1834</v>
      </c>
      <c r="T910" s="7"/>
      <c r="U910" s="7"/>
      <c r="V910" s="7"/>
      <c r="W910" s="2" t="s">
        <v>54</v>
      </c>
      <c r="X910" s="6" t="s">
        <v>49</v>
      </c>
      <c r="Y910" s="6"/>
      <c r="Z910" s="7"/>
      <c r="AA910" s="7"/>
      <c r="AB910" s="7"/>
      <c r="AC910" s="7"/>
      <c r="AD910" s="7"/>
      <c r="AE910" s="7"/>
    </row>
    <row r="911" spans="1:31" x14ac:dyDescent="0.15">
      <c r="A911" s="4">
        <v>42413</v>
      </c>
      <c r="B911" s="5" t="s">
        <v>1837</v>
      </c>
      <c r="C911" s="2">
        <v>9</v>
      </c>
      <c r="D911" s="6" t="s">
        <v>100</v>
      </c>
      <c r="E911" s="6" t="s">
        <v>128</v>
      </c>
      <c r="F911" s="2" t="s">
        <v>1838</v>
      </c>
      <c r="G911" s="2" t="s">
        <v>1839</v>
      </c>
      <c r="H911" s="2" t="s">
        <v>44</v>
      </c>
      <c r="I911" s="2" t="s">
        <v>156</v>
      </c>
      <c r="J911" s="6" t="s">
        <v>45</v>
      </c>
      <c r="K911" s="2" t="s">
        <v>46</v>
      </c>
      <c r="L911" s="2">
        <v>1</v>
      </c>
      <c r="M911" s="2">
        <v>240</v>
      </c>
      <c r="N911" s="2">
        <v>192</v>
      </c>
      <c r="O911" s="12">
        <v>0.8</v>
      </c>
      <c r="P911" s="7"/>
      <c r="Q911" s="7"/>
      <c r="R911" s="14" t="s">
        <v>47</v>
      </c>
      <c r="S911" s="7"/>
      <c r="T911" s="7"/>
      <c r="U911" s="7"/>
      <c r="V911" s="7"/>
      <c r="W911" s="2" t="s">
        <v>54</v>
      </c>
      <c r="X911" s="6" t="s">
        <v>86</v>
      </c>
      <c r="Y911" s="6"/>
      <c r="Z911" s="7"/>
      <c r="AA911" s="7"/>
      <c r="AB911" s="7"/>
      <c r="AC911" s="7"/>
      <c r="AD911" s="7"/>
      <c r="AE911" s="7"/>
    </row>
    <row r="912" spans="1:31" x14ac:dyDescent="0.15">
      <c r="A912" s="4">
        <v>42413</v>
      </c>
      <c r="B912" s="5" t="s">
        <v>1840</v>
      </c>
      <c r="C912" s="2">
        <v>10</v>
      </c>
      <c r="D912" s="6" t="s">
        <v>69</v>
      </c>
      <c r="E912" s="6" t="s">
        <v>199</v>
      </c>
      <c r="F912" s="2" t="s">
        <v>119</v>
      </c>
      <c r="G912" s="2" t="s">
        <v>1841</v>
      </c>
      <c r="H912" s="2" t="s">
        <v>44</v>
      </c>
      <c r="I912" s="2" t="s">
        <v>89</v>
      </c>
      <c r="J912" s="6" t="s">
        <v>63</v>
      </c>
      <c r="K912" s="2" t="s">
        <v>66</v>
      </c>
      <c r="L912" s="2">
        <v>1</v>
      </c>
      <c r="M912" s="2">
        <v>580</v>
      </c>
      <c r="N912" s="2">
        <v>580</v>
      </c>
      <c r="O912" s="12">
        <v>1</v>
      </c>
      <c r="P912" s="7"/>
      <c r="Q912" s="7"/>
      <c r="R912" s="14" t="s">
        <v>1090</v>
      </c>
      <c r="S912" s="7"/>
      <c r="T912" s="7"/>
      <c r="U912" s="7"/>
      <c r="V912" s="7"/>
      <c r="W912" s="2" t="s">
        <v>54</v>
      </c>
      <c r="X912" s="6" t="s">
        <v>86</v>
      </c>
      <c r="Y912" s="6"/>
      <c r="Z912" s="7"/>
      <c r="AA912" s="7"/>
      <c r="AB912" s="7"/>
      <c r="AC912" s="7"/>
      <c r="AD912" s="7"/>
      <c r="AE912" s="7"/>
    </row>
    <row r="913" spans="1:31" x14ac:dyDescent="0.15">
      <c r="A913" s="4">
        <v>42413</v>
      </c>
      <c r="B913" s="5" t="s">
        <v>1842</v>
      </c>
      <c r="C913" s="2">
        <v>11</v>
      </c>
      <c r="D913" s="6" t="s">
        <v>100</v>
      </c>
      <c r="E913" s="6" t="s">
        <v>128</v>
      </c>
      <c r="F913" s="2" t="s">
        <v>200</v>
      </c>
      <c r="G913" s="2" t="s">
        <v>1843</v>
      </c>
      <c r="H913" s="2" t="s">
        <v>44</v>
      </c>
      <c r="I913" s="2" t="s">
        <v>104</v>
      </c>
      <c r="J913" s="6" t="s">
        <v>45</v>
      </c>
      <c r="K913" s="2" t="s">
        <v>66</v>
      </c>
      <c r="L913" s="2">
        <v>1</v>
      </c>
      <c r="M913" s="2">
        <v>315</v>
      </c>
      <c r="N913" s="2">
        <v>252</v>
      </c>
      <c r="O913" s="12">
        <v>0.8</v>
      </c>
      <c r="P913" s="2"/>
      <c r="Q913" s="2"/>
      <c r="R913" s="14" t="s">
        <v>113</v>
      </c>
      <c r="S913" s="2" t="s">
        <v>1844</v>
      </c>
      <c r="T913" s="2"/>
      <c r="U913" s="2"/>
      <c r="V913" s="2"/>
      <c r="W913" s="2" t="s">
        <v>54</v>
      </c>
      <c r="X913" s="6" t="s">
        <v>49</v>
      </c>
      <c r="Y913" s="6"/>
      <c r="Z913" s="2">
        <v>770</v>
      </c>
      <c r="AA913" s="2"/>
      <c r="AB913" s="15"/>
      <c r="AC913" s="2"/>
      <c r="AD913" s="2"/>
      <c r="AE913" s="2"/>
    </row>
    <row r="914" spans="1:31" x14ac:dyDescent="0.15">
      <c r="A914" s="4">
        <v>42413</v>
      </c>
      <c r="B914" s="5" t="s">
        <v>1845</v>
      </c>
      <c r="C914" s="2">
        <v>12</v>
      </c>
      <c r="D914" s="6" t="s">
        <v>50</v>
      </c>
      <c r="E914" s="6" t="s">
        <v>95</v>
      </c>
      <c r="F914" s="2" t="s">
        <v>1608</v>
      </c>
      <c r="G914" s="2" t="s">
        <v>245</v>
      </c>
      <c r="H914" s="2" t="s">
        <v>44</v>
      </c>
      <c r="I914" s="2" t="s">
        <v>72</v>
      </c>
      <c r="J914" s="6" t="s">
        <v>45</v>
      </c>
      <c r="K914" s="2" t="s">
        <v>64</v>
      </c>
      <c r="L914" s="2">
        <v>1</v>
      </c>
      <c r="M914" s="2">
        <v>490</v>
      </c>
      <c r="N914" s="2">
        <v>343</v>
      </c>
      <c r="O914" s="12">
        <v>0.7</v>
      </c>
      <c r="P914" s="7"/>
      <c r="Q914" s="7"/>
      <c r="R914" s="14" t="s">
        <v>113</v>
      </c>
      <c r="S914" s="2" t="s">
        <v>1295</v>
      </c>
      <c r="T914" s="7"/>
      <c r="U914" s="7"/>
      <c r="V914" s="7"/>
      <c r="W914" s="2" t="s">
        <v>54</v>
      </c>
      <c r="X914" s="6" t="s">
        <v>78</v>
      </c>
      <c r="Y914" s="6"/>
      <c r="Z914" s="7"/>
      <c r="AA914" s="7"/>
      <c r="AB914" s="15" t="s">
        <v>1846</v>
      </c>
      <c r="AC914" s="2">
        <v>1</v>
      </c>
      <c r="AD914" s="2">
        <v>100</v>
      </c>
      <c r="AE914" s="7"/>
    </row>
    <row r="915" spans="1:31" x14ac:dyDescent="0.15">
      <c r="A915" s="4">
        <v>42413</v>
      </c>
      <c r="B915" s="5" t="s">
        <v>1847</v>
      </c>
      <c r="C915" s="2">
        <v>13</v>
      </c>
      <c r="D915" s="6" t="s">
        <v>56</v>
      </c>
      <c r="E915" s="6" t="s">
        <v>79</v>
      </c>
      <c r="F915" s="2" t="s">
        <v>105</v>
      </c>
      <c r="G915" s="2" t="s">
        <v>166</v>
      </c>
      <c r="H915" s="2" t="s">
        <v>62</v>
      </c>
      <c r="I915" s="2" t="s">
        <v>53</v>
      </c>
      <c r="J915" s="6" t="s">
        <v>55</v>
      </c>
      <c r="K915" s="2" t="s">
        <v>66</v>
      </c>
      <c r="L915" s="2">
        <v>1</v>
      </c>
      <c r="M915" s="2">
        <v>158</v>
      </c>
      <c r="N915" s="2">
        <v>110</v>
      </c>
      <c r="O915" s="12">
        <v>0.69620253164557</v>
      </c>
      <c r="P915" s="7"/>
      <c r="Q915" s="7"/>
      <c r="R915" s="14" t="s">
        <v>113</v>
      </c>
      <c r="S915" s="2" t="s">
        <v>1819</v>
      </c>
      <c r="T915" s="7"/>
      <c r="U915" s="7"/>
      <c r="V915" s="7"/>
      <c r="W915" s="2" t="s">
        <v>54</v>
      </c>
      <c r="X915" s="6" t="s">
        <v>49</v>
      </c>
      <c r="Y915" s="6"/>
      <c r="Z915" s="7"/>
      <c r="AA915" s="7"/>
      <c r="AB915" s="15" t="s">
        <v>1848</v>
      </c>
      <c r="AC915" s="2">
        <v>1</v>
      </c>
      <c r="AD915" s="2">
        <v>100</v>
      </c>
      <c r="AE915" s="7"/>
    </row>
    <row r="916" spans="1:31" x14ac:dyDescent="0.15">
      <c r="A916" s="4">
        <v>42413</v>
      </c>
      <c r="B916" s="5" t="s">
        <v>1849</v>
      </c>
      <c r="C916" s="2">
        <v>14</v>
      </c>
      <c r="D916" s="6" t="s">
        <v>50</v>
      </c>
      <c r="E916" s="6" t="s">
        <v>112</v>
      </c>
      <c r="F916" s="7"/>
      <c r="G916" s="2" t="s">
        <v>166</v>
      </c>
      <c r="H916" s="2" t="s">
        <v>62</v>
      </c>
      <c r="I916" s="2" t="s">
        <v>53</v>
      </c>
      <c r="J916" s="6" t="s">
        <v>45</v>
      </c>
      <c r="K916" s="2" t="s">
        <v>46</v>
      </c>
      <c r="L916" s="2">
        <v>2</v>
      </c>
      <c r="M916" s="2">
        <v>50</v>
      </c>
      <c r="N916" s="2">
        <v>100</v>
      </c>
      <c r="O916" s="12">
        <v>1</v>
      </c>
      <c r="P916" s="7"/>
      <c r="Q916" s="7"/>
      <c r="R916" s="14" t="s">
        <v>47</v>
      </c>
      <c r="S916" s="7"/>
      <c r="T916" s="7"/>
      <c r="U916" s="7"/>
      <c r="V916" s="7"/>
      <c r="W916" s="2" t="s">
        <v>54</v>
      </c>
      <c r="X916" s="6" t="s">
        <v>49</v>
      </c>
      <c r="Y916" s="6"/>
      <c r="Z916" s="7"/>
      <c r="AA916" s="7"/>
      <c r="AB916" s="7"/>
      <c r="AC916" s="7"/>
      <c r="AD916" s="7"/>
      <c r="AE916" s="7"/>
    </row>
    <row r="917" spans="1:31" x14ac:dyDescent="0.15">
      <c r="A917" s="4">
        <v>42413</v>
      </c>
      <c r="B917" s="5" t="s">
        <v>1849</v>
      </c>
      <c r="C917" s="2">
        <v>14</v>
      </c>
      <c r="D917" s="6" t="s">
        <v>100</v>
      </c>
      <c r="E917" s="6" t="s">
        <v>227</v>
      </c>
      <c r="F917" s="7"/>
      <c r="G917" s="2" t="s">
        <v>137</v>
      </c>
      <c r="H917" s="2" t="s">
        <v>44</v>
      </c>
      <c r="I917" s="2" t="s">
        <v>53</v>
      </c>
      <c r="J917" s="6" t="s">
        <v>45</v>
      </c>
      <c r="K917" s="2" t="s">
        <v>46</v>
      </c>
      <c r="L917" s="2">
        <v>1</v>
      </c>
      <c r="M917" s="2">
        <v>30</v>
      </c>
      <c r="N917" s="2">
        <v>30</v>
      </c>
      <c r="O917" s="12">
        <v>1</v>
      </c>
      <c r="P917" s="7"/>
      <c r="Q917" s="7"/>
      <c r="R917" s="14" t="s">
        <v>47</v>
      </c>
      <c r="S917" s="7"/>
      <c r="T917" s="7"/>
      <c r="U917" s="7"/>
      <c r="V917" s="7"/>
      <c r="W917" s="2" t="s">
        <v>54</v>
      </c>
      <c r="X917" s="6" t="s">
        <v>49</v>
      </c>
      <c r="Y917" s="6"/>
      <c r="Z917" s="7"/>
      <c r="AA917" s="7"/>
      <c r="AB917" s="7"/>
      <c r="AC917" s="7"/>
      <c r="AD917" s="7"/>
      <c r="AE917" s="7"/>
    </row>
    <row r="918" spans="1:31" x14ac:dyDescent="0.15">
      <c r="A918" s="4">
        <v>42414</v>
      </c>
      <c r="B918" s="5" t="s">
        <v>1850</v>
      </c>
      <c r="C918" s="2">
        <v>1</v>
      </c>
      <c r="D918" s="6" t="s">
        <v>50</v>
      </c>
      <c r="E918" s="6" t="s">
        <v>1571</v>
      </c>
      <c r="F918" s="2" t="s">
        <v>224</v>
      </c>
      <c r="G918" s="2" t="s">
        <v>137</v>
      </c>
      <c r="H918" s="2" t="s">
        <v>44</v>
      </c>
      <c r="I918" s="2" t="s">
        <v>53</v>
      </c>
      <c r="J918" s="6" t="s">
        <v>63</v>
      </c>
      <c r="K918" s="2" t="s">
        <v>46</v>
      </c>
      <c r="L918" s="2">
        <v>1</v>
      </c>
      <c r="M918" s="2">
        <v>50</v>
      </c>
      <c r="N918" s="2">
        <v>50</v>
      </c>
      <c r="O918" s="12">
        <v>1</v>
      </c>
      <c r="P918" s="7"/>
      <c r="Q918" s="7"/>
      <c r="R918" s="14" t="s">
        <v>47</v>
      </c>
      <c r="S918" s="7"/>
      <c r="T918" s="7"/>
      <c r="U918" s="7"/>
      <c r="V918" s="7"/>
      <c r="W918" s="2" t="s">
        <v>54</v>
      </c>
      <c r="X918" s="6" t="s">
        <v>49</v>
      </c>
      <c r="Y918" s="6"/>
      <c r="Z918" s="7"/>
      <c r="AA918" s="7"/>
      <c r="AB918" s="7"/>
      <c r="AC918" s="7"/>
      <c r="AD918" s="7"/>
      <c r="AE918" s="7"/>
    </row>
    <row r="919" spans="1:31" x14ac:dyDescent="0.15">
      <c r="A919" s="4">
        <v>42414</v>
      </c>
      <c r="B919" s="5" t="s">
        <v>1851</v>
      </c>
      <c r="C919" s="2">
        <v>2</v>
      </c>
      <c r="D919" s="6" t="s">
        <v>146</v>
      </c>
      <c r="E919" s="6" t="s">
        <v>247</v>
      </c>
      <c r="F919" s="2" t="s">
        <v>187</v>
      </c>
      <c r="G919" s="2" t="s">
        <v>164</v>
      </c>
      <c r="H919" s="2" t="s">
        <v>44</v>
      </c>
      <c r="I919" s="2" t="s">
        <v>287</v>
      </c>
      <c r="J919" s="6" t="s">
        <v>63</v>
      </c>
      <c r="K919" s="2" t="s">
        <v>66</v>
      </c>
      <c r="L919" s="2">
        <v>1</v>
      </c>
      <c r="M919" s="2">
        <v>1480</v>
      </c>
      <c r="N919" s="2">
        <v>1250</v>
      </c>
      <c r="O919" s="12">
        <v>0.84459459459459496</v>
      </c>
      <c r="P919" s="7"/>
      <c r="Q919" s="7"/>
      <c r="R919" s="14" t="s">
        <v>1090</v>
      </c>
      <c r="S919" s="7"/>
      <c r="T919" s="7"/>
      <c r="U919" s="7"/>
      <c r="V919" s="7"/>
      <c r="W919" s="2" t="s">
        <v>54</v>
      </c>
      <c r="X919" s="6" t="s">
        <v>49</v>
      </c>
      <c r="Y919" s="6"/>
      <c r="Z919" s="7"/>
      <c r="AA919" s="7"/>
      <c r="AB919" s="7"/>
      <c r="AC919" s="7"/>
      <c r="AD919" s="7"/>
      <c r="AE919" s="7"/>
    </row>
    <row r="920" spans="1:31" x14ac:dyDescent="0.15">
      <c r="A920" s="4">
        <v>42414</v>
      </c>
      <c r="B920" s="5" t="s">
        <v>1851</v>
      </c>
      <c r="C920" s="2">
        <v>2</v>
      </c>
      <c r="D920" s="6" t="s">
        <v>50</v>
      </c>
      <c r="E920" s="6" t="s">
        <v>1571</v>
      </c>
      <c r="F920" s="2" t="s">
        <v>224</v>
      </c>
      <c r="G920" s="2" t="s">
        <v>164</v>
      </c>
      <c r="H920" s="2" t="s">
        <v>44</v>
      </c>
      <c r="I920" s="2" t="s">
        <v>53</v>
      </c>
      <c r="J920" s="6" t="s">
        <v>63</v>
      </c>
      <c r="K920" s="2" t="s">
        <v>66</v>
      </c>
      <c r="L920" s="2">
        <v>1</v>
      </c>
      <c r="M920" s="2">
        <v>50</v>
      </c>
      <c r="N920" s="2">
        <v>50</v>
      </c>
      <c r="O920" s="12">
        <v>1</v>
      </c>
      <c r="P920" s="7"/>
      <c r="Q920" s="7"/>
      <c r="R920" s="14" t="s">
        <v>1090</v>
      </c>
      <c r="S920" s="7"/>
      <c r="T920" s="7"/>
      <c r="U920" s="7"/>
      <c r="V920" s="7"/>
      <c r="W920" s="2" t="s">
        <v>54</v>
      </c>
      <c r="X920" s="6" t="s">
        <v>49</v>
      </c>
      <c r="Y920" s="6"/>
      <c r="Z920" s="7"/>
      <c r="AA920" s="7"/>
      <c r="AB920" s="7"/>
      <c r="AC920" s="7"/>
      <c r="AD920" s="7"/>
      <c r="AE920" s="7"/>
    </row>
    <row r="921" spans="1:31" x14ac:dyDescent="0.15">
      <c r="A921" s="4">
        <v>42414</v>
      </c>
      <c r="B921" s="5" t="s">
        <v>1852</v>
      </c>
      <c r="C921" s="2">
        <v>3</v>
      </c>
      <c r="D921" s="6" t="s">
        <v>50</v>
      </c>
      <c r="E921" s="6" t="s">
        <v>1153</v>
      </c>
      <c r="F921" s="7"/>
      <c r="G921" s="2" t="s">
        <v>166</v>
      </c>
      <c r="H921" s="2" t="s">
        <v>44</v>
      </c>
      <c r="I921" s="2" t="s">
        <v>72</v>
      </c>
      <c r="J921" s="6" t="s">
        <v>45</v>
      </c>
      <c r="K921" s="2" t="s">
        <v>46</v>
      </c>
      <c r="L921" s="2">
        <v>1</v>
      </c>
      <c r="M921" s="2">
        <v>258</v>
      </c>
      <c r="N921" s="2">
        <v>180</v>
      </c>
      <c r="O921" s="12">
        <v>0.69767441860465096</v>
      </c>
      <c r="P921" s="7"/>
      <c r="Q921" s="7"/>
      <c r="R921" s="14" t="s">
        <v>47</v>
      </c>
      <c r="S921" s="7"/>
      <c r="T921" s="7"/>
      <c r="U921" s="7"/>
      <c r="V921" s="7"/>
      <c r="W921" s="2" t="s">
        <v>54</v>
      </c>
      <c r="X921" s="6" t="s">
        <v>74</v>
      </c>
      <c r="Y921" s="6"/>
      <c r="Z921" s="7"/>
      <c r="AA921" s="7"/>
      <c r="AB921" s="7"/>
      <c r="AC921" s="7"/>
      <c r="AD921" s="7"/>
      <c r="AE921" s="7"/>
    </row>
    <row r="922" spans="1:31" x14ac:dyDescent="0.15">
      <c r="A922" s="4">
        <v>42414</v>
      </c>
      <c r="B922" s="5" t="s">
        <v>1853</v>
      </c>
      <c r="C922" s="2">
        <v>4</v>
      </c>
      <c r="D922" s="6" t="s">
        <v>50</v>
      </c>
      <c r="E922" s="6" t="s">
        <v>602</v>
      </c>
      <c r="F922" s="7"/>
      <c r="G922" s="2" t="s">
        <v>138</v>
      </c>
      <c r="H922" s="2" t="s">
        <v>44</v>
      </c>
      <c r="I922" s="2" t="s">
        <v>53</v>
      </c>
      <c r="J922" s="6" t="s">
        <v>55</v>
      </c>
      <c r="K922" s="2" t="s">
        <v>46</v>
      </c>
      <c r="L922" s="2">
        <v>1</v>
      </c>
      <c r="M922" s="2">
        <v>50</v>
      </c>
      <c r="N922" s="2">
        <v>50</v>
      </c>
      <c r="O922" s="12">
        <v>1</v>
      </c>
      <c r="P922" s="7"/>
      <c r="Q922" s="7"/>
      <c r="R922" s="14" t="s">
        <v>47</v>
      </c>
      <c r="S922" s="7"/>
      <c r="T922" s="7"/>
      <c r="U922" s="7"/>
      <c r="V922" s="7"/>
      <c r="W922" s="2" t="s">
        <v>54</v>
      </c>
      <c r="X922" s="6" t="s">
        <v>74</v>
      </c>
      <c r="Y922" s="6"/>
      <c r="Z922" s="7"/>
      <c r="AA922" s="7"/>
      <c r="AB922" s="7"/>
      <c r="AC922" s="7"/>
      <c r="AD922" s="7"/>
      <c r="AE922" s="7"/>
    </row>
    <row r="923" spans="1:31" x14ac:dyDescent="0.15">
      <c r="A923" s="4">
        <v>42414</v>
      </c>
      <c r="B923" s="5" t="s">
        <v>1853</v>
      </c>
      <c r="C923" s="2">
        <v>4</v>
      </c>
      <c r="D923" s="6" t="s">
        <v>56</v>
      </c>
      <c r="E923" s="6" t="s">
        <v>106</v>
      </c>
      <c r="F923" s="2" t="s">
        <v>105</v>
      </c>
      <c r="G923" s="2" t="s">
        <v>203</v>
      </c>
      <c r="H923" s="2" t="s">
        <v>62</v>
      </c>
      <c r="I923" s="2" t="s">
        <v>53</v>
      </c>
      <c r="J923" s="6" t="s">
        <v>55</v>
      </c>
      <c r="K923" s="2" t="s">
        <v>46</v>
      </c>
      <c r="L923" s="2">
        <v>1</v>
      </c>
      <c r="M923" s="2">
        <v>228</v>
      </c>
      <c r="N923" s="2">
        <v>150</v>
      </c>
      <c r="O923" s="12">
        <v>0.65789473684210498</v>
      </c>
      <c r="P923" s="7"/>
      <c r="Q923" s="7"/>
      <c r="R923" s="14" t="s">
        <v>47</v>
      </c>
      <c r="S923" s="7"/>
      <c r="T923" s="7"/>
      <c r="U923" s="7"/>
      <c r="V923" s="7"/>
      <c r="W923" s="2" t="s">
        <v>54</v>
      </c>
      <c r="X923" s="6" t="s">
        <v>74</v>
      </c>
      <c r="Y923" s="6"/>
      <c r="Z923" s="7"/>
      <c r="AA923" s="7"/>
      <c r="AB923" s="7"/>
      <c r="AC923" s="7"/>
      <c r="AD923" s="7"/>
      <c r="AE923" s="7"/>
    </row>
    <row r="924" spans="1:31" x14ac:dyDescent="0.15">
      <c r="A924" s="4">
        <v>42414</v>
      </c>
      <c r="B924" s="5" t="s">
        <v>1854</v>
      </c>
      <c r="C924" s="2">
        <v>5</v>
      </c>
      <c r="D924" s="6" t="s">
        <v>56</v>
      </c>
      <c r="E924" s="6" t="s">
        <v>52</v>
      </c>
      <c r="F924" s="7"/>
      <c r="G924" s="2" t="s">
        <v>80</v>
      </c>
      <c r="H924" s="2" t="s">
        <v>44</v>
      </c>
      <c r="I924" s="2" t="s">
        <v>53</v>
      </c>
      <c r="J924" s="6" t="s">
        <v>45</v>
      </c>
      <c r="K924" s="2" t="s">
        <v>46</v>
      </c>
      <c r="L924" s="2">
        <v>1</v>
      </c>
      <c r="M924" s="2">
        <v>20</v>
      </c>
      <c r="N924" s="2">
        <v>20</v>
      </c>
      <c r="O924" s="12">
        <v>1</v>
      </c>
      <c r="P924" s="7"/>
      <c r="Q924" s="7"/>
      <c r="R924" s="14" t="s">
        <v>47</v>
      </c>
      <c r="S924" s="7"/>
      <c r="T924" s="7"/>
      <c r="U924" s="7"/>
      <c r="V924" s="7"/>
      <c r="W924" s="2" t="s">
        <v>54</v>
      </c>
      <c r="X924" s="6" t="s">
        <v>49</v>
      </c>
      <c r="Y924" s="6"/>
      <c r="Z924" s="7"/>
      <c r="AA924" s="7"/>
      <c r="AB924" s="7"/>
      <c r="AC924" s="7"/>
      <c r="AD924" s="7"/>
      <c r="AE924" s="7"/>
    </row>
    <row r="925" spans="1:31" x14ac:dyDescent="0.15">
      <c r="A925" s="4">
        <v>42414</v>
      </c>
      <c r="B925" s="5" t="s">
        <v>1855</v>
      </c>
      <c r="C925" s="2">
        <v>6</v>
      </c>
      <c r="D925" s="6" t="s">
        <v>146</v>
      </c>
      <c r="E925" s="6" t="s">
        <v>120</v>
      </c>
      <c r="F925" s="2" t="s">
        <v>897</v>
      </c>
      <c r="G925" s="2" t="s">
        <v>166</v>
      </c>
      <c r="H925" s="2" t="s">
        <v>44</v>
      </c>
      <c r="I925" s="2">
        <v>26.5</v>
      </c>
      <c r="J925" s="6" t="s">
        <v>45</v>
      </c>
      <c r="K925" s="2" t="s">
        <v>66</v>
      </c>
      <c r="L925" s="2">
        <v>1</v>
      </c>
      <c r="M925" s="2">
        <v>4380</v>
      </c>
      <c r="N925" s="2">
        <v>3066</v>
      </c>
      <c r="O925" s="12">
        <v>0.7</v>
      </c>
      <c r="P925" s="2"/>
      <c r="Q925" s="2"/>
      <c r="R925" s="14" t="s">
        <v>65</v>
      </c>
      <c r="S925" s="2" t="s">
        <v>1856</v>
      </c>
      <c r="T925" s="2">
        <v>13716371643</v>
      </c>
      <c r="U925" s="2"/>
      <c r="V925" s="2"/>
      <c r="W925" s="2" t="s">
        <v>54</v>
      </c>
      <c r="X925" s="6" t="s">
        <v>86</v>
      </c>
      <c r="Y925" s="6"/>
      <c r="Z925" s="2"/>
      <c r="AA925" s="2"/>
      <c r="AB925" s="15"/>
      <c r="AC925" s="2"/>
      <c r="AD925" s="2"/>
      <c r="AE925" s="2"/>
    </row>
    <row r="926" spans="1:31" x14ac:dyDescent="0.15">
      <c r="A926" s="4">
        <v>42414</v>
      </c>
      <c r="B926" s="5" t="s">
        <v>1855</v>
      </c>
      <c r="C926" s="2">
        <v>6</v>
      </c>
      <c r="D926" s="6" t="s">
        <v>59</v>
      </c>
      <c r="E926" s="6" t="s">
        <v>52</v>
      </c>
      <c r="F926" s="7"/>
      <c r="G926" s="2" t="s">
        <v>150</v>
      </c>
      <c r="H926" s="2" t="s">
        <v>44</v>
      </c>
      <c r="I926" s="2" t="s">
        <v>43</v>
      </c>
      <c r="J926" s="6" t="s">
        <v>45</v>
      </c>
      <c r="K926" s="2" t="s">
        <v>66</v>
      </c>
      <c r="L926" s="2">
        <v>1</v>
      </c>
      <c r="M926" s="2">
        <v>58</v>
      </c>
      <c r="N926" s="2">
        <v>0</v>
      </c>
      <c r="O926" s="12">
        <v>0</v>
      </c>
      <c r="P926" s="7"/>
      <c r="Q926" s="7"/>
      <c r="R926" s="14" t="s">
        <v>65</v>
      </c>
      <c r="S926" s="2" t="s">
        <v>1856</v>
      </c>
      <c r="T926" s="7"/>
      <c r="U926" s="7"/>
      <c r="V926" s="7"/>
      <c r="W926" s="2" t="s">
        <v>54</v>
      </c>
      <c r="X926" s="6" t="s">
        <v>186</v>
      </c>
      <c r="Y926" s="6"/>
      <c r="Z926" s="7"/>
      <c r="AA926" s="7"/>
      <c r="AB926" s="7"/>
      <c r="AC926" s="7"/>
      <c r="AD926" s="7"/>
      <c r="AE926" s="7"/>
    </row>
    <row r="927" spans="1:31" x14ac:dyDescent="0.15">
      <c r="A927" s="4">
        <v>42414</v>
      </c>
      <c r="B927" s="5" t="s">
        <v>1857</v>
      </c>
      <c r="C927" s="2">
        <v>7</v>
      </c>
      <c r="D927" s="6" t="s">
        <v>50</v>
      </c>
      <c r="E927" s="6" t="s">
        <v>602</v>
      </c>
      <c r="F927" s="7"/>
      <c r="G927" s="2" t="s">
        <v>138</v>
      </c>
      <c r="H927" s="2" t="s">
        <v>44</v>
      </c>
      <c r="I927" s="2" t="s">
        <v>53</v>
      </c>
      <c r="J927" s="6" t="s">
        <v>55</v>
      </c>
      <c r="K927" s="2" t="s">
        <v>46</v>
      </c>
      <c r="L927" s="2">
        <v>1</v>
      </c>
      <c r="M927" s="2">
        <v>50</v>
      </c>
      <c r="N927" s="2">
        <v>50</v>
      </c>
      <c r="O927" s="12">
        <v>1</v>
      </c>
      <c r="P927" s="7"/>
      <c r="Q927" s="7"/>
      <c r="R927" s="14" t="s">
        <v>47</v>
      </c>
      <c r="S927" s="7"/>
      <c r="T927" s="7"/>
      <c r="U927" s="7"/>
      <c r="V927" s="7"/>
      <c r="W927" s="2" t="s">
        <v>54</v>
      </c>
      <c r="X927" s="6" t="s">
        <v>49</v>
      </c>
      <c r="Y927" s="6"/>
      <c r="Z927" s="7"/>
      <c r="AA927" s="7"/>
      <c r="AB927" s="7"/>
      <c r="AC927" s="7"/>
      <c r="AD927" s="7"/>
      <c r="AE927" s="7"/>
    </row>
    <row r="928" spans="1:31" x14ac:dyDescent="0.15">
      <c r="A928" s="4">
        <v>42414</v>
      </c>
      <c r="B928" s="5" t="s">
        <v>1857</v>
      </c>
      <c r="C928" s="2">
        <v>7</v>
      </c>
      <c r="D928" s="6" t="s">
        <v>100</v>
      </c>
      <c r="E928" s="6" t="s">
        <v>227</v>
      </c>
      <c r="F928" s="7"/>
      <c r="G928" s="2" t="s">
        <v>138</v>
      </c>
      <c r="H928" s="2" t="s">
        <v>44</v>
      </c>
      <c r="I928" s="2" t="s">
        <v>53</v>
      </c>
      <c r="J928" s="6" t="s">
        <v>55</v>
      </c>
      <c r="K928" s="2" t="s">
        <v>46</v>
      </c>
      <c r="L928" s="2">
        <v>1</v>
      </c>
      <c r="M928" s="2">
        <v>20</v>
      </c>
      <c r="N928" s="2">
        <v>20</v>
      </c>
      <c r="O928" s="12">
        <v>1</v>
      </c>
      <c r="P928" s="7"/>
      <c r="Q928" s="7"/>
      <c r="R928" s="14" t="s">
        <v>47</v>
      </c>
      <c r="S928" s="7"/>
      <c r="T928" s="7"/>
      <c r="U928" s="7"/>
      <c r="V928" s="7"/>
      <c r="W928" s="2" t="s">
        <v>54</v>
      </c>
      <c r="X928" s="6" t="s">
        <v>49</v>
      </c>
      <c r="Y928" s="6"/>
      <c r="Z928" s="7"/>
      <c r="AA928" s="7"/>
      <c r="AB928" s="7"/>
      <c r="AC928" s="7"/>
      <c r="AD928" s="7"/>
      <c r="AE928" s="7"/>
    </row>
    <row r="929" spans="1:31" x14ac:dyDescent="0.15">
      <c r="A929" s="4">
        <v>42414</v>
      </c>
      <c r="B929" s="5" t="s">
        <v>1858</v>
      </c>
      <c r="C929" s="2">
        <v>8</v>
      </c>
      <c r="D929" s="6" t="s">
        <v>141</v>
      </c>
      <c r="E929" s="6" t="s">
        <v>988</v>
      </c>
      <c r="F929" s="2">
        <v>429</v>
      </c>
      <c r="G929" s="2" t="s">
        <v>166</v>
      </c>
      <c r="H929" s="2" t="s">
        <v>44</v>
      </c>
      <c r="I929" s="2" t="s">
        <v>72</v>
      </c>
      <c r="J929" s="6" t="s">
        <v>45</v>
      </c>
      <c r="K929" s="2" t="s">
        <v>66</v>
      </c>
      <c r="L929" s="2">
        <v>2</v>
      </c>
      <c r="M929" s="2">
        <v>669</v>
      </c>
      <c r="N929" s="2">
        <v>1137</v>
      </c>
      <c r="O929" s="12">
        <v>0.84977578475336302</v>
      </c>
      <c r="P929" s="7"/>
      <c r="Q929" s="7"/>
      <c r="R929" s="14" t="s">
        <v>113</v>
      </c>
      <c r="S929" s="2" t="s">
        <v>320</v>
      </c>
      <c r="T929" s="7"/>
      <c r="U929" s="7"/>
      <c r="V929" s="7"/>
      <c r="W929" s="2" t="s">
        <v>54</v>
      </c>
      <c r="X929" s="6" t="s">
        <v>86</v>
      </c>
      <c r="Y929" s="6"/>
      <c r="Z929" s="7"/>
      <c r="AA929" s="7"/>
      <c r="AB929" s="15" t="s">
        <v>1859</v>
      </c>
      <c r="AC929" s="2">
        <v>1</v>
      </c>
      <c r="AD929" s="2">
        <v>100</v>
      </c>
      <c r="AE929" s="7"/>
    </row>
    <row r="930" spans="1:31" x14ac:dyDescent="0.15">
      <c r="A930" s="4">
        <v>42414</v>
      </c>
      <c r="B930" s="5" t="s">
        <v>1860</v>
      </c>
      <c r="C930" s="2">
        <v>9</v>
      </c>
      <c r="D930" s="6" t="s">
        <v>64</v>
      </c>
      <c r="E930" s="6" t="s">
        <v>101</v>
      </c>
      <c r="F930" s="2" t="s">
        <v>207</v>
      </c>
      <c r="G930" s="2" t="s">
        <v>164</v>
      </c>
      <c r="H930" s="2" t="s">
        <v>44</v>
      </c>
      <c r="I930" s="2" t="s">
        <v>208</v>
      </c>
      <c r="J930" s="6" t="s">
        <v>55</v>
      </c>
      <c r="K930" s="2" t="s">
        <v>64</v>
      </c>
      <c r="L930" s="2">
        <v>1</v>
      </c>
      <c r="M930" s="2">
        <v>2980</v>
      </c>
      <c r="N930" s="2">
        <v>2029</v>
      </c>
      <c r="O930" s="12">
        <v>0.68087248322147698</v>
      </c>
      <c r="P930" s="7"/>
      <c r="Q930" s="7"/>
      <c r="R930" s="14" t="s">
        <v>113</v>
      </c>
      <c r="S930" s="2" t="s">
        <v>1861</v>
      </c>
      <c r="T930" s="7"/>
      <c r="U930" s="7"/>
      <c r="V930" s="7"/>
      <c r="W930" s="2" t="s">
        <v>54</v>
      </c>
      <c r="X930" s="6" t="s">
        <v>86</v>
      </c>
      <c r="Y930" s="6"/>
      <c r="Z930" s="7"/>
      <c r="AA930" s="7"/>
      <c r="AB930" s="7"/>
      <c r="AC930" s="7"/>
      <c r="AD930" s="7"/>
      <c r="AE930" s="7"/>
    </row>
    <row r="931" spans="1:31" x14ac:dyDescent="0.15">
      <c r="A931" s="4">
        <v>42414</v>
      </c>
      <c r="B931" s="5" t="s">
        <v>1860</v>
      </c>
      <c r="C931" s="2">
        <v>9</v>
      </c>
      <c r="D931" s="6" t="s">
        <v>102</v>
      </c>
      <c r="E931" s="6" t="s">
        <v>133</v>
      </c>
      <c r="F931" s="2" t="s">
        <v>1862</v>
      </c>
      <c r="G931" s="2" t="s">
        <v>210</v>
      </c>
      <c r="H931" s="2" t="s">
        <v>44</v>
      </c>
      <c r="I931" s="2" t="s">
        <v>89</v>
      </c>
      <c r="J931" s="6" t="s">
        <v>55</v>
      </c>
      <c r="K931" s="2" t="s">
        <v>64</v>
      </c>
      <c r="L931" s="2">
        <v>1</v>
      </c>
      <c r="M931" s="2">
        <v>1990</v>
      </c>
      <c r="N931" s="2">
        <v>1393</v>
      </c>
      <c r="O931" s="12">
        <v>0.7</v>
      </c>
      <c r="P931" s="7"/>
      <c r="Q931" s="7"/>
      <c r="R931" s="14" t="s">
        <v>113</v>
      </c>
      <c r="S931" s="2" t="s">
        <v>1861</v>
      </c>
      <c r="T931" s="7"/>
      <c r="U931" s="7"/>
      <c r="V931" s="7"/>
      <c r="W931" s="2" t="s">
        <v>54</v>
      </c>
      <c r="X931" s="6" t="s">
        <v>86</v>
      </c>
      <c r="Y931" s="6"/>
      <c r="Z931" s="7"/>
      <c r="AA931" s="7"/>
      <c r="AB931" s="7"/>
      <c r="AC931" s="7"/>
      <c r="AD931" s="7"/>
      <c r="AE931" s="7"/>
    </row>
    <row r="932" spans="1:31" x14ac:dyDescent="0.15">
      <c r="A932" s="4">
        <v>42414</v>
      </c>
      <c r="B932" s="5" t="s">
        <v>1860</v>
      </c>
      <c r="C932" s="2">
        <v>9</v>
      </c>
      <c r="D932" s="6" t="s">
        <v>83</v>
      </c>
      <c r="E932" s="6" t="s">
        <v>79</v>
      </c>
      <c r="F932" s="2" t="s">
        <v>779</v>
      </c>
      <c r="G932" s="2" t="s">
        <v>164</v>
      </c>
      <c r="H932" s="2" t="s">
        <v>44</v>
      </c>
      <c r="I932" s="2">
        <v>36.5</v>
      </c>
      <c r="J932" s="6" t="s">
        <v>55</v>
      </c>
      <c r="K932" s="2" t="s">
        <v>64</v>
      </c>
      <c r="L932" s="2">
        <v>1</v>
      </c>
      <c r="M932" s="2">
        <v>1628</v>
      </c>
      <c r="N932" s="2">
        <v>1139</v>
      </c>
      <c r="O932" s="12">
        <v>0.69963144963144996</v>
      </c>
      <c r="P932" s="7"/>
      <c r="Q932" s="7"/>
      <c r="R932" s="14" t="s">
        <v>113</v>
      </c>
      <c r="S932" s="2" t="s">
        <v>1861</v>
      </c>
      <c r="T932" s="7"/>
      <c r="U932" s="7"/>
      <c r="V932" s="7"/>
      <c r="W932" s="2" t="s">
        <v>54</v>
      </c>
      <c r="X932" s="6" t="s">
        <v>86</v>
      </c>
      <c r="Y932" s="6"/>
      <c r="Z932" s="7"/>
      <c r="AA932" s="7"/>
      <c r="AB932" s="7"/>
      <c r="AC932" s="7"/>
      <c r="AD932" s="7"/>
      <c r="AE932" s="7"/>
    </row>
    <row r="933" spans="1:31" x14ac:dyDescent="0.15">
      <c r="A933" s="4">
        <v>42414</v>
      </c>
      <c r="B933" s="5" t="s">
        <v>1860</v>
      </c>
      <c r="C933" s="2">
        <v>9</v>
      </c>
      <c r="D933" s="6" t="s">
        <v>941</v>
      </c>
      <c r="E933" s="6" t="s">
        <v>41</v>
      </c>
      <c r="F933" s="7"/>
      <c r="G933" s="2" t="s">
        <v>166</v>
      </c>
      <c r="H933" s="2" t="s">
        <v>44</v>
      </c>
      <c r="I933" s="2" t="s">
        <v>43</v>
      </c>
      <c r="J933" s="6" t="s">
        <v>55</v>
      </c>
      <c r="K933" s="2" t="s">
        <v>64</v>
      </c>
      <c r="L933" s="2">
        <v>1</v>
      </c>
      <c r="M933" s="2">
        <v>190</v>
      </c>
      <c r="N933" s="2">
        <v>190</v>
      </c>
      <c r="O933" s="12">
        <v>1</v>
      </c>
      <c r="P933" s="7"/>
      <c r="Q933" s="7"/>
      <c r="R933" s="14" t="s">
        <v>113</v>
      </c>
      <c r="S933" s="2" t="s">
        <v>1861</v>
      </c>
      <c r="T933" s="7"/>
      <c r="U933" s="7"/>
      <c r="V933" s="7"/>
      <c r="W933" s="2" t="s">
        <v>54</v>
      </c>
      <c r="X933" s="6" t="s">
        <v>86</v>
      </c>
      <c r="Y933" s="6"/>
      <c r="Z933" s="7"/>
      <c r="AA933" s="7"/>
      <c r="AB933" s="7"/>
      <c r="AC933" s="7"/>
      <c r="AD933" s="7"/>
      <c r="AE933" s="7"/>
    </row>
    <row r="934" spans="1:31" x14ac:dyDescent="0.15">
      <c r="A934" s="4">
        <v>42414</v>
      </c>
      <c r="B934" s="5" t="s">
        <v>1860</v>
      </c>
      <c r="C934" s="2">
        <v>9</v>
      </c>
      <c r="D934" s="6" t="s">
        <v>50</v>
      </c>
      <c r="E934" s="6" t="s">
        <v>1224</v>
      </c>
      <c r="F934" s="7"/>
      <c r="G934" s="2" t="s">
        <v>203</v>
      </c>
      <c r="H934" s="2" t="s">
        <v>44</v>
      </c>
      <c r="I934" s="2" t="s">
        <v>43</v>
      </c>
      <c r="J934" s="6" t="s">
        <v>55</v>
      </c>
      <c r="K934" s="2" t="s">
        <v>64</v>
      </c>
      <c r="L934" s="2">
        <v>1</v>
      </c>
      <c r="M934" s="2">
        <v>258</v>
      </c>
      <c r="N934" s="2">
        <v>120</v>
      </c>
      <c r="O934" s="12">
        <v>0.46511627906976699</v>
      </c>
      <c r="P934" s="7"/>
      <c r="Q934" s="7"/>
      <c r="R934" s="14" t="s">
        <v>113</v>
      </c>
      <c r="S934" s="2" t="s">
        <v>1861</v>
      </c>
      <c r="T934" s="7"/>
      <c r="U934" s="7"/>
      <c r="V934" s="7"/>
      <c r="W934" s="2" t="s">
        <v>54</v>
      </c>
      <c r="X934" s="6" t="s">
        <v>86</v>
      </c>
      <c r="Y934" s="6"/>
      <c r="Z934" s="7"/>
      <c r="AA934" s="7"/>
      <c r="AB934" s="7"/>
      <c r="AC934" s="7"/>
      <c r="AD934" s="7"/>
      <c r="AE934" s="7"/>
    </row>
    <row r="935" spans="1:31" x14ac:dyDescent="0.15">
      <c r="A935" s="4">
        <v>42414</v>
      </c>
      <c r="B935" s="5" t="s">
        <v>1860</v>
      </c>
      <c r="C935" s="2">
        <v>9</v>
      </c>
      <c r="D935" s="6" t="s">
        <v>87</v>
      </c>
      <c r="E935" s="6" t="s">
        <v>98</v>
      </c>
      <c r="F935" s="2" t="s">
        <v>99</v>
      </c>
      <c r="G935" s="2" t="s">
        <v>164</v>
      </c>
      <c r="H935" s="2" t="s">
        <v>44</v>
      </c>
      <c r="I935" s="2" t="s">
        <v>89</v>
      </c>
      <c r="J935" s="6" t="s">
        <v>55</v>
      </c>
      <c r="K935" s="2" t="s">
        <v>64</v>
      </c>
      <c r="L935" s="2">
        <v>1</v>
      </c>
      <c r="M935" s="2">
        <v>350</v>
      </c>
      <c r="N935" s="2">
        <v>350</v>
      </c>
      <c r="O935" s="12">
        <v>1</v>
      </c>
      <c r="P935" s="7"/>
      <c r="Q935" s="7"/>
      <c r="R935" s="14" t="s">
        <v>113</v>
      </c>
      <c r="S935" s="2" t="s">
        <v>1861</v>
      </c>
      <c r="T935" s="7"/>
      <c r="U935" s="7"/>
      <c r="V935" s="7"/>
      <c r="W935" s="2" t="s">
        <v>54</v>
      </c>
      <c r="X935" s="6" t="s">
        <v>86</v>
      </c>
      <c r="Y935" s="6"/>
      <c r="Z935" s="7"/>
      <c r="AA935" s="7"/>
      <c r="AB935" s="7"/>
      <c r="AC935" s="7"/>
      <c r="AD935" s="7"/>
      <c r="AE935" s="7"/>
    </row>
    <row r="936" spans="1:31" x14ac:dyDescent="0.15">
      <c r="A936" s="4">
        <v>42414</v>
      </c>
      <c r="B936" s="5" t="s">
        <v>1863</v>
      </c>
      <c r="C936" s="2">
        <v>10</v>
      </c>
      <c r="D936" s="6" t="s">
        <v>56</v>
      </c>
      <c r="E936" s="6" t="s">
        <v>106</v>
      </c>
      <c r="F936" s="7"/>
      <c r="G936" s="2" t="s">
        <v>138</v>
      </c>
      <c r="H936" s="2" t="s">
        <v>62</v>
      </c>
      <c r="I936" s="2" t="s">
        <v>53</v>
      </c>
      <c r="J936" s="6" t="s">
        <v>55</v>
      </c>
      <c r="K936" s="2" t="s">
        <v>46</v>
      </c>
      <c r="L936" s="2">
        <v>1</v>
      </c>
      <c r="M936" s="2">
        <v>228</v>
      </c>
      <c r="N936" s="2">
        <v>150</v>
      </c>
      <c r="O936" s="12">
        <v>0.65789473684210498</v>
      </c>
      <c r="P936" s="7"/>
      <c r="Q936" s="7"/>
      <c r="R936" s="14" t="s">
        <v>47</v>
      </c>
      <c r="S936" s="7"/>
      <c r="T936" s="7"/>
      <c r="U936" s="7"/>
      <c r="V936" s="7"/>
      <c r="W936" s="2" t="s">
        <v>54</v>
      </c>
      <c r="X936" s="6" t="s">
        <v>49</v>
      </c>
      <c r="Y936" s="6"/>
      <c r="Z936" s="7"/>
      <c r="AA936" s="7"/>
      <c r="AB936" s="7"/>
      <c r="AC936" s="7"/>
      <c r="AD936" s="7"/>
      <c r="AE936" s="7"/>
    </row>
    <row r="937" spans="1:31" x14ac:dyDescent="0.15">
      <c r="A937" s="4">
        <v>42414</v>
      </c>
      <c r="B937" s="5" t="s">
        <v>1864</v>
      </c>
      <c r="C937" s="2">
        <v>11</v>
      </c>
      <c r="D937" s="6" t="s">
        <v>50</v>
      </c>
      <c r="E937" s="6" t="s">
        <v>602</v>
      </c>
      <c r="F937" s="7"/>
      <c r="G937" s="2" t="s">
        <v>138</v>
      </c>
      <c r="H937" s="2" t="s">
        <v>44</v>
      </c>
      <c r="I937" s="2" t="s">
        <v>53</v>
      </c>
      <c r="J937" s="6" t="s">
        <v>55</v>
      </c>
      <c r="K937" s="2" t="s">
        <v>46</v>
      </c>
      <c r="L937" s="2">
        <v>1</v>
      </c>
      <c r="M937" s="2">
        <v>50</v>
      </c>
      <c r="N937" s="2">
        <v>50</v>
      </c>
      <c r="O937" s="12">
        <v>1</v>
      </c>
      <c r="P937" s="7"/>
      <c r="Q937" s="7"/>
      <c r="R937" s="14" t="s">
        <v>47</v>
      </c>
      <c r="S937" s="7"/>
      <c r="T937" s="7"/>
      <c r="U937" s="7"/>
      <c r="V937" s="7"/>
      <c r="W937" s="2" t="s">
        <v>54</v>
      </c>
      <c r="X937" s="6" t="s">
        <v>49</v>
      </c>
      <c r="Y937" s="6"/>
      <c r="Z937" s="7"/>
      <c r="AA937" s="7"/>
      <c r="AB937" s="7"/>
      <c r="AC937" s="7"/>
      <c r="AD937" s="7"/>
      <c r="AE937" s="7"/>
    </row>
    <row r="938" spans="1:31" x14ac:dyDescent="0.15">
      <c r="A938" s="4">
        <v>42414</v>
      </c>
      <c r="B938" s="5" t="s">
        <v>1865</v>
      </c>
      <c r="C938" s="2">
        <v>12</v>
      </c>
      <c r="D938" s="6" t="s">
        <v>941</v>
      </c>
      <c r="E938" s="6" t="s">
        <v>41</v>
      </c>
      <c r="F938" s="2" t="s">
        <v>42</v>
      </c>
      <c r="G938" s="2" t="s">
        <v>166</v>
      </c>
      <c r="H938" s="2" t="s">
        <v>44</v>
      </c>
      <c r="I938" s="2" t="s">
        <v>72</v>
      </c>
      <c r="J938" s="6" t="s">
        <v>45</v>
      </c>
      <c r="K938" s="2" t="s">
        <v>64</v>
      </c>
      <c r="L938" s="2">
        <v>1</v>
      </c>
      <c r="M938" s="2">
        <v>190</v>
      </c>
      <c r="N938" s="2">
        <v>170</v>
      </c>
      <c r="O938" s="12">
        <v>0.89473684210526305</v>
      </c>
      <c r="P938" s="7"/>
      <c r="Q938" s="7"/>
      <c r="R938" s="14" t="s">
        <v>47</v>
      </c>
      <c r="S938" s="7"/>
      <c r="T938" s="7"/>
      <c r="U938" s="7"/>
      <c r="V938" s="7"/>
      <c r="W938" s="2" t="s">
        <v>54</v>
      </c>
      <c r="X938" s="6" t="s">
        <v>86</v>
      </c>
      <c r="Y938" s="6"/>
      <c r="Z938" s="7"/>
      <c r="AA938" s="7"/>
      <c r="AB938" s="7"/>
      <c r="AC938" s="7"/>
      <c r="AD938" s="7"/>
      <c r="AE938" s="7"/>
    </row>
    <row r="939" spans="1:31" x14ac:dyDescent="0.15">
      <c r="A939" s="4">
        <v>42414</v>
      </c>
      <c r="B939" s="5" t="s">
        <v>1866</v>
      </c>
      <c r="C939" s="2">
        <v>13</v>
      </c>
      <c r="D939" s="6" t="s">
        <v>671</v>
      </c>
      <c r="E939" s="6" t="s">
        <v>112</v>
      </c>
      <c r="F939" s="7"/>
      <c r="G939" s="2" t="s">
        <v>1145</v>
      </c>
      <c r="H939" s="2" t="s">
        <v>44</v>
      </c>
      <c r="I939" s="2" t="s">
        <v>53</v>
      </c>
      <c r="J939" s="6" t="s">
        <v>55</v>
      </c>
      <c r="K939" s="2" t="s">
        <v>66</v>
      </c>
      <c r="L939" s="2">
        <v>1</v>
      </c>
      <c r="M939" s="2">
        <v>480</v>
      </c>
      <c r="N939" s="2">
        <v>480</v>
      </c>
      <c r="O939" s="12">
        <v>1</v>
      </c>
      <c r="P939" s="7"/>
      <c r="Q939" s="7"/>
      <c r="R939" s="14" t="s">
        <v>113</v>
      </c>
      <c r="S939" s="2" t="s">
        <v>213</v>
      </c>
      <c r="T939" s="7"/>
      <c r="U939" s="7"/>
      <c r="V939" s="7"/>
      <c r="W939" s="2" t="s">
        <v>54</v>
      </c>
      <c r="X939" s="6" t="s">
        <v>86</v>
      </c>
      <c r="Y939" s="6"/>
      <c r="Z939" s="2">
        <v>1440</v>
      </c>
      <c r="AA939" s="7"/>
      <c r="AB939" s="7"/>
      <c r="AC939" s="7"/>
      <c r="AD939" s="7"/>
      <c r="AE939" s="7"/>
    </row>
    <row r="940" spans="1:31" x14ac:dyDescent="0.15">
      <c r="A940" s="4">
        <v>42414</v>
      </c>
      <c r="B940" s="5" t="s">
        <v>1867</v>
      </c>
      <c r="C940" s="2">
        <v>14</v>
      </c>
      <c r="D940" s="6" t="s">
        <v>425</v>
      </c>
      <c r="E940" s="6"/>
      <c r="F940" s="7"/>
      <c r="G940" s="2" t="s">
        <v>80</v>
      </c>
      <c r="H940" s="2" t="s">
        <v>62</v>
      </c>
      <c r="I940" s="2">
        <v>26.5</v>
      </c>
      <c r="J940" s="6" t="s">
        <v>45</v>
      </c>
      <c r="K940" s="2" t="s">
        <v>66</v>
      </c>
      <c r="L940" s="2">
        <v>1</v>
      </c>
      <c r="M940" s="2">
        <v>300</v>
      </c>
      <c r="N940" s="2">
        <v>300</v>
      </c>
      <c r="O940" s="12">
        <v>1</v>
      </c>
      <c r="P940" s="7"/>
      <c r="Q940" s="7"/>
      <c r="R940" s="14" t="s">
        <v>113</v>
      </c>
      <c r="S940" s="2" t="s">
        <v>307</v>
      </c>
      <c r="T940" s="7"/>
      <c r="U940" s="7"/>
      <c r="V940" s="7"/>
      <c r="W940" s="2" t="s">
        <v>54</v>
      </c>
      <c r="X940" s="6" t="s">
        <v>86</v>
      </c>
      <c r="Y940" s="6"/>
      <c r="Z940" s="7"/>
      <c r="AA940" s="7"/>
      <c r="AB940" s="7"/>
      <c r="AC940" s="7"/>
      <c r="AD940" s="7"/>
      <c r="AE940" s="7"/>
    </row>
    <row r="941" spans="1:31" x14ac:dyDescent="0.15">
      <c r="A941" s="4">
        <v>42415</v>
      </c>
      <c r="B941" s="5" t="s">
        <v>1868</v>
      </c>
      <c r="C941" s="2">
        <v>1</v>
      </c>
      <c r="D941" s="6" t="s">
        <v>69</v>
      </c>
      <c r="E941" s="6" t="s">
        <v>199</v>
      </c>
      <c r="F941" s="2" t="s">
        <v>903</v>
      </c>
      <c r="G941" s="2" t="s">
        <v>258</v>
      </c>
      <c r="H941" s="2" t="s">
        <v>44</v>
      </c>
      <c r="I941" s="2" t="s">
        <v>43</v>
      </c>
      <c r="J941" s="6" t="s">
        <v>63</v>
      </c>
      <c r="K941" s="2" t="s">
        <v>66</v>
      </c>
      <c r="L941" s="2">
        <v>1</v>
      </c>
      <c r="M941" s="2">
        <v>980</v>
      </c>
      <c r="N941" s="2">
        <v>980</v>
      </c>
      <c r="O941" s="12">
        <v>1</v>
      </c>
      <c r="P941" s="7"/>
      <c r="Q941" s="7"/>
      <c r="R941" s="14" t="s">
        <v>65</v>
      </c>
      <c r="S941" s="2" t="s">
        <v>1869</v>
      </c>
      <c r="T941" s="2">
        <v>18618346873</v>
      </c>
      <c r="U941" s="7"/>
      <c r="V941" s="7"/>
      <c r="W941" s="2" t="s">
        <v>54</v>
      </c>
      <c r="X941" s="6" t="s">
        <v>86</v>
      </c>
      <c r="Y941" s="6"/>
      <c r="Z941" s="7"/>
      <c r="AA941" s="7"/>
      <c r="AB941" s="7"/>
      <c r="AC941" s="7"/>
      <c r="AD941" s="7"/>
      <c r="AE941" s="7"/>
    </row>
    <row r="942" spans="1:31" x14ac:dyDescent="0.15">
      <c r="A942" s="4">
        <v>42415</v>
      </c>
      <c r="B942" s="5" t="s">
        <v>1868</v>
      </c>
      <c r="C942" s="2">
        <v>1</v>
      </c>
      <c r="D942" s="6" t="s">
        <v>75</v>
      </c>
      <c r="E942" s="6" t="s">
        <v>199</v>
      </c>
      <c r="F942" s="2" t="s">
        <v>973</v>
      </c>
      <c r="G942" s="2" t="s">
        <v>258</v>
      </c>
      <c r="H942" s="2" t="s">
        <v>44</v>
      </c>
      <c r="I942" s="2" t="s">
        <v>53</v>
      </c>
      <c r="J942" s="6" t="s">
        <v>63</v>
      </c>
      <c r="K942" s="2" t="s">
        <v>66</v>
      </c>
      <c r="L942" s="2">
        <v>1</v>
      </c>
      <c r="M942" s="2">
        <v>528</v>
      </c>
      <c r="N942" s="2">
        <v>528</v>
      </c>
      <c r="O942" s="12">
        <v>1</v>
      </c>
      <c r="P942" s="7"/>
      <c r="Q942" s="7"/>
      <c r="R942" s="14" t="s">
        <v>65</v>
      </c>
      <c r="S942" s="2" t="s">
        <v>1869</v>
      </c>
      <c r="T942" s="7"/>
      <c r="U942" s="7"/>
      <c r="V942" s="7"/>
      <c r="W942" s="2" t="s">
        <v>54</v>
      </c>
      <c r="X942" s="6" t="s">
        <v>86</v>
      </c>
      <c r="Y942" s="6"/>
      <c r="Z942" s="7"/>
      <c r="AA942" s="7"/>
      <c r="AB942" s="7"/>
      <c r="AC942" s="7"/>
      <c r="AD942" s="7"/>
      <c r="AE942" s="7"/>
    </row>
    <row r="943" spans="1:31" x14ac:dyDescent="0.15">
      <c r="A943" s="4">
        <v>42415</v>
      </c>
      <c r="B943" s="5" t="s">
        <v>1868</v>
      </c>
      <c r="C943" s="2">
        <v>1</v>
      </c>
      <c r="D943" s="6" t="s">
        <v>90</v>
      </c>
      <c r="E943" s="6" t="s">
        <v>995</v>
      </c>
      <c r="F943" s="2" t="s">
        <v>108</v>
      </c>
      <c r="G943" s="2" t="s">
        <v>254</v>
      </c>
      <c r="H943" s="2" t="s">
        <v>44</v>
      </c>
      <c r="I943" s="2" t="s">
        <v>255</v>
      </c>
      <c r="J943" s="6" t="s">
        <v>63</v>
      </c>
      <c r="K943" s="2" t="s">
        <v>66</v>
      </c>
      <c r="L943" s="2">
        <v>1</v>
      </c>
      <c r="M943" s="2">
        <v>598</v>
      </c>
      <c r="N943" s="2">
        <v>418</v>
      </c>
      <c r="O943" s="12">
        <v>0.69899665551839496</v>
      </c>
      <c r="P943" s="2"/>
      <c r="Q943" s="2"/>
      <c r="R943" s="14" t="s">
        <v>65</v>
      </c>
      <c r="S943" s="2" t="s">
        <v>1869</v>
      </c>
      <c r="T943" s="2"/>
      <c r="U943" s="2"/>
      <c r="V943" s="2"/>
      <c r="W943" s="2" t="s">
        <v>54</v>
      </c>
      <c r="X943" s="6" t="s">
        <v>86</v>
      </c>
      <c r="Y943" s="6"/>
      <c r="Z943" s="2"/>
      <c r="AA943" s="2"/>
      <c r="AB943" s="15"/>
      <c r="AC943" s="2"/>
      <c r="AD943" s="2"/>
      <c r="AE943" s="2"/>
    </row>
    <row r="944" spans="1:31" x14ac:dyDescent="0.15">
      <c r="A944" s="4">
        <v>42415</v>
      </c>
      <c r="B944" s="5" t="s">
        <v>1868</v>
      </c>
      <c r="C944" s="2">
        <v>1</v>
      </c>
      <c r="D944" s="6" t="s">
        <v>92</v>
      </c>
      <c r="E944" s="6" t="s">
        <v>52</v>
      </c>
      <c r="F944" s="7"/>
      <c r="G944" s="2" t="s">
        <v>184</v>
      </c>
      <c r="H944" s="2" t="s">
        <v>44</v>
      </c>
      <c r="I944" s="2" t="s">
        <v>43</v>
      </c>
      <c r="J944" s="6" t="s">
        <v>63</v>
      </c>
      <c r="K944" s="2" t="s">
        <v>66</v>
      </c>
      <c r="L944" s="2">
        <v>1</v>
      </c>
      <c r="M944" s="2">
        <v>1290</v>
      </c>
      <c r="N944" s="2">
        <v>300</v>
      </c>
      <c r="O944" s="12">
        <v>0.232558139534884</v>
      </c>
      <c r="P944" s="7"/>
      <c r="Q944" s="7"/>
      <c r="R944" s="14" t="s">
        <v>65</v>
      </c>
      <c r="S944" s="2" t="s">
        <v>1869</v>
      </c>
      <c r="T944" s="7"/>
      <c r="U944" s="7"/>
      <c r="V944" s="7"/>
      <c r="W944" s="2" t="s">
        <v>54</v>
      </c>
      <c r="X944" s="6" t="s">
        <v>86</v>
      </c>
      <c r="Y944" s="6"/>
      <c r="Z944" s="7"/>
      <c r="AA944" s="7"/>
      <c r="AB944" s="7"/>
      <c r="AC944" s="7"/>
      <c r="AD944" s="7"/>
      <c r="AE944" s="7"/>
    </row>
    <row r="945" spans="1:30" x14ac:dyDescent="0.15">
      <c r="A945" s="4">
        <v>42415</v>
      </c>
      <c r="B945" s="5" t="s">
        <v>1868</v>
      </c>
      <c r="C945" s="2">
        <v>1</v>
      </c>
      <c r="D945" s="6" t="s">
        <v>146</v>
      </c>
      <c r="E945" s="6" t="s">
        <v>247</v>
      </c>
      <c r="F945" s="2" t="s">
        <v>187</v>
      </c>
      <c r="G945" s="2" t="s">
        <v>150</v>
      </c>
      <c r="H945" s="2" t="s">
        <v>44</v>
      </c>
      <c r="I945" s="2" t="s">
        <v>239</v>
      </c>
      <c r="J945" s="6" t="s">
        <v>63</v>
      </c>
      <c r="K945" s="2" t="s">
        <v>66</v>
      </c>
      <c r="L945" s="2">
        <v>1</v>
      </c>
      <c r="M945" s="2">
        <v>1520</v>
      </c>
      <c r="N945" s="2">
        <v>1184</v>
      </c>
      <c r="O945" s="12">
        <v>0.77894736842105305</v>
      </c>
      <c r="P945" s="7"/>
      <c r="Q945" s="7"/>
      <c r="R945" s="14" t="s">
        <v>65</v>
      </c>
      <c r="S945" s="2" t="s">
        <v>1869</v>
      </c>
      <c r="T945" s="7"/>
      <c r="U945" s="7"/>
      <c r="V945" s="7"/>
      <c r="W945" s="2" t="s">
        <v>54</v>
      </c>
      <c r="X945" s="6" t="s">
        <v>86</v>
      </c>
      <c r="Y945" s="6"/>
      <c r="Z945" s="7"/>
      <c r="AA945" s="7"/>
      <c r="AB945" s="7"/>
      <c r="AC945" s="7"/>
      <c r="AD945" s="7"/>
    </row>
    <row r="946" spans="1:30" x14ac:dyDescent="0.15">
      <c r="A946" s="4">
        <v>42415</v>
      </c>
      <c r="B946" s="5" t="s">
        <v>1868</v>
      </c>
      <c r="C946" s="2">
        <v>1</v>
      </c>
      <c r="D946" s="6" t="s">
        <v>157</v>
      </c>
      <c r="E946" s="6" t="s">
        <v>41</v>
      </c>
      <c r="F946" s="2" t="s">
        <v>176</v>
      </c>
      <c r="G946" s="2" t="s">
        <v>166</v>
      </c>
      <c r="H946" s="2" t="s">
        <v>44</v>
      </c>
      <c r="I946" s="2" t="s">
        <v>72</v>
      </c>
      <c r="J946" s="6" t="s">
        <v>63</v>
      </c>
      <c r="K946" s="2" t="s">
        <v>66</v>
      </c>
      <c r="L946" s="2">
        <v>1</v>
      </c>
      <c r="M946" s="2">
        <v>1055</v>
      </c>
      <c r="N946" s="2">
        <v>844</v>
      </c>
      <c r="O946" s="12">
        <v>0.8</v>
      </c>
      <c r="P946" s="7"/>
      <c r="Q946" s="7"/>
      <c r="R946" s="14" t="s">
        <v>65</v>
      </c>
      <c r="S946" s="2" t="s">
        <v>1869</v>
      </c>
      <c r="T946" s="7"/>
      <c r="U946" s="7"/>
      <c r="V946" s="7"/>
      <c r="W946" s="2" t="s">
        <v>54</v>
      </c>
      <c r="X946" s="6" t="s">
        <v>86</v>
      </c>
      <c r="Y946" s="6"/>
      <c r="Z946" s="7"/>
      <c r="AA946" s="7"/>
      <c r="AB946" s="7"/>
      <c r="AC946" s="7"/>
      <c r="AD946" s="7"/>
    </row>
    <row r="947" spans="1:30" x14ac:dyDescent="0.15">
      <c r="A947" s="4">
        <v>42415</v>
      </c>
      <c r="B947" s="5" t="s">
        <v>1868</v>
      </c>
      <c r="C947" s="2">
        <v>1</v>
      </c>
      <c r="D947" s="6" t="s">
        <v>59</v>
      </c>
      <c r="E947" s="6" t="s">
        <v>52</v>
      </c>
      <c r="F947" s="7"/>
      <c r="G947" s="2" t="s">
        <v>164</v>
      </c>
      <c r="H947" s="2" t="s">
        <v>44</v>
      </c>
      <c r="I947" s="2" t="s">
        <v>89</v>
      </c>
      <c r="J947" s="6" t="s">
        <v>63</v>
      </c>
      <c r="K947" s="2" t="s">
        <v>66</v>
      </c>
      <c r="L947" s="2">
        <v>1</v>
      </c>
      <c r="M947" s="2">
        <v>58</v>
      </c>
      <c r="N947" s="2">
        <v>0</v>
      </c>
      <c r="O947" s="12">
        <v>0</v>
      </c>
      <c r="P947" s="7"/>
      <c r="Q947" s="7"/>
      <c r="R947" s="14" t="s">
        <v>65</v>
      </c>
      <c r="S947" s="2" t="s">
        <v>1869</v>
      </c>
      <c r="T947" s="7"/>
      <c r="U947" s="7"/>
      <c r="V947" s="7"/>
      <c r="W947" s="2" t="s">
        <v>54</v>
      </c>
      <c r="X947" s="6" t="s">
        <v>86</v>
      </c>
      <c r="Y947" s="6"/>
      <c r="Z947" s="7"/>
      <c r="AA947" s="7"/>
      <c r="AB947" s="7"/>
      <c r="AC947" s="7"/>
      <c r="AD947" s="7"/>
    </row>
    <row r="948" spans="1:30" x14ac:dyDescent="0.15">
      <c r="A948" s="4">
        <v>42415</v>
      </c>
      <c r="B948" s="5" t="s">
        <v>1870</v>
      </c>
      <c r="C948" s="2">
        <v>2</v>
      </c>
      <c r="D948" s="6" t="s">
        <v>75</v>
      </c>
      <c r="E948" s="6" t="s">
        <v>199</v>
      </c>
      <c r="F948" s="2" t="s">
        <v>1010</v>
      </c>
      <c r="G948" s="2" t="s">
        <v>781</v>
      </c>
      <c r="H948" s="2" t="s">
        <v>44</v>
      </c>
      <c r="I948" s="2" t="s">
        <v>53</v>
      </c>
      <c r="J948" s="6" t="s">
        <v>45</v>
      </c>
      <c r="K948" s="2" t="s">
        <v>66</v>
      </c>
      <c r="L948" s="2">
        <v>1</v>
      </c>
      <c r="M948" s="2">
        <v>228</v>
      </c>
      <c r="N948" s="2">
        <v>228</v>
      </c>
      <c r="O948" s="12">
        <v>1</v>
      </c>
      <c r="P948" s="7"/>
      <c r="Q948" s="7"/>
      <c r="R948" s="14" t="s">
        <v>65</v>
      </c>
      <c r="S948" s="2" t="s">
        <v>1871</v>
      </c>
      <c r="T948" s="7"/>
      <c r="U948" s="7"/>
      <c r="V948" s="7"/>
      <c r="W948" s="2" t="s">
        <v>54</v>
      </c>
      <c r="X948" s="6" t="s">
        <v>86</v>
      </c>
      <c r="Y948" s="6"/>
      <c r="Z948" s="7"/>
      <c r="AA948" s="7"/>
      <c r="AB948" s="7"/>
      <c r="AC948" s="7"/>
      <c r="AD948" s="7"/>
    </row>
    <row r="949" spans="1:30" x14ac:dyDescent="0.15">
      <c r="A949" s="4">
        <v>42415</v>
      </c>
      <c r="B949" s="5" t="s">
        <v>1870</v>
      </c>
      <c r="C949" s="2">
        <v>2</v>
      </c>
      <c r="D949" s="6" t="s">
        <v>66</v>
      </c>
      <c r="E949" s="6" t="s">
        <v>120</v>
      </c>
      <c r="F949" s="2" t="s">
        <v>1328</v>
      </c>
      <c r="G949" s="2" t="s">
        <v>138</v>
      </c>
      <c r="H949" s="2" t="s">
        <v>44</v>
      </c>
      <c r="I949" s="2" t="s">
        <v>1329</v>
      </c>
      <c r="J949" s="6" t="s">
        <v>45</v>
      </c>
      <c r="K949" s="2" t="s">
        <v>66</v>
      </c>
      <c r="L949" s="2">
        <v>1</v>
      </c>
      <c r="M949" s="2">
        <v>5790</v>
      </c>
      <c r="N949" s="2">
        <v>4000</v>
      </c>
      <c r="O949" s="12">
        <v>0.69084628670120896</v>
      </c>
      <c r="P949" s="7"/>
      <c r="Q949" s="7"/>
      <c r="R949" s="14" t="s">
        <v>65</v>
      </c>
      <c r="S949" s="2" t="s">
        <v>1871</v>
      </c>
      <c r="T949" s="7"/>
      <c r="U949" s="7"/>
      <c r="V949" s="7"/>
      <c r="W949" s="2" t="s">
        <v>54</v>
      </c>
      <c r="X949" s="6" t="s">
        <v>86</v>
      </c>
      <c r="Y949" s="6"/>
      <c r="Z949" s="7"/>
      <c r="AA949" s="7"/>
      <c r="AB949" s="15" t="s">
        <v>1872</v>
      </c>
      <c r="AC949" s="2">
        <v>1</v>
      </c>
      <c r="AD949" s="2">
        <v>100</v>
      </c>
    </row>
    <row r="950" spans="1:30" x14ac:dyDescent="0.15">
      <c r="A950" s="4">
        <v>42415</v>
      </c>
      <c r="B950" s="5" t="s">
        <v>1870</v>
      </c>
      <c r="C950" s="2">
        <v>2</v>
      </c>
      <c r="D950" s="6" t="s">
        <v>146</v>
      </c>
      <c r="E950" s="6" t="s">
        <v>120</v>
      </c>
      <c r="F950" s="2" t="s">
        <v>1581</v>
      </c>
      <c r="G950" s="2" t="s">
        <v>166</v>
      </c>
      <c r="H950" s="2" t="s">
        <v>44</v>
      </c>
      <c r="I950" s="2">
        <v>27.5</v>
      </c>
      <c r="J950" s="6" t="s">
        <v>45</v>
      </c>
      <c r="K950" s="2" t="s">
        <v>66</v>
      </c>
      <c r="L950" s="2">
        <v>1</v>
      </c>
      <c r="M950" s="2">
        <v>3940</v>
      </c>
      <c r="N950" s="2">
        <v>2667</v>
      </c>
      <c r="O950" s="12">
        <v>0.67690355329949203</v>
      </c>
      <c r="P950" s="7"/>
      <c r="Q950" s="7"/>
      <c r="R950" s="14" t="s">
        <v>65</v>
      </c>
      <c r="S950" s="2" t="s">
        <v>1871</v>
      </c>
      <c r="T950" s="7"/>
      <c r="U950" s="7"/>
      <c r="V950" s="7"/>
      <c r="W950" s="2" t="s">
        <v>54</v>
      </c>
      <c r="X950" s="6" t="s">
        <v>86</v>
      </c>
      <c r="Y950" s="6"/>
      <c r="Z950" s="2">
        <v>910</v>
      </c>
      <c r="AA950" s="7"/>
      <c r="AB950" s="7"/>
      <c r="AC950" s="7"/>
      <c r="AD950" s="7"/>
    </row>
    <row r="951" spans="1:30" x14ac:dyDescent="0.15">
      <c r="A951" s="4">
        <v>42415</v>
      </c>
      <c r="B951" s="5" t="s">
        <v>1870</v>
      </c>
      <c r="C951" s="2">
        <v>2</v>
      </c>
      <c r="D951" s="6" t="s">
        <v>671</v>
      </c>
      <c r="E951" s="6" t="s">
        <v>112</v>
      </c>
      <c r="F951" s="7"/>
      <c r="G951" s="2" t="s">
        <v>1145</v>
      </c>
      <c r="H951" s="2" t="s">
        <v>44</v>
      </c>
      <c r="I951" s="2" t="s">
        <v>53</v>
      </c>
      <c r="J951" s="6" t="s">
        <v>45</v>
      </c>
      <c r="K951" s="2" t="s">
        <v>66</v>
      </c>
      <c r="L951" s="2">
        <v>1</v>
      </c>
      <c r="M951" s="2">
        <v>480</v>
      </c>
      <c r="N951" s="2">
        <v>480</v>
      </c>
      <c r="O951" s="12">
        <v>1</v>
      </c>
      <c r="P951" s="7"/>
      <c r="Q951" s="7"/>
      <c r="R951" s="14" t="s">
        <v>65</v>
      </c>
      <c r="S951" s="2" t="s">
        <v>1871</v>
      </c>
      <c r="T951" s="7"/>
      <c r="U951" s="7"/>
      <c r="V951" s="7"/>
      <c r="W951" s="2" t="s">
        <v>54</v>
      </c>
      <c r="X951" s="6" t="s">
        <v>86</v>
      </c>
      <c r="Y951" s="6"/>
      <c r="Z951" s="7"/>
      <c r="AA951" s="7"/>
      <c r="AB951" s="7"/>
      <c r="AC951" s="7"/>
      <c r="AD951" s="7"/>
    </row>
    <row r="952" spans="1:30" x14ac:dyDescent="0.15">
      <c r="A952" s="4">
        <v>42415</v>
      </c>
      <c r="B952" s="5" t="s">
        <v>1870</v>
      </c>
      <c r="C952" s="2">
        <v>2</v>
      </c>
      <c r="D952" s="6" t="s">
        <v>111</v>
      </c>
      <c r="E952" s="6" t="s">
        <v>112</v>
      </c>
      <c r="F952" s="7"/>
      <c r="G952" s="2" t="s">
        <v>1145</v>
      </c>
      <c r="H952" s="2" t="s">
        <v>44</v>
      </c>
      <c r="I952" s="2" t="s">
        <v>178</v>
      </c>
      <c r="J952" s="6" t="s">
        <v>45</v>
      </c>
      <c r="K952" s="2" t="s">
        <v>66</v>
      </c>
      <c r="L952" s="2">
        <v>1</v>
      </c>
      <c r="M952" s="2">
        <v>320</v>
      </c>
      <c r="N952" s="2">
        <v>320</v>
      </c>
      <c r="O952" s="12">
        <v>1</v>
      </c>
      <c r="P952" s="7"/>
      <c r="Q952" s="7"/>
      <c r="R952" s="14" t="s">
        <v>65</v>
      </c>
      <c r="S952" s="2" t="s">
        <v>1871</v>
      </c>
      <c r="T952" s="7"/>
      <c r="U952" s="7"/>
      <c r="V952" s="7"/>
      <c r="W952" s="2" t="s">
        <v>54</v>
      </c>
      <c r="X952" s="6" t="s">
        <v>86</v>
      </c>
      <c r="Y952" s="6"/>
      <c r="Z952" s="7"/>
      <c r="AA952" s="7"/>
      <c r="AB952" s="7"/>
      <c r="AC952" s="7"/>
      <c r="AD952" s="7"/>
    </row>
    <row r="953" spans="1:30" x14ac:dyDescent="0.15">
      <c r="A953" s="4">
        <v>42415</v>
      </c>
      <c r="B953" s="5" t="s">
        <v>1870</v>
      </c>
      <c r="C953" s="2">
        <v>2</v>
      </c>
      <c r="D953" s="6" t="s">
        <v>149</v>
      </c>
      <c r="E953" s="6" t="s">
        <v>492</v>
      </c>
      <c r="F953" s="7"/>
      <c r="G953" s="2" t="s">
        <v>150</v>
      </c>
      <c r="H953" s="2" t="s">
        <v>44</v>
      </c>
      <c r="I953" s="2" t="s">
        <v>788</v>
      </c>
      <c r="J953" s="6" t="s">
        <v>45</v>
      </c>
      <c r="K953" s="2" t="s">
        <v>66</v>
      </c>
      <c r="L953" s="2">
        <v>1</v>
      </c>
      <c r="M953" s="2">
        <v>258</v>
      </c>
      <c r="N953" s="2">
        <v>180</v>
      </c>
      <c r="O953" s="12">
        <v>0.69767441860465096</v>
      </c>
      <c r="P953" s="7"/>
      <c r="Q953" s="7"/>
      <c r="R953" s="14" t="s">
        <v>65</v>
      </c>
      <c r="S953" s="2" t="s">
        <v>1871</v>
      </c>
      <c r="T953" s="7"/>
      <c r="U953" s="7"/>
      <c r="V953" s="7"/>
      <c r="W953" s="2" t="s">
        <v>54</v>
      </c>
      <c r="X953" s="6" t="s">
        <v>86</v>
      </c>
      <c r="Y953" s="6"/>
      <c r="Z953" s="7"/>
      <c r="AA953" s="7"/>
      <c r="AB953" s="7"/>
      <c r="AC953" s="7"/>
      <c r="AD953" s="7"/>
    </row>
    <row r="954" spans="1:30" x14ac:dyDescent="0.15">
      <c r="A954" s="4">
        <v>42415</v>
      </c>
      <c r="B954" s="5" t="s">
        <v>1870</v>
      </c>
      <c r="C954" s="2">
        <v>2</v>
      </c>
      <c r="D954" s="6" t="s">
        <v>56</v>
      </c>
      <c r="E954" s="6" t="s">
        <v>79</v>
      </c>
      <c r="F954" s="2" t="s">
        <v>105</v>
      </c>
      <c r="G954" s="2" t="s">
        <v>280</v>
      </c>
      <c r="H954" s="2" t="s">
        <v>44</v>
      </c>
      <c r="I954" s="2" t="s">
        <v>53</v>
      </c>
      <c r="J954" s="6" t="s">
        <v>45</v>
      </c>
      <c r="K954" s="2" t="s">
        <v>66</v>
      </c>
      <c r="L954" s="2">
        <v>1</v>
      </c>
      <c r="M954" s="2">
        <v>158</v>
      </c>
      <c r="N954" s="2">
        <v>0</v>
      </c>
      <c r="O954" s="12">
        <v>0</v>
      </c>
      <c r="P954" s="7"/>
      <c r="Q954" s="7"/>
      <c r="R954" s="14" t="s">
        <v>65</v>
      </c>
      <c r="S954" s="2" t="s">
        <v>1871</v>
      </c>
      <c r="T954" s="7"/>
      <c r="U954" s="7"/>
      <c r="V954" s="7"/>
      <c r="W954" s="2" t="s">
        <v>54</v>
      </c>
      <c r="X954" s="6" t="s">
        <v>86</v>
      </c>
      <c r="Y954" s="6"/>
      <c r="Z954" s="7"/>
      <c r="AA954" s="7"/>
      <c r="AB954" s="7"/>
      <c r="AC954" s="7"/>
      <c r="AD954" s="7"/>
    </row>
    <row r="955" spans="1:30" x14ac:dyDescent="0.15">
      <c r="A955" s="4">
        <v>42415</v>
      </c>
      <c r="B955" s="5" t="s">
        <v>1873</v>
      </c>
      <c r="C955" s="2">
        <v>3</v>
      </c>
      <c r="D955" s="6" t="s">
        <v>90</v>
      </c>
      <c r="E955" s="6" t="s">
        <v>107</v>
      </c>
      <c r="F955" s="2" t="s">
        <v>108</v>
      </c>
      <c r="G955" s="2" t="s">
        <v>254</v>
      </c>
      <c r="H955" s="2" t="s">
        <v>44</v>
      </c>
      <c r="I955" s="2" t="s">
        <v>260</v>
      </c>
      <c r="J955" s="6" t="s">
        <v>63</v>
      </c>
      <c r="K955" s="2" t="s">
        <v>66</v>
      </c>
      <c r="L955" s="2">
        <v>1</v>
      </c>
      <c r="M955" s="2">
        <v>598</v>
      </c>
      <c r="N955" s="2">
        <v>448</v>
      </c>
      <c r="O955" s="12">
        <v>0.74916387959866204</v>
      </c>
      <c r="P955" s="7"/>
      <c r="Q955" s="7"/>
      <c r="R955" s="14" t="s">
        <v>65</v>
      </c>
      <c r="S955" s="2" t="s">
        <v>1874</v>
      </c>
      <c r="T955" s="2">
        <v>13801151616</v>
      </c>
      <c r="U955" s="7"/>
      <c r="V955" s="7"/>
      <c r="W955" s="2" t="s">
        <v>54</v>
      </c>
      <c r="X955" s="6" t="s">
        <v>86</v>
      </c>
      <c r="Y955" s="6"/>
      <c r="Z955" s="7"/>
      <c r="AA955" s="7"/>
      <c r="AB955" s="7"/>
      <c r="AC955" s="7"/>
      <c r="AD955" s="7"/>
    </row>
    <row r="956" spans="1:30" x14ac:dyDescent="0.15">
      <c r="A956" s="4">
        <v>42415</v>
      </c>
      <c r="B956" s="5" t="s">
        <v>1875</v>
      </c>
      <c r="C956" s="2">
        <v>4</v>
      </c>
      <c r="D956" s="6" t="s">
        <v>50</v>
      </c>
      <c r="E956" s="6" t="s">
        <v>601</v>
      </c>
      <c r="F956" s="7"/>
      <c r="G956" s="2" t="s">
        <v>138</v>
      </c>
      <c r="H956" s="2" t="s">
        <v>44</v>
      </c>
      <c r="I956" s="2" t="s">
        <v>43</v>
      </c>
      <c r="J956" s="6" t="s">
        <v>55</v>
      </c>
      <c r="K956" s="2" t="s">
        <v>46</v>
      </c>
      <c r="L956" s="2">
        <v>1</v>
      </c>
      <c r="M956" s="2">
        <v>258</v>
      </c>
      <c r="N956" s="2">
        <v>180</v>
      </c>
      <c r="O956" s="12">
        <v>0.69767441860465096</v>
      </c>
      <c r="P956" s="7"/>
      <c r="Q956" s="7"/>
      <c r="R956" s="14" t="s">
        <v>47</v>
      </c>
      <c r="S956" s="7"/>
      <c r="T956" s="7"/>
      <c r="U956" s="7"/>
      <c r="V956" s="7"/>
      <c r="W956" s="2" t="s">
        <v>54</v>
      </c>
      <c r="X956" s="6" t="s">
        <v>49</v>
      </c>
      <c r="Y956" s="6"/>
      <c r="Z956" s="7"/>
      <c r="AA956" s="7"/>
      <c r="AB956" s="7"/>
      <c r="AC956" s="7"/>
      <c r="AD956" s="7"/>
    </row>
    <row r="957" spans="1:30" x14ac:dyDescent="0.15">
      <c r="A957" s="4">
        <v>42415</v>
      </c>
      <c r="B957" s="5" t="s">
        <v>1876</v>
      </c>
      <c r="C957" s="2">
        <v>5</v>
      </c>
      <c r="D957" s="6" t="s">
        <v>56</v>
      </c>
      <c r="E957" s="6" t="s">
        <v>52</v>
      </c>
      <c r="F957" s="7"/>
      <c r="G957" s="2" t="s">
        <v>166</v>
      </c>
      <c r="H957" s="2" t="s">
        <v>44</v>
      </c>
      <c r="I957" s="2" t="s">
        <v>53</v>
      </c>
      <c r="J957" s="6" t="s">
        <v>55</v>
      </c>
      <c r="K957" s="2" t="s">
        <v>46</v>
      </c>
      <c r="L957" s="2">
        <v>1</v>
      </c>
      <c r="M957" s="2">
        <v>20</v>
      </c>
      <c r="N957" s="2">
        <v>20</v>
      </c>
      <c r="O957" s="12">
        <v>1</v>
      </c>
      <c r="P957" s="7"/>
      <c r="Q957" s="7"/>
      <c r="R957" s="14" t="s">
        <v>47</v>
      </c>
      <c r="S957" s="7"/>
      <c r="T957" s="7"/>
      <c r="U957" s="7"/>
      <c r="V957" s="7"/>
      <c r="W957" s="2" t="s">
        <v>54</v>
      </c>
      <c r="X957" s="6" t="s">
        <v>49</v>
      </c>
      <c r="Y957" s="6"/>
      <c r="Z957" s="7"/>
      <c r="AA957" s="7"/>
      <c r="AB957" s="7"/>
      <c r="AC957" s="7"/>
      <c r="AD957" s="7"/>
    </row>
    <row r="958" spans="1:30" x14ac:dyDescent="0.15">
      <c r="A958" s="4">
        <v>42415</v>
      </c>
      <c r="B958" s="5" t="s">
        <v>1877</v>
      </c>
      <c r="C958" s="2">
        <v>6</v>
      </c>
      <c r="D958" s="6" t="s">
        <v>146</v>
      </c>
      <c r="E958" s="6" t="s">
        <v>272</v>
      </c>
      <c r="F958" s="2" t="s">
        <v>1878</v>
      </c>
      <c r="G958" s="2" t="s">
        <v>223</v>
      </c>
      <c r="H958" s="2" t="s">
        <v>62</v>
      </c>
      <c r="I958" s="2">
        <v>27.5</v>
      </c>
      <c r="J958" s="6" t="s">
        <v>45</v>
      </c>
      <c r="K958" s="2" t="s">
        <v>66</v>
      </c>
      <c r="L958" s="2">
        <v>1</v>
      </c>
      <c r="M958" s="2">
        <v>6280</v>
      </c>
      <c r="N958" s="2">
        <v>2500</v>
      </c>
      <c r="O958" s="12">
        <v>0.39808917197452198</v>
      </c>
      <c r="P958" s="7"/>
      <c r="Q958" s="7"/>
      <c r="R958" s="14" t="s">
        <v>113</v>
      </c>
      <c r="S958" s="2" t="s">
        <v>1879</v>
      </c>
      <c r="T958" s="7"/>
      <c r="U958" s="7"/>
      <c r="V958" s="7"/>
      <c r="W958" s="2" t="s">
        <v>54</v>
      </c>
      <c r="X958" s="6" t="s">
        <v>86</v>
      </c>
      <c r="Y958" s="6"/>
      <c r="Z958" s="7"/>
      <c r="AA958" s="7"/>
      <c r="AB958" s="7"/>
      <c r="AC958" s="7"/>
      <c r="AD958" s="7"/>
    </row>
    <row r="959" spans="1:30" x14ac:dyDescent="0.15">
      <c r="A959" s="4">
        <v>42415</v>
      </c>
      <c r="B959" s="5" t="s">
        <v>1880</v>
      </c>
      <c r="C959" s="2">
        <v>7</v>
      </c>
      <c r="D959" s="6" t="s">
        <v>50</v>
      </c>
      <c r="E959" s="6" t="s">
        <v>112</v>
      </c>
      <c r="F959" s="2" t="s">
        <v>81</v>
      </c>
      <c r="G959" s="2" t="s">
        <v>138</v>
      </c>
      <c r="H959" s="2" t="s">
        <v>62</v>
      </c>
      <c r="I959" s="2" t="s">
        <v>43</v>
      </c>
      <c r="J959" s="6" t="s">
        <v>45</v>
      </c>
      <c r="K959" s="2" t="s">
        <v>46</v>
      </c>
      <c r="L959" s="2">
        <v>1</v>
      </c>
      <c r="M959" s="2">
        <v>158</v>
      </c>
      <c r="N959" s="2">
        <v>100</v>
      </c>
      <c r="O959" s="12">
        <v>0.632911392405063</v>
      </c>
      <c r="P959" s="7"/>
      <c r="Q959" s="7"/>
      <c r="R959" s="14" t="s">
        <v>47</v>
      </c>
      <c r="S959" s="7"/>
      <c r="T959" s="7"/>
      <c r="U959" s="7"/>
      <c r="V959" s="7"/>
      <c r="W959" s="2" t="s">
        <v>54</v>
      </c>
      <c r="X959" s="6" t="s">
        <v>49</v>
      </c>
      <c r="Y959" s="6"/>
      <c r="Z959" s="7"/>
      <c r="AA959" s="7"/>
      <c r="AB959" s="7"/>
      <c r="AC959" s="7"/>
      <c r="AD959" s="7"/>
    </row>
    <row r="960" spans="1:30" x14ac:dyDescent="0.15">
      <c r="A960" s="4">
        <v>42415</v>
      </c>
      <c r="B960" s="5" t="s">
        <v>1881</v>
      </c>
      <c r="C960" s="2">
        <v>8</v>
      </c>
      <c r="D960" s="6" t="s">
        <v>111</v>
      </c>
      <c r="E960" s="6" t="s">
        <v>112</v>
      </c>
      <c r="F960" s="7"/>
      <c r="G960" s="2" t="s">
        <v>1145</v>
      </c>
      <c r="H960" s="2" t="s">
        <v>44</v>
      </c>
      <c r="I960" s="2" t="s">
        <v>178</v>
      </c>
      <c r="J960" s="6" t="s">
        <v>45</v>
      </c>
      <c r="K960" s="2" t="s">
        <v>66</v>
      </c>
      <c r="L960" s="2">
        <v>1</v>
      </c>
      <c r="M960" s="2">
        <v>320</v>
      </c>
      <c r="N960" s="2">
        <v>320</v>
      </c>
      <c r="O960" s="12">
        <v>1</v>
      </c>
      <c r="P960" s="7"/>
      <c r="Q960" s="7"/>
      <c r="R960" s="14" t="s">
        <v>113</v>
      </c>
      <c r="S960" s="2" t="s">
        <v>1882</v>
      </c>
      <c r="T960" s="7"/>
      <c r="U960" s="7"/>
      <c r="V960" s="7"/>
      <c r="W960" s="2" t="s">
        <v>54</v>
      </c>
      <c r="X960" s="6" t="s">
        <v>49</v>
      </c>
      <c r="Y960" s="6"/>
      <c r="Z960" s="7"/>
      <c r="AA960" s="7"/>
      <c r="AB960" s="7"/>
      <c r="AC960" s="7"/>
      <c r="AD960" s="7"/>
    </row>
    <row r="961" spans="1:31" x14ac:dyDescent="0.15">
      <c r="A961" s="4">
        <v>42415</v>
      </c>
      <c r="B961" s="5" t="s">
        <v>1883</v>
      </c>
      <c r="C961" s="2">
        <v>9</v>
      </c>
      <c r="D961" s="6" t="s">
        <v>92</v>
      </c>
      <c r="E961" s="6" t="s">
        <v>52</v>
      </c>
      <c r="F961" s="7"/>
      <c r="G961" s="2" t="s">
        <v>184</v>
      </c>
      <c r="H961" s="2" t="s">
        <v>44</v>
      </c>
      <c r="I961" s="2" t="s">
        <v>72</v>
      </c>
      <c r="J961" s="6" t="s">
        <v>63</v>
      </c>
      <c r="K961" s="2" t="s">
        <v>66</v>
      </c>
      <c r="L961" s="2">
        <v>1</v>
      </c>
      <c r="M961" s="2">
        <v>1290</v>
      </c>
      <c r="N961" s="2">
        <v>300</v>
      </c>
      <c r="O961" s="12">
        <v>0.232558139534884</v>
      </c>
      <c r="P961" s="7"/>
      <c r="Q961" s="7"/>
      <c r="R961" s="14" t="s">
        <v>113</v>
      </c>
      <c r="S961" s="2" t="s">
        <v>307</v>
      </c>
      <c r="T961" s="7"/>
      <c r="U961" s="7"/>
      <c r="V961" s="7"/>
      <c r="W961" s="2" t="s">
        <v>54</v>
      </c>
      <c r="X961" s="6" t="s">
        <v>86</v>
      </c>
      <c r="Y961" s="6"/>
      <c r="Z961" s="2">
        <v>900</v>
      </c>
      <c r="AA961" s="7"/>
      <c r="AB961" s="7"/>
      <c r="AC961" s="7"/>
      <c r="AD961" s="7"/>
      <c r="AE961" s="7"/>
    </row>
    <row r="962" spans="1:31" x14ac:dyDescent="0.15">
      <c r="A962" s="4">
        <v>42415</v>
      </c>
      <c r="B962" s="5" t="s">
        <v>1884</v>
      </c>
      <c r="C962" s="2">
        <v>10</v>
      </c>
      <c r="D962" s="6" t="s">
        <v>100</v>
      </c>
      <c r="E962" s="6" t="s">
        <v>128</v>
      </c>
      <c r="F962" s="2" t="s">
        <v>804</v>
      </c>
      <c r="G962" s="2" t="s">
        <v>805</v>
      </c>
      <c r="H962" s="2" t="s">
        <v>44</v>
      </c>
      <c r="I962" s="2" t="s">
        <v>156</v>
      </c>
      <c r="J962" s="6" t="s">
        <v>45</v>
      </c>
      <c r="K962" s="2" t="s">
        <v>64</v>
      </c>
      <c r="L962" s="2">
        <v>1</v>
      </c>
      <c r="M962" s="2">
        <v>288</v>
      </c>
      <c r="N962" s="2">
        <v>230</v>
      </c>
      <c r="O962" s="12">
        <v>0.79861111111111105</v>
      </c>
      <c r="P962" s="2"/>
      <c r="Q962" s="2"/>
      <c r="R962" s="14" t="s">
        <v>113</v>
      </c>
      <c r="S962" s="2" t="s">
        <v>310</v>
      </c>
      <c r="T962" s="2"/>
      <c r="U962" s="2"/>
      <c r="V962" s="2"/>
      <c r="W962" s="2" t="s">
        <v>54</v>
      </c>
      <c r="X962" s="6" t="s">
        <v>78</v>
      </c>
      <c r="Y962" s="6"/>
      <c r="Z962" s="2"/>
      <c r="AA962" s="2"/>
      <c r="AB962" s="15" t="s">
        <v>1885</v>
      </c>
      <c r="AC962" s="2">
        <v>1</v>
      </c>
      <c r="AD962" s="2">
        <v>100</v>
      </c>
      <c r="AE962" s="2"/>
    </row>
    <row r="963" spans="1:31" x14ac:dyDescent="0.15">
      <c r="A963" s="4">
        <v>42415</v>
      </c>
      <c r="B963" s="5" t="s">
        <v>1886</v>
      </c>
      <c r="C963" s="2">
        <v>11</v>
      </c>
      <c r="D963" s="6" t="s">
        <v>141</v>
      </c>
      <c r="E963" s="6" t="s">
        <v>988</v>
      </c>
      <c r="F963" s="2" t="s">
        <v>143</v>
      </c>
      <c r="G963" s="2" t="s">
        <v>166</v>
      </c>
      <c r="H963" s="2" t="s">
        <v>44</v>
      </c>
      <c r="I963" s="2" t="s">
        <v>72</v>
      </c>
      <c r="J963" s="6" t="s">
        <v>45</v>
      </c>
      <c r="K963" s="2" t="s">
        <v>66</v>
      </c>
      <c r="L963" s="2">
        <v>2</v>
      </c>
      <c r="M963" s="2">
        <v>669</v>
      </c>
      <c r="N963" s="2">
        <v>1125</v>
      </c>
      <c r="O963" s="12">
        <v>0.84080717488789203</v>
      </c>
      <c r="P963" s="7"/>
      <c r="Q963" s="7"/>
      <c r="R963" s="14" t="s">
        <v>65</v>
      </c>
      <c r="S963" s="2" t="s">
        <v>309</v>
      </c>
      <c r="T963" s="2">
        <v>13911177958</v>
      </c>
      <c r="U963" s="7"/>
      <c r="V963" s="7"/>
      <c r="W963" s="2" t="s">
        <v>237</v>
      </c>
      <c r="X963" s="6" t="s">
        <v>49</v>
      </c>
      <c r="Y963" s="6"/>
      <c r="Z963" s="7"/>
      <c r="AA963" s="7"/>
      <c r="AB963" s="7"/>
      <c r="AC963" s="7"/>
      <c r="AD963" s="7"/>
      <c r="AE963" s="7"/>
    </row>
    <row r="964" spans="1:31" x14ac:dyDescent="0.15">
      <c r="A964" s="4">
        <v>42416</v>
      </c>
      <c r="B964" s="5" t="s">
        <v>1887</v>
      </c>
      <c r="C964" s="2">
        <v>1</v>
      </c>
      <c r="D964" s="6" t="s">
        <v>92</v>
      </c>
      <c r="E964" s="6" t="s">
        <v>91</v>
      </c>
      <c r="F964" s="2" t="s">
        <v>861</v>
      </c>
      <c r="G964" s="2" t="s">
        <v>1888</v>
      </c>
      <c r="H964" s="2" t="s">
        <v>44</v>
      </c>
      <c r="I964" s="2" t="s">
        <v>192</v>
      </c>
      <c r="J964" s="6" t="s">
        <v>45</v>
      </c>
      <c r="K964" s="2" t="s">
        <v>64</v>
      </c>
      <c r="L964" s="2">
        <v>1</v>
      </c>
      <c r="M964" s="2">
        <v>1390</v>
      </c>
      <c r="N964" s="2">
        <v>973</v>
      </c>
      <c r="O964" s="12">
        <v>0.7</v>
      </c>
      <c r="P964" s="7"/>
      <c r="Q964" s="7"/>
      <c r="R964" s="14" t="s">
        <v>113</v>
      </c>
      <c r="S964" s="2" t="s">
        <v>310</v>
      </c>
      <c r="T964" s="7"/>
      <c r="U964" s="7"/>
      <c r="V964" s="7"/>
      <c r="W964" s="2" t="s">
        <v>54</v>
      </c>
      <c r="X964" s="6" t="s">
        <v>78</v>
      </c>
      <c r="Y964" s="6"/>
      <c r="Z964" s="7"/>
      <c r="AA964" s="7"/>
      <c r="AB964" s="7"/>
      <c r="AC964" s="7"/>
      <c r="AD964" s="7"/>
      <c r="AE964" s="7"/>
    </row>
    <row r="965" spans="1:31" x14ac:dyDescent="0.15">
      <c r="A965" s="4">
        <v>42417</v>
      </c>
      <c r="B965" s="5" t="s">
        <v>1887</v>
      </c>
      <c r="C965" s="2">
        <v>1</v>
      </c>
      <c r="D965" s="6" t="s">
        <v>50</v>
      </c>
      <c r="E965" s="6" t="s">
        <v>1571</v>
      </c>
      <c r="F965" s="2" t="s">
        <v>229</v>
      </c>
      <c r="G965" s="2" t="s">
        <v>138</v>
      </c>
      <c r="H965" s="2" t="s">
        <v>44</v>
      </c>
      <c r="I965" s="2" t="s">
        <v>53</v>
      </c>
      <c r="J965" s="6" t="s">
        <v>63</v>
      </c>
      <c r="K965" s="2" t="s">
        <v>66</v>
      </c>
      <c r="L965" s="2">
        <v>1</v>
      </c>
      <c r="M965" s="2">
        <v>50</v>
      </c>
      <c r="N965" s="2">
        <v>50</v>
      </c>
      <c r="O965" s="12">
        <v>1</v>
      </c>
      <c r="P965" s="7"/>
      <c r="Q965" s="7"/>
      <c r="R965" s="14" t="s">
        <v>113</v>
      </c>
      <c r="S965" s="2" t="s">
        <v>163</v>
      </c>
      <c r="T965" s="7"/>
      <c r="U965" s="7"/>
      <c r="V965" s="7"/>
      <c r="W965" s="2" t="s">
        <v>54</v>
      </c>
      <c r="X965" s="6" t="s">
        <v>49</v>
      </c>
      <c r="Y965" s="6"/>
      <c r="Z965" s="7"/>
      <c r="AA965" s="7"/>
      <c r="AB965" s="7"/>
      <c r="AC965" s="7"/>
      <c r="AD965" s="7"/>
      <c r="AE965" s="7"/>
    </row>
    <row r="966" spans="1:31" x14ac:dyDescent="0.15">
      <c r="A966" s="4">
        <v>42416</v>
      </c>
      <c r="B966" s="5" t="s">
        <v>1889</v>
      </c>
      <c r="C966" s="2">
        <v>2</v>
      </c>
      <c r="D966" s="6" t="s">
        <v>75</v>
      </c>
      <c r="E966" s="6" t="s">
        <v>76</v>
      </c>
      <c r="F966" s="2" t="s">
        <v>77</v>
      </c>
      <c r="G966" s="2" t="s">
        <v>1890</v>
      </c>
      <c r="H966" s="2" t="s">
        <v>44</v>
      </c>
      <c r="I966" s="2" t="s">
        <v>53</v>
      </c>
      <c r="J966" s="6" t="s">
        <v>55</v>
      </c>
      <c r="K966" s="2" t="s">
        <v>66</v>
      </c>
      <c r="L966" s="2">
        <v>1</v>
      </c>
      <c r="M966" s="2">
        <v>930</v>
      </c>
      <c r="N966" s="2">
        <v>651</v>
      </c>
      <c r="O966" s="12">
        <v>0.7</v>
      </c>
      <c r="P966" s="7"/>
      <c r="Q966" s="7"/>
      <c r="R966" s="14" t="s">
        <v>113</v>
      </c>
      <c r="S966" s="2" t="s">
        <v>163</v>
      </c>
      <c r="T966" s="7"/>
      <c r="U966" s="7"/>
      <c r="V966" s="7"/>
      <c r="W966" s="2" t="s">
        <v>54</v>
      </c>
      <c r="X966" s="6" t="s">
        <v>86</v>
      </c>
      <c r="Y966" s="6"/>
      <c r="Z966" s="7"/>
      <c r="AA966" s="7"/>
      <c r="AB966" s="7"/>
      <c r="AC966" s="7"/>
      <c r="AD966" s="7"/>
      <c r="AE966" s="7"/>
    </row>
    <row r="967" spans="1:31" x14ac:dyDescent="0.15">
      <c r="A967" s="4">
        <v>42416</v>
      </c>
      <c r="B967" s="5" t="s">
        <v>1891</v>
      </c>
      <c r="C967" s="2">
        <v>3</v>
      </c>
      <c r="D967" s="6" t="s">
        <v>671</v>
      </c>
      <c r="E967" s="6" t="s">
        <v>112</v>
      </c>
      <c r="F967" s="2"/>
      <c r="G967" s="2" t="s">
        <v>1145</v>
      </c>
      <c r="H967" s="2" t="s">
        <v>44</v>
      </c>
      <c r="I967" s="2" t="s">
        <v>53</v>
      </c>
      <c r="J967" s="6" t="s">
        <v>45</v>
      </c>
      <c r="K967" s="2" t="s">
        <v>66</v>
      </c>
      <c r="L967" s="2">
        <v>1</v>
      </c>
      <c r="M967" s="2">
        <v>480</v>
      </c>
      <c r="N967" s="2">
        <v>480</v>
      </c>
      <c r="O967" s="12">
        <v>1</v>
      </c>
      <c r="P967" s="2"/>
      <c r="Q967" s="2"/>
      <c r="R967" s="14" t="s">
        <v>65</v>
      </c>
      <c r="S967" s="2" t="s">
        <v>1892</v>
      </c>
      <c r="T967" s="2"/>
      <c r="U967" s="2"/>
      <c r="V967" s="2"/>
      <c r="W967" s="2" t="s">
        <v>54</v>
      </c>
      <c r="X967" s="6" t="s">
        <v>86</v>
      </c>
      <c r="Y967" s="6"/>
      <c r="Z967" s="2"/>
      <c r="AA967" s="2"/>
      <c r="AB967" s="15"/>
      <c r="AC967" s="2"/>
      <c r="AD967" s="2"/>
      <c r="AE967" s="2"/>
    </row>
    <row r="968" spans="1:31" x14ac:dyDescent="0.15">
      <c r="A968" s="4">
        <v>42416</v>
      </c>
      <c r="B968" s="5" t="s">
        <v>1893</v>
      </c>
      <c r="C968" s="2">
        <v>4</v>
      </c>
      <c r="D968" s="6" t="s">
        <v>92</v>
      </c>
      <c r="E968" s="6" t="s">
        <v>249</v>
      </c>
      <c r="F968" s="2" t="s">
        <v>283</v>
      </c>
      <c r="G968" s="2" t="s">
        <v>284</v>
      </c>
      <c r="H968" s="2" t="s">
        <v>62</v>
      </c>
      <c r="I968" s="2" t="s">
        <v>1894</v>
      </c>
      <c r="J968" s="6" t="s">
        <v>55</v>
      </c>
      <c r="K968" s="2" t="s">
        <v>46</v>
      </c>
      <c r="L968" s="2">
        <v>1</v>
      </c>
      <c r="M968" s="2">
        <v>580</v>
      </c>
      <c r="N968" s="2">
        <v>200</v>
      </c>
      <c r="O968" s="12">
        <v>0.34482758620689702</v>
      </c>
      <c r="P968" s="7"/>
      <c r="Q968" s="7"/>
      <c r="R968" s="14" t="s">
        <v>47</v>
      </c>
      <c r="S968" s="7"/>
      <c r="T968" s="7"/>
      <c r="U968" s="7"/>
      <c r="V968" s="7"/>
      <c r="W968" s="2" t="s">
        <v>54</v>
      </c>
      <c r="X968" s="6" t="s">
        <v>86</v>
      </c>
      <c r="Y968" s="6"/>
      <c r="Z968" s="7"/>
      <c r="AA968" s="7"/>
      <c r="AB968" s="7"/>
      <c r="AC968" s="7"/>
      <c r="AD968" s="7"/>
      <c r="AE968" s="7"/>
    </row>
    <row r="969" spans="1:31" x14ac:dyDescent="0.15">
      <c r="A969" s="4">
        <v>42416</v>
      </c>
      <c r="B969" s="5" t="s">
        <v>1895</v>
      </c>
      <c r="C969" s="2">
        <v>5</v>
      </c>
      <c r="D969" s="6" t="s">
        <v>90</v>
      </c>
      <c r="E969" s="6" t="s">
        <v>170</v>
      </c>
      <c r="F969" s="2" t="s">
        <v>1896</v>
      </c>
      <c r="G969" s="2" t="s">
        <v>1897</v>
      </c>
      <c r="H969" s="2" t="s">
        <v>44</v>
      </c>
      <c r="I969" s="2" t="s">
        <v>231</v>
      </c>
      <c r="J969" s="6" t="s">
        <v>55</v>
      </c>
      <c r="K969" s="2" t="s">
        <v>46</v>
      </c>
      <c r="L969" s="2">
        <v>1</v>
      </c>
      <c r="M969" s="2">
        <v>1690</v>
      </c>
      <c r="N969" s="2">
        <v>1183</v>
      </c>
      <c r="O969" s="12">
        <v>0.7</v>
      </c>
      <c r="P969" s="7"/>
      <c r="Q969" s="7"/>
      <c r="R969" s="14" t="s">
        <v>47</v>
      </c>
      <c r="S969" s="7"/>
      <c r="T969" s="7"/>
      <c r="U969" s="7"/>
      <c r="V969" s="7"/>
      <c r="W969" s="2" t="s">
        <v>54</v>
      </c>
      <c r="X969" s="6" t="s">
        <v>86</v>
      </c>
      <c r="Y969" s="6"/>
      <c r="Z969" s="7"/>
      <c r="AA969" s="7"/>
      <c r="AB969" s="7"/>
      <c r="AC969" s="7"/>
      <c r="AD969" s="7"/>
      <c r="AE969" s="7"/>
    </row>
    <row r="970" spans="1:31" x14ac:dyDescent="0.15">
      <c r="A970" s="4">
        <v>42416</v>
      </c>
      <c r="B970" s="5" t="s">
        <v>1898</v>
      </c>
      <c r="C970" s="2">
        <v>6</v>
      </c>
      <c r="D970" s="6" t="s">
        <v>241</v>
      </c>
      <c r="E970" s="6"/>
      <c r="F970" s="2" t="s">
        <v>1744</v>
      </c>
      <c r="G970" s="2" t="s">
        <v>223</v>
      </c>
      <c r="H970" s="2" t="s">
        <v>62</v>
      </c>
      <c r="I970" s="2" t="s">
        <v>181</v>
      </c>
      <c r="J970" s="6" t="s">
        <v>63</v>
      </c>
      <c r="K970" s="2" t="s">
        <v>66</v>
      </c>
      <c r="L970" s="2">
        <v>1</v>
      </c>
      <c r="M970" s="2">
        <v>500</v>
      </c>
      <c r="N970" s="2">
        <v>500</v>
      </c>
      <c r="O970" s="12">
        <v>1</v>
      </c>
      <c r="P970" s="7"/>
      <c r="Q970" s="7"/>
      <c r="R970" s="14" t="s">
        <v>113</v>
      </c>
      <c r="S970" s="2" t="s">
        <v>1869</v>
      </c>
      <c r="T970" s="7"/>
      <c r="U970" s="7"/>
      <c r="V970" s="7"/>
      <c r="W970" s="2" t="s">
        <v>54</v>
      </c>
      <c r="X970" s="6" t="s">
        <v>86</v>
      </c>
      <c r="Y970" s="6"/>
      <c r="Z970" s="2">
        <v>1500</v>
      </c>
      <c r="AA970" s="2">
        <v>350</v>
      </c>
      <c r="AB970" s="7"/>
      <c r="AC970" s="7"/>
      <c r="AD970" s="7"/>
      <c r="AE970" s="7"/>
    </row>
    <row r="971" spans="1:31" x14ac:dyDescent="0.15">
      <c r="A971" s="4">
        <v>42416</v>
      </c>
      <c r="B971" s="5" t="s">
        <v>1898</v>
      </c>
      <c r="C971" s="2">
        <v>6</v>
      </c>
      <c r="D971" s="6" t="s">
        <v>671</v>
      </c>
      <c r="E971" s="6" t="s">
        <v>112</v>
      </c>
      <c r="F971" s="7"/>
      <c r="G971" s="2" t="s">
        <v>1145</v>
      </c>
      <c r="H971" s="2" t="s">
        <v>44</v>
      </c>
      <c r="I971" s="2" t="s">
        <v>53</v>
      </c>
      <c r="J971" s="6" t="s">
        <v>63</v>
      </c>
      <c r="K971" s="2" t="s">
        <v>66</v>
      </c>
      <c r="L971" s="2">
        <v>1</v>
      </c>
      <c r="M971" s="2">
        <v>480</v>
      </c>
      <c r="N971" s="2">
        <v>480</v>
      </c>
      <c r="O971" s="12">
        <v>1</v>
      </c>
      <c r="P971" s="7"/>
      <c r="Q971" s="7"/>
      <c r="R971" s="14" t="s">
        <v>113</v>
      </c>
      <c r="S971" s="2" t="s">
        <v>1869</v>
      </c>
      <c r="T971" s="7"/>
      <c r="U971" s="7"/>
      <c r="V971" s="7"/>
      <c r="W971" s="2" t="s">
        <v>54</v>
      </c>
      <c r="X971" s="6" t="s">
        <v>86</v>
      </c>
      <c r="Y971" s="6"/>
      <c r="Z971" s="2">
        <v>1440</v>
      </c>
      <c r="AA971" s="2">
        <v>336</v>
      </c>
      <c r="AB971" s="7"/>
      <c r="AC971" s="7"/>
      <c r="AD971" s="7"/>
      <c r="AE971" s="7"/>
    </row>
    <row r="972" spans="1:31" x14ac:dyDescent="0.15">
      <c r="A972" s="4">
        <v>42416</v>
      </c>
      <c r="B972" s="5" t="s">
        <v>1899</v>
      </c>
      <c r="C972" s="2">
        <v>7</v>
      </c>
      <c r="D972" s="6" t="s">
        <v>50</v>
      </c>
      <c r="E972" s="6" t="s">
        <v>1571</v>
      </c>
      <c r="F972" s="2" t="s">
        <v>224</v>
      </c>
      <c r="G972" s="2" t="s">
        <v>164</v>
      </c>
      <c r="H972" s="2" t="s">
        <v>44</v>
      </c>
      <c r="I972" s="2" t="s">
        <v>53</v>
      </c>
      <c r="J972" s="6" t="s">
        <v>63</v>
      </c>
      <c r="K972" s="2" t="s">
        <v>46</v>
      </c>
      <c r="L972" s="2">
        <v>1</v>
      </c>
      <c r="M972" s="2">
        <v>50</v>
      </c>
      <c r="N972" s="2">
        <v>50</v>
      </c>
      <c r="O972" s="12">
        <v>1</v>
      </c>
      <c r="P972" s="7"/>
      <c r="Q972" s="7"/>
      <c r="R972" s="14" t="s">
        <v>47</v>
      </c>
      <c r="S972" s="7"/>
      <c r="T972" s="7"/>
      <c r="U972" s="7"/>
      <c r="V972" s="7"/>
      <c r="W972" s="2" t="s">
        <v>54</v>
      </c>
      <c r="X972" s="6" t="s">
        <v>49</v>
      </c>
      <c r="Y972" s="6"/>
      <c r="Z972" s="7"/>
      <c r="AA972" s="7"/>
      <c r="AB972" s="7"/>
      <c r="AC972" s="7"/>
      <c r="AD972" s="7"/>
      <c r="AE972" s="7"/>
    </row>
    <row r="973" spans="1:31" x14ac:dyDescent="0.15">
      <c r="A973" s="4">
        <v>42416</v>
      </c>
      <c r="B973" s="5" t="s">
        <v>1900</v>
      </c>
      <c r="C973" s="2">
        <v>8</v>
      </c>
      <c r="D973" s="6" t="s">
        <v>56</v>
      </c>
      <c r="E973" s="6" t="s">
        <v>52</v>
      </c>
      <c r="F973" s="7"/>
      <c r="G973" s="2" t="s">
        <v>166</v>
      </c>
      <c r="H973" s="2" t="s">
        <v>44</v>
      </c>
      <c r="I973" s="2" t="s">
        <v>53</v>
      </c>
      <c r="J973" s="6" t="s">
        <v>55</v>
      </c>
      <c r="K973" s="2" t="s">
        <v>46</v>
      </c>
      <c r="L973" s="2">
        <v>1</v>
      </c>
      <c r="M973" s="2">
        <v>20</v>
      </c>
      <c r="N973" s="2">
        <v>20</v>
      </c>
      <c r="O973" s="12">
        <v>1</v>
      </c>
      <c r="P973" s="7"/>
      <c r="Q973" s="7"/>
      <c r="R973" s="14" t="s">
        <v>47</v>
      </c>
      <c r="S973" s="7"/>
      <c r="T973" s="7"/>
      <c r="U973" s="7"/>
      <c r="V973" s="7"/>
      <c r="W973" s="2" t="s">
        <v>54</v>
      </c>
      <c r="X973" s="6" t="s">
        <v>49</v>
      </c>
      <c r="Y973" s="6"/>
      <c r="Z973" s="7"/>
      <c r="AA973" s="7"/>
      <c r="AB973" s="7"/>
      <c r="AC973" s="7"/>
      <c r="AD973" s="7"/>
      <c r="AE973" s="7"/>
    </row>
    <row r="974" spans="1:31" x14ac:dyDescent="0.15">
      <c r="A974" s="4">
        <v>42416</v>
      </c>
      <c r="B974" s="5" t="s">
        <v>1901</v>
      </c>
      <c r="C974" s="2">
        <v>9</v>
      </c>
      <c r="D974" s="6" t="s">
        <v>69</v>
      </c>
      <c r="E974" s="6" t="s">
        <v>199</v>
      </c>
      <c r="F974" s="2" t="s">
        <v>817</v>
      </c>
      <c r="G974" s="2" t="s">
        <v>1902</v>
      </c>
      <c r="H974" s="2" t="s">
        <v>44</v>
      </c>
      <c r="I974" s="2" t="s">
        <v>72</v>
      </c>
      <c r="J974" s="6" t="s">
        <v>45</v>
      </c>
      <c r="K974" s="2" t="s">
        <v>66</v>
      </c>
      <c r="L974" s="2">
        <v>1</v>
      </c>
      <c r="M974" s="2">
        <v>1180</v>
      </c>
      <c r="N974" s="2">
        <v>1180</v>
      </c>
      <c r="O974" s="12">
        <v>1</v>
      </c>
      <c r="P974" s="7"/>
      <c r="Q974" s="7"/>
      <c r="R974" s="14" t="s">
        <v>113</v>
      </c>
      <c r="S974" s="2" t="s">
        <v>1879</v>
      </c>
      <c r="T974" s="7"/>
      <c r="U974" s="7"/>
      <c r="V974" s="7"/>
      <c r="W974" s="2" t="s">
        <v>54</v>
      </c>
      <c r="X974" s="6" t="s">
        <v>86</v>
      </c>
      <c r="Y974" s="6"/>
      <c r="Z974" s="2">
        <v>250</v>
      </c>
      <c r="AA974" s="2">
        <v>1155</v>
      </c>
      <c r="AB974" s="7"/>
      <c r="AC974" s="7"/>
      <c r="AD974" s="7"/>
      <c r="AE974" s="7"/>
    </row>
    <row r="975" spans="1:31" x14ac:dyDescent="0.15">
      <c r="A975" s="4">
        <v>42416</v>
      </c>
      <c r="B975" s="5" t="s">
        <v>1903</v>
      </c>
      <c r="C975" s="2">
        <v>10</v>
      </c>
      <c r="D975" s="6" t="s">
        <v>50</v>
      </c>
      <c r="E975" s="6" t="s">
        <v>112</v>
      </c>
      <c r="F975" s="2" t="s">
        <v>81</v>
      </c>
      <c r="G975" s="2" t="s">
        <v>138</v>
      </c>
      <c r="H975" s="2" t="s">
        <v>62</v>
      </c>
      <c r="I975" s="2" t="s">
        <v>43</v>
      </c>
      <c r="J975" s="6" t="s">
        <v>45</v>
      </c>
      <c r="K975" s="2" t="s">
        <v>46</v>
      </c>
      <c r="L975" s="2">
        <v>1</v>
      </c>
      <c r="M975" s="2">
        <v>158</v>
      </c>
      <c r="N975" s="2">
        <v>100</v>
      </c>
      <c r="O975" s="12">
        <v>0.632911392405063</v>
      </c>
      <c r="P975" s="7"/>
      <c r="Q975" s="7"/>
      <c r="R975" s="14" t="s">
        <v>47</v>
      </c>
      <c r="S975" s="7"/>
      <c r="T975" s="7"/>
      <c r="U975" s="7"/>
      <c r="V975" s="7"/>
      <c r="W975" s="2" t="s">
        <v>54</v>
      </c>
      <c r="X975" s="6" t="s">
        <v>49</v>
      </c>
      <c r="Y975" s="6"/>
      <c r="Z975" s="7"/>
      <c r="AA975" s="7"/>
      <c r="AB975" s="7"/>
      <c r="AC975" s="7"/>
      <c r="AD975" s="7"/>
      <c r="AE975" s="7"/>
    </row>
    <row r="976" spans="1:31" x14ac:dyDescent="0.15">
      <c r="A976" s="4">
        <v>42416</v>
      </c>
      <c r="B976" s="5" t="s">
        <v>1904</v>
      </c>
      <c r="C976" s="2">
        <v>11</v>
      </c>
      <c r="D976" s="6" t="s">
        <v>87</v>
      </c>
      <c r="E976" s="6" t="s">
        <v>98</v>
      </c>
      <c r="F976" s="2" t="s">
        <v>99</v>
      </c>
      <c r="G976" s="2" t="s">
        <v>150</v>
      </c>
      <c r="H976" s="2" t="s">
        <v>44</v>
      </c>
      <c r="I976" s="2" t="s">
        <v>43</v>
      </c>
      <c r="J976" s="6" t="s">
        <v>45</v>
      </c>
      <c r="K976" s="2" t="s">
        <v>64</v>
      </c>
      <c r="L976" s="2">
        <v>1</v>
      </c>
      <c r="M976" s="2">
        <v>350</v>
      </c>
      <c r="N976" s="2">
        <v>350</v>
      </c>
      <c r="O976" s="12">
        <v>1</v>
      </c>
      <c r="P976" s="7"/>
      <c r="Q976" s="7"/>
      <c r="R976" s="14" t="s">
        <v>1090</v>
      </c>
      <c r="S976" s="7"/>
      <c r="T976" s="7"/>
      <c r="U976" s="7"/>
      <c r="V976" s="7"/>
      <c r="W976" s="2" t="s">
        <v>54</v>
      </c>
      <c r="X976" s="6" t="s">
        <v>49</v>
      </c>
      <c r="Y976" s="6"/>
      <c r="Z976" s="7"/>
      <c r="AA976" s="7"/>
      <c r="AB976" s="7"/>
      <c r="AC976" s="7"/>
      <c r="AD976" s="7"/>
      <c r="AE976" s="7"/>
    </row>
    <row r="977" spans="1:31" x14ac:dyDescent="0.15">
      <c r="A977" s="4">
        <v>42416</v>
      </c>
      <c r="B977" s="5" t="s">
        <v>1905</v>
      </c>
      <c r="C977" s="2">
        <v>12</v>
      </c>
      <c r="D977" s="6" t="s">
        <v>64</v>
      </c>
      <c r="E977" s="6" t="s">
        <v>101</v>
      </c>
      <c r="F977" s="2" t="s">
        <v>1906</v>
      </c>
      <c r="G977" s="2" t="s">
        <v>203</v>
      </c>
      <c r="H977" s="2" t="s">
        <v>44</v>
      </c>
      <c r="I977" s="2" t="s">
        <v>1907</v>
      </c>
      <c r="J977" s="6" t="s">
        <v>45</v>
      </c>
      <c r="K977" s="2" t="s">
        <v>64</v>
      </c>
      <c r="L977" s="2">
        <v>1</v>
      </c>
      <c r="M977" s="2">
        <v>4780</v>
      </c>
      <c r="N977" s="2">
        <v>3000</v>
      </c>
      <c r="O977" s="12">
        <v>0.62761506276150603</v>
      </c>
      <c r="P977" s="7"/>
      <c r="Q977" s="7"/>
      <c r="R977" s="14" t="s">
        <v>145</v>
      </c>
      <c r="S977" s="2" t="s">
        <v>1908</v>
      </c>
      <c r="T977" s="2">
        <v>13611219658</v>
      </c>
      <c r="U977" s="2" t="s">
        <v>1729</v>
      </c>
      <c r="V977" s="7"/>
      <c r="W977" s="2" t="s">
        <v>54</v>
      </c>
      <c r="X977" s="6" t="s">
        <v>74</v>
      </c>
      <c r="Y977" s="6"/>
      <c r="Z977" s="7"/>
      <c r="AA977" s="7"/>
      <c r="AB977" s="7"/>
      <c r="AC977" s="7"/>
      <c r="AD977" s="7"/>
      <c r="AE977" s="7"/>
    </row>
    <row r="978" spans="1:31" x14ac:dyDescent="0.15">
      <c r="A978" s="4">
        <v>42416</v>
      </c>
      <c r="B978" s="5" t="s">
        <v>1909</v>
      </c>
      <c r="C978" s="2">
        <v>13</v>
      </c>
      <c r="D978" s="6" t="s">
        <v>146</v>
      </c>
      <c r="E978" s="6" t="s">
        <v>120</v>
      </c>
      <c r="F978" s="2" t="s">
        <v>1581</v>
      </c>
      <c r="G978" s="2" t="s">
        <v>166</v>
      </c>
      <c r="H978" s="2" t="s">
        <v>44</v>
      </c>
      <c r="I978" s="2">
        <v>25.5</v>
      </c>
      <c r="J978" s="6" t="s">
        <v>45</v>
      </c>
      <c r="K978" s="2" t="s">
        <v>66</v>
      </c>
      <c r="L978" s="2">
        <v>1</v>
      </c>
      <c r="M978" s="2">
        <v>3940</v>
      </c>
      <c r="N978" s="2">
        <v>2758</v>
      </c>
      <c r="O978" s="12">
        <v>0.7</v>
      </c>
      <c r="P978" s="7"/>
      <c r="Q978" s="7"/>
      <c r="R978" s="14" t="s">
        <v>65</v>
      </c>
      <c r="S978" s="2" t="s">
        <v>1910</v>
      </c>
      <c r="T978" s="2">
        <v>15810830837</v>
      </c>
      <c r="U978" s="7"/>
      <c r="V978" s="7"/>
      <c r="W978" s="2" t="s">
        <v>54</v>
      </c>
      <c r="X978" s="6" t="s">
        <v>86</v>
      </c>
      <c r="Y978" s="6"/>
      <c r="Z978" s="7"/>
      <c r="AA978" s="7"/>
      <c r="AB978" s="7"/>
      <c r="AC978" s="7"/>
      <c r="AD978" s="7"/>
      <c r="AE978" s="7"/>
    </row>
    <row r="979" spans="1:31" x14ac:dyDescent="0.15">
      <c r="A979" s="4">
        <v>42416</v>
      </c>
      <c r="B979" s="5" t="s">
        <v>1909</v>
      </c>
      <c r="C979" s="2">
        <v>13</v>
      </c>
      <c r="D979" s="6" t="s">
        <v>149</v>
      </c>
      <c r="E979" s="6" t="s">
        <v>492</v>
      </c>
      <c r="F979" s="7"/>
      <c r="G979" s="2" t="s">
        <v>150</v>
      </c>
      <c r="H979" s="2" t="s">
        <v>44</v>
      </c>
      <c r="I979" s="2" t="s">
        <v>765</v>
      </c>
      <c r="J979" s="6" t="s">
        <v>45</v>
      </c>
      <c r="K979" s="2" t="s">
        <v>66</v>
      </c>
      <c r="L979" s="2">
        <v>1</v>
      </c>
      <c r="M979" s="2">
        <v>258</v>
      </c>
      <c r="N979" s="2">
        <v>100</v>
      </c>
      <c r="O979" s="12">
        <v>0.387596899224806</v>
      </c>
      <c r="P979" s="7"/>
      <c r="Q979" s="7"/>
      <c r="R979" s="14" t="s">
        <v>65</v>
      </c>
      <c r="S979" s="2" t="s">
        <v>1910</v>
      </c>
      <c r="T979" s="7"/>
      <c r="U979" s="7"/>
      <c r="V979" s="7"/>
      <c r="W979" s="2" t="s">
        <v>54</v>
      </c>
      <c r="X979" s="6" t="s">
        <v>86</v>
      </c>
      <c r="Y979" s="6"/>
      <c r="Z979" s="7"/>
      <c r="AA979" s="7"/>
      <c r="AB979" s="7"/>
      <c r="AC979" s="7"/>
      <c r="AD979" s="7"/>
      <c r="AE979" s="7"/>
    </row>
    <row r="980" spans="1:31" x14ac:dyDescent="0.15">
      <c r="A980" s="4">
        <v>42417</v>
      </c>
      <c r="B980" s="5" t="s">
        <v>1911</v>
      </c>
      <c r="C980" s="2">
        <v>2</v>
      </c>
      <c r="D980" s="6" t="s">
        <v>66</v>
      </c>
      <c r="E980" s="6" t="s">
        <v>285</v>
      </c>
      <c r="F980" s="2" t="s">
        <v>1748</v>
      </c>
      <c r="G980" s="7"/>
      <c r="H980" s="2" t="s">
        <v>193</v>
      </c>
      <c r="I980" s="2" t="s">
        <v>1912</v>
      </c>
      <c r="J980" s="6" t="s">
        <v>45</v>
      </c>
      <c r="K980" s="2" t="s">
        <v>66</v>
      </c>
      <c r="L980" s="2">
        <v>1</v>
      </c>
      <c r="M980" s="2">
        <v>7980</v>
      </c>
      <c r="N980" s="2">
        <v>1995</v>
      </c>
      <c r="O980" s="12">
        <v>0.25</v>
      </c>
      <c r="P980" s="7"/>
      <c r="Q980" s="7"/>
      <c r="R980" s="14" t="s">
        <v>145</v>
      </c>
      <c r="S980" s="2" t="s">
        <v>1913</v>
      </c>
      <c r="T980" s="2">
        <v>13601054527</v>
      </c>
      <c r="U980" s="2" t="s">
        <v>1096</v>
      </c>
      <c r="V980" s="7"/>
      <c r="W980" s="2" t="s">
        <v>54</v>
      </c>
      <c r="X980" s="6" t="s">
        <v>49</v>
      </c>
      <c r="Y980" s="6"/>
      <c r="Z980" s="7"/>
      <c r="AA980" s="7"/>
      <c r="AB980" s="7"/>
      <c r="AC980" s="7"/>
      <c r="AD980" s="7"/>
      <c r="AE980" s="7"/>
    </row>
    <row r="981" spans="1:31" x14ac:dyDescent="0.15">
      <c r="A981" s="4">
        <v>42417</v>
      </c>
      <c r="B981" s="5" t="s">
        <v>1914</v>
      </c>
      <c r="C981" s="2">
        <v>3</v>
      </c>
      <c r="D981" s="6" t="s">
        <v>90</v>
      </c>
      <c r="E981" s="6" t="s">
        <v>580</v>
      </c>
      <c r="F981" s="7"/>
      <c r="G981" s="2" t="s">
        <v>195</v>
      </c>
      <c r="H981" s="2" t="s">
        <v>44</v>
      </c>
      <c r="I981" s="2" t="s">
        <v>43</v>
      </c>
      <c r="J981" s="6" t="s">
        <v>55</v>
      </c>
      <c r="K981" s="2" t="s">
        <v>66</v>
      </c>
      <c r="L981" s="2">
        <v>1</v>
      </c>
      <c r="M981" s="2">
        <v>1580</v>
      </c>
      <c r="N981" s="2">
        <v>500</v>
      </c>
      <c r="O981" s="12">
        <v>0.316455696202532</v>
      </c>
      <c r="P981" s="7"/>
      <c r="Q981" s="7"/>
      <c r="R981" s="14" t="s">
        <v>145</v>
      </c>
      <c r="S981" s="2" t="s">
        <v>1915</v>
      </c>
      <c r="T981" s="2">
        <v>18618150803</v>
      </c>
      <c r="U981" s="2" t="s">
        <v>140</v>
      </c>
      <c r="V981" s="7"/>
      <c r="W981" s="2" t="s">
        <v>54</v>
      </c>
      <c r="X981" s="6" t="s">
        <v>86</v>
      </c>
      <c r="Y981" s="6"/>
      <c r="Z981" s="7"/>
      <c r="AA981" s="7"/>
      <c r="AB981" s="7"/>
      <c r="AC981" s="7"/>
      <c r="AD981" s="7"/>
      <c r="AE981" s="7"/>
    </row>
    <row r="982" spans="1:31" x14ac:dyDescent="0.15">
      <c r="A982" s="4">
        <v>42417</v>
      </c>
      <c r="B982" s="5" t="s">
        <v>1916</v>
      </c>
      <c r="C982" s="2">
        <v>4</v>
      </c>
      <c r="D982" s="6" t="s">
        <v>100</v>
      </c>
      <c r="E982" s="6" t="s">
        <v>227</v>
      </c>
      <c r="F982" s="7"/>
      <c r="G982" s="2" t="s">
        <v>1780</v>
      </c>
      <c r="H982" s="2" t="s">
        <v>44</v>
      </c>
      <c r="I982" s="2" t="s">
        <v>53</v>
      </c>
      <c r="J982" s="6" t="s">
        <v>45</v>
      </c>
      <c r="K982" s="2" t="s">
        <v>46</v>
      </c>
      <c r="L982" s="2">
        <v>1</v>
      </c>
      <c r="M982" s="2">
        <v>30</v>
      </c>
      <c r="N982" s="2">
        <v>30</v>
      </c>
      <c r="O982" s="12">
        <v>1</v>
      </c>
      <c r="P982" s="7"/>
      <c r="Q982" s="7"/>
      <c r="R982" s="14" t="s">
        <v>47</v>
      </c>
      <c r="S982" s="7"/>
      <c r="T982" s="7"/>
      <c r="U982" s="7"/>
      <c r="V982" s="7"/>
      <c r="W982" s="2" t="s">
        <v>54</v>
      </c>
      <c r="X982" s="6" t="s">
        <v>49</v>
      </c>
      <c r="Y982" s="6"/>
      <c r="Z982" s="7"/>
      <c r="AA982" s="7"/>
      <c r="AB982" s="7"/>
      <c r="AC982" s="7"/>
      <c r="AD982" s="7"/>
      <c r="AE982" s="7"/>
    </row>
    <row r="983" spans="1:31" x14ac:dyDescent="0.15">
      <c r="A983" s="4">
        <v>42417</v>
      </c>
      <c r="B983" s="5" t="s">
        <v>1917</v>
      </c>
      <c r="C983" s="2">
        <v>5</v>
      </c>
      <c r="D983" s="6" t="s">
        <v>69</v>
      </c>
      <c r="E983" s="6" t="s">
        <v>199</v>
      </c>
      <c r="F983" s="2" t="s">
        <v>817</v>
      </c>
      <c r="G983" s="2" t="s">
        <v>71</v>
      </c>
      <c r="H983" s="2" t="s">
        <v>44</v>
      </c>
      <c r="I983" s="2" t="s">
        <v>72</v>
      </c>
      <c r="J983" s="6" t="s">
        <v>45</v>
      </c>
      <c r="K983" s="2" t="s">
        <v>66</v>
      </c>
      <c r="L983" s="2">
        <v>1</v>
      </c>
      <c r="M983" s="2">
        <v>1180</v>
      </c>
      <c r="N983" s="2">
        <v>1180</v>
      </c>
      <c r="O983" s="12">
        <v>1</v>
      </c>
      <c r="P983" s="7"/>
      <c r="Q983" s="7"/>
      <c r="R983" s="14" t="s">
        <v>113</v>
      </c>
      <c r="S983" s="2" t="s">
        <v>1918</v>
      </c>
      <c r="T983" s="7"/>
      <c r="U983" s="7"/>
      <c r="V983" s="7"/>
      <c r="W983" s="2" t="s">
        <v>215</v>
      </c>
      <c r="X983" s="6" t="s">
        <v>86</v>
      </c>
      <c r="Y983" s="6"/>
      <c r="Z983" s="2">
        <v>3950</v>
      </c>
      <c r="AA983" s="7"/>
      <c r="AB983" s="7"/>
      <c r="AC983" s="7"/>
      <c r="AD983" s="7"/>
      <c r="AE983" s="7"/>
    </row>
    <row r="984" spans="1:31" x14ac:dyDescent="0.15">
      <c r="A984" s="4">
        <v>42417</v>
      </c>
      <c r="B984" s="5" t="s">
        <v>1917</v>
      </c>
      <c r="C984" s="2">
        <v>5</v>
      </c>
      <c r="D984" s="6" t="s">
        <v>59</v>
      </c>
      <c r="E984" s="6" t="s">
        <v>263</v>
      </c>
      <c r="F984" s="7"/>
      <c r="G984" s="2" t="s">
        <v>195</v>
      </c>
      <c r="H984" s="2" t="s">
        <v>62</v>
      </c>
      <c r="I984" s="2" t="s">
        <v>43</v>
      </c>
      <c r="J984" s="6" t="s">
        <v>45</v>
      </c>
      <c r="K984" s="2" t="s">
        <v>66</v>
      </c>
      <c r="L984" s="2">
        <v>1</v>
      </c>
      <c r="M984" s="2">
        <v>138</v>
      </c>
      <c r="N984" s="2">
        <v>138</v>
      </c>
      <c r="O984" s="12">
        <v>1</v>
      </c>
      <c r="P984" s="7"/>
      <c r="Q984" s="7"/>
      <c r="R984" s="14" t="s">
        <v>113</v>
      </c>
      <c r="S984" s="2" t="s">
        <v>1918</v>
      </c>
      <c r="T984" s="7"/>
      <c r="U984" s="7"/>
      <c r="V984" s="7"/>
      <c r="W984" s="2" t="s">
        <v>215</v>
      </c>
      <c r="X984" s="6" t="s">
        <v>86</v>
      </c>
      <c r="Y984" s="6"/>
      <c r="Z984" s="7"/>
      <c r="AA984" s="7"/>
      <c r="AB984" s="7"/>
      <c r="AC984" s="7"/>
      <c r="AD984" s="7"/>
      <c r="AE984" s="7"/>
    </row>
    <row r="985" spans="1:31" x14ac:dyDescent="0.15">
      <c r="A985" s="4">
        <v>42417</v>
      </c>
      <c r="B985" s="5" t="s">
        <v>1919</v>
      </c>
      <c r="C985" s="2">
        <v>6</v>
      </c>
      <c r="D985" s="6" t="s">
        <v>425</v>
      </c>
      <c r="E985" s="6"/>
      <c r="F985" s="2" t="s">
        <v>1920</v>
      </c>
      <c r="G985" s="2" t="s">
        <v>223</v>
      </c>
      <c r="H985" s="2" t="s">
        <v>62</v>
      </c>
      <c r="I985" s="2">
        <v>26.5</v>
      </c>
      <c r="J985" s="6" t="s">
        <v>63</v>
      </c>
      <c r="K985" s="2" t="s">
        <v>66</v>
      </c>
      <c r="L985" s="2">
        <v>1</v>
      </c>
      <c r="M985" s="2">
        <v>300</v>
      </c>
      <c r="N985" s="2">
        <v>300</v>
      </c>
      <c r="O985" s="12">
        <v>1</v>
      </c>
      <c r="P985" s="2"/>
      <c r="Q985" s="2"/>
      <c r="R985" s="14" t="s">
        <v>113</v>
      </c>
      <c r="S985" s="2" t="s">
        <v>268</v>
      </c>
      <c r="T985" s="2"/>
      <c r="U985" s="2"/>
      <c r="V985" s="2"/>
      <c r="W985" s="2" t="s">
        <v>54</v>
      </c>
      <c r="X985" s="6" t="s">
        <v>49</v>
      </c>
      <c r="Y985" s="6"/>
      <c r="Z985" s="2"/>
      <c r="AA985" s="2"/>
      <c r="AB985" s="15"/>
      <c r="AC985" s="2"/>
      <c r="AD985" s="2"/>
      <c r="AE985" s="2"/>
    </row>
    <row r="986" spans="1:31" x14ac:dyDescent="0.15">
      <c r="A986" s="4">
        <v>42417</v>
      </c>
      <c r="B986" s="5" t="s">
        <v>1921</v>
      </c>
      <c r="C986" s="2">
        <v>7</v>
      </c>
      <c r="D986" s="6" t="s">
        <v>671</v>
      </c>
      <c r="E986" s="6" t="s">
        <v>112</v>
      </c>
      <c r="F986" s="7"/>
      <c r="G986" s="2" t="s">
        <v>1145</v>
      </c>
      <c r="H986" s="2" t="s">
        <v>44</v>
      </c>
      <c r="I986" s="2" t="s">
        <v>53</v>
      </c>
      <c r="J986" s="6" t="s">
        <v>55</v>
      </c>
      <c r="K986" s="2" t="s">
        <v>66</v>
      </c>
      <c r="L986" s="2">
        <v>1</v>
      </c>
      <c r="M986" s="2">
        <v>480</v>
      </c>
      <c r="N986" s="2">
        <v>288</v>
      </c>
      <c r="O986" s="12">
        <v>0.6</v>
      </c>
      <c r="P986" s="7"/>
      <c r="Q986" s="7"/>
      <c r="R986" s="14" t="s">
        <v>274</v>
      </c>
      <c r="S986" s="2" t="s">
        <v>1922</v>
      </c>
      <c r="T986" s="7"/>
      <c r="U986" s="7"/>
      <c r="V986" s="7"/>
      <c r="W986" s="2" t="s">
        <v>54</v>
      </c>
      <c r="X986" s="6" t="s">
        <v>86</v>
      </c>
      <c r="Y986" s="6"/>
      <c r="Z986" s="7"/>
      <c r="AA986" s="7"/>
      <c r="AB986" s="7"/>
      <c r="AC986" s="7"/>
      <c r="AD986" s="7"/>
      <c r="AE986" s="7"/>
    </row>
    <row r="987" spans="1:31" x14ac:dyDescent="0.15">
      <c r="A987" s="4">
        <v>42417</v>
      </c>
      <c r="B987" s="5" t="s">
        <v>1921</v>
      </c>
      <c r="C987" s="2">
        <v>7</v>
      </c>
      <c r="D987" s="6" t="s">
        <v>69</v>
      </c>
      <c r="E987" s="6" t="s">
        <v>199</v>
      </c>
      <c r="F987" s="2" t="s">
        <v>801</v>
      </c>
      <c r="G987" s="2" t="s">
        <v>258</v>
      </c>
      <c r="H987" s="2" t="s">
        <v>44</v>
      </c>
      <c r="I987" s="2" t="s">
        <v>43</v>
      </c>
      <c r="J987" s="6" t="s">
        <v>55</v>
      </c>
      <c r="K987" s="2" t="s">
        <v>66</v>
      </c>
      <c r="L987" s="2">
        <v>1</v>
      </c>
      <c r="M987" s="2">
        <v>1180</v>
      </c>
      <c r="N987" s="2">
        <v>708</v>
      </c>
      <c r="O987" s="12">
        <v>0.6</v>
      </c>
      <c r="P987" s="7"/>
      <c r="Q987" s="7"/>
      <c r="R987" s="14" t="s">
        <v>274</v>
      </c>
      <c r="S987" s="2" t="s">
        <v>1922</v>
      </c>
      <c r="T987" s="7"/>
      <c r="U987" s="7"/>
      <c r="V987" s="7"/>
      <c r="W987" s="2" t="s">
        <v>54</v>
      </c>
      <c r="X987" s="6" t="s">
        <v>86</v>
      </c>
      <c r="Y987" s="6"/>
      <c r="Z987" s="7"/>
      <c r="AA987" s="7"/>
      <c r="AB987" s="7"/>
      <c r="AC987" s="7"/>
      <c r="AD987" s="7"/>
      <c r="AE987" s="7"/>
    </row>
    <row r="988" spans="1:31" x14ac:dyDescent="0.15">
      <c r="A988" s="4">
        <v>42417</v>
      </c>
      <c r="B988" s="5" t="s">
        <v>1921</v>
      </c>
      <c r="C988" s="2">
        <v>7</v>
      </c>
      <c r="D988" s="6" t="s">
        <v>90</v>
      </c>
      <c r="E988" s="6" t="s">
        <v>580</v>
      </c>
      <c r="F988" s="2" t="s">
        <v>52</v>
      </c>
      <c r="G988" s="2" t="s">
        <v>195</v>
      </c>
      <c r="H988" s="2" t="s">
        <v>44</v>
      </c>
      <c r="I988" s="2" t="s">
        <v>43</v>
      </c>
      <c r="J988" s="6" t="s">
        <v>55</v>
      </c>
      <c r="K988" s="2" t="s">
        <v>66</v>
      </c>
      <c r="L988" s="2">
        <v>1</v>
      </c>
      <c r="M988" s="2">
        <v>1580</v>
      </c>
      <c r="N988" s="2">
        <v>500</v>
      </c>
      <c r="O988" s="12">
        <v>0.316455696202532</v>
      </c>
      <c r="P988" s="7"/>
      <c r="Q988" s="7"/>
      <c r="R988" s="14" t="s">
        <v>274</v>
      </c>
      <c r="S988" s="2" t="s">
        <v>1922</v>
      </c>
      <c r="T988" s="7"/>
      <c r="U988" s="7"/>
      <c r="V988" s="7"/>
      <c r="W988" s="2" t="s">
        <v>54</v>
      </c>
      <c r="X988" s="6" t="s">
        <v>86</v>
      </c>
      <c r="Y988" s="6"/>
      <c r="Z988" s="7"/>
      <c r="AA988" s="7"/>
      <c r="AB988" s="7"/>
      <c r="AC988" s="7"/>
      <c r="AD988" s="7"/>
      <c r="AE988" s="7"/>
    </row>
    <row r="989" spans="1:31" x14ac:dyDescent="0.15">
      <c r="A989" s="4">
        <v>42417</v>
      </c>
      <c r="B989" s="5" t="s">
        <v>1921</v>
      </c>
      <c r="C989" s="2">
        <v>7</v>
      </c>
      <c r="D989" s="6" t="s">
        <v>92</v>
      </c>
      <c r="E989" s="6" t="s">
        <v>52</v>
      </c>
      <c r="F989" s="7"/>
      <c r="G989" s="2" t="s">
        <v>138</v>
      </c>
      <c r="H989" s="2" t="s">
        <v>44</v>
      </c>
      <c r="I989" s="2" t="s">
        <v>43</v>
      </c>
      <c r="J989" s="6" t="s">
        <v>55</v>
      </c>
      <c r="K989" s="2" t="s">
        <v>66</v>
      </c>
      <c r="L989" s="2">
        <v>1</v>
      </c>
      <c r="M989" s="2">
        <v>1290</v>
      </c>
      <c r="N989" s="2">
        <v>300</v>
      </c>
      <c r="O989" s="12">
        <v>0.232558139534884</v>
      </c>
      <c r="P989" s="7"/>
      <c r="Q989" s="7"/>
      <c r="R989" s="14" t="s">
        <v>274</v>
      </c>
      <c r="S989" s="2" t="s">
        <v>1922</v>
      </c>
      <c r="T989" s="7"/>
      <c r="U989" s="7"/>
      <c r="V989" s="7"/>
      <c r="W989" s="2" t="s">
        <v>54</v>
      </c>
      <c r="X989" s="6" t="s">
        <v>86</v>
      </c>
      <c r="Y989" s="6"/>
      <c r="Z989" s="7"/>
      <c r="AA989" s="7"/>
      <c r="AB989" s="7"/>
      <c r="AC989" s="7"/>
      <c r="AD989" s="7"/>
      <c r="AE989" s="7"/>
    </row>
    <row r="990" spans="1:31" x14ac:dyDescent="0.15">
      <c r="A990" s="4">
        <v>42418</v>
      </c>
      <c r="B990" s="5" t="s">
        <v>1923</v>
      </c>
      <c r="C990" s="2">
        <v>1</v>
      </c>
      <c r="D990" s="6" t="s">
        <v>69</v>
      </c>
      <c r="E990" s="6" t="s">
        <v>199</v>
      </c>
      <c r="F990" s="2" t="s">
        <v>801</v>
      </c>
      <c r="G990" s="2" t="s">
        <v>1902</v>
      </c>
      <c r="H990" s="2" t="s">
        <v>44</v>
      </c>
      <c r="I990" s="2" t="s">
        <v>43</v>
      </c>
      <c r="J990" s="6" t="s">
        <v>63</v>
      </c>
      <c r="K990" s="2" t="s">
        <v>66</v>
      </c>
      <c r="L990" s="2">
        <v>1</v>
      </c>
      <c r="M990" s="2">
        <v>1180</v>
      </c>
      <c r="N990" s="2">
        <v>1180</v>
      </c>
      <c r="O990" s="12">
        <v>1</v>
      </c>
      <c r="P990" s="7"/>
      <c r="Q990" s="7"/>
      <c r="R990" s="14" t="s">
        <v>113</v>
      </c>
      <c r="S990" s="2" t="s">
        <v>1924</v>
      </c>
      <c r="T990" s="7"/>
      <c r="U990" s="7"/>
      <c r="V990" s="7"/>
      <c r="W990" s="2" t="s">
        <v>54</v>
      </c>
      <c r="X990" s="6" t="s">
        <v>86</v>
      </c>
      <c r="Y990" s="6"/>
      <c r="Z990" s="2">
        <v>1390</v>
      </c>
      <c r="AA990" s="7"/>
      <c r="AB990" s="7"/>
      <c r="AC990" s="7"/>
      <c r="AD990" s="7"/>
      <c r="AE990" s="7"/>
    </row>
    <row r="991" spans="1:31" x14ac:dyDescent="0.15">
      <c r="A991" s="4">
        <v>42418</v>
      </c>
      <c r="B991" s="5" t="s">
        <v>1925</v>
      </c>
      <c r="C991" s="2">
        <v>2</v>
      </c>
      <c r="D991" s="6" t="s">
        <v>56</v>
      </c>
      <c r="E991" s="6" t="s">
        <v>60</v>
      </c>
      <c r="F991" s="2" t="s">
        <v>105</v>
      </c>
      <c r="G991" s="2" t="s">
        <v>150</v>
      </c>
      <c r="H991" s="2" t="s">
        <v>62</v>
      </c>
      <c r="I991" s="2" t="s">
        <v>53</v>
      </c>
      <c r="J991" s="6" t="s">
        <v>63</v>
      </c>
      <c r="K991" s="2" t="s">
        <v>66</v>
      </c>
      <c r="L991" s="2">
        <v>1</v>
      </c>
      <c r="M991" s="2">
        <v>162</v>
      </c>
      <c r="N991" s="2">
        <v>114</v>
      </c>
      <c r="O991" s="12">
        <v>0.70370370370370405</v>
      </c>
      <c r="P991" s="7"/>
      <c r="Q991" s="7"/>
      <c r="R991" s="14" t="s">
        <v>65</v>
      </c>
      <c r="S991" s="2" t="s">
        <v>1926</v>
      </c>
      <c r="T991" s="2">
        <v>18601271855</v>
      </c>
      <c r="U991" s="7"/>
      <c r="V991" s="7"/>
      <c r="W991" s="2" t="s">
        <v>54</v>
      </c>
      <c r="X991" s="6" t="s">
        <v>86</v>
      </c>
      <c r="Y991" s="6"/>
      <c r="Z991" s="7"/>
      <c r="AA991" s="7"/>
      <c r="AB991" s="7"/>
      <c r="AC991" s="7"/>
      <c r="AD991" s="7"/>
      <c r="AE991" s="7"/>
    </row>
    <row r="992" spans="1:31" x14ac:dyDescent="0.15">
      <c r="A992" s="4">
        <v>42418</v>
      </c>
      <c r="B992" s="5" t="s">
        <v>1925</v>
      </c>
      <c r="C992" s="2">
        <v>2</v>
      </c>
      <c r="D992" s="6" t="s">
        <v>56</v>
      </c>
      <c r="E992" s="6" t="s">
        <v>106</v>
      </c>
      <c r="F992" s="2" t="s">
        <v>105</v>
      </c>
      <c r="G992" s="2" t="s">
        <v>137</v>
      </c>
      <c r="H992" s="2" t="s">
        <v>62</v>
      </c>
      <c r="I992" s="2" t="s">
        <v>53</v>
      </c>
      <c r="J992" s="6" t="s">
        <v>63</v>
      </c>
      <c r="K992" s="2" t="s">
        <v>66</v>
      </c>
      <c r="L992" s="2">
        <v>1</v>
      </c>
      <c r="M992" s="2">
        <v>158</v>
      </c>
      <c r="N992" s="2">
        <v>110</v>
      </c>
      <c r="O992" s="12">
        <v>0.69620253164557</v>
      </c>
      <c r="P992" s="7"/>
      <c r="Q992" s="7"/>
      <c r="R992" s="14" t="s">
        <v>65</v>
      </c>
      <c r="S992" s="2" t="s">
        <v>1926</v>
      </c>
      <c r="T992" s="7"/>
      <c r="U992" s="7"/>
      <c r="V992" s="7"/>
      <c r="W992" s="2" t="s">
        <v>54</v>
      </c>
      <c r="X992" s="6" t="s">
        <v>86</v>
      </c>
      <c r="Y992" s="6"/>
      <c r="Z992" s="7"/>
      <c r="AA992" s="7"/>
      <c r="AB992" s="7"/>
      <c r="AC992" s="7"/>
      <c r="AD992" s="7"/>
      <c r="AE992" s="7"/>
    </row>
    <row r="993" spans="1:25" x14ac:dyDescent="0.15">
      <c r="A993" s="4">
        <v>42418</v>
      </c>
      <c r="B993" s="5" t="s">
        <v>1925</v>
      </c>
      <c r="C993" s="2">
        <v>2</v>
      </c>
      <c r="D993" s="6" t="s">
        <v>75</v>
      </c>
      <c r="E993" s="6" t="s">
        <v>199</v>
      </c>
      <c r="F993" s="2" t="s">
        <v>973</v>
      </c>
      <c r="G993" s="2" t="s">
        <v>258</v>
      </c>
      <c r="H993" s="2" t="s">
        <v>44</v>
      </c>
      <c r="I993" s="2" t="s">
        <v>53</v>
      </c>
      <c r="J993" s="6" t="s">
        <v>63</v>
      </c>
      <c r="K993" s="2" t="s">
        <v>66</v>
      </c>
      <c r="L993" s="2">
        <v>1</v>
      </c>
      <c r="M993" s="2">
        <v>528</v>
      </c>
      <c r="N993" s="2">
        <v>528</v>
      </c>
      <c r="O993" s="12">
        <v>1</v>
      </c>
      <c r="P993" s="7"/>
      <c r="Q993" s="7"/>
      <c r="R993" s="14" t="s">
        <v>65</v>
      </c>
      <c r="S993" s="2" t="s">
        <v>1926</v>
      </c>
      <c r="T993" s="7"/>
      <c r="U993" s="7"/>
      <c r="V993" s="7"/>
      <c r="W993" s="2" t="s">
        <v>54</v>
      </c>
      <c r="X993" s="6" t="s">
        <v>86</v>
      </c>
      <c r="Y993" s="6"/>
    </row>
    <row r="994" spans="1:25" x14ac:dyDescent="0.15">
      <c r="A994" s="4">
        <v>42418</v>
      </c>
      <c r="B994" s="5" t="s">
        <v>1925</v>
      </c>
      <c r="C994" s="2">
        <v>2</v>
      </c>
      <c r="D994" s="6" t="s">
        <v>75</v>
      </c>
      <c r="E994" s="6" t="s">
        <v>199</v>
      </c>
      <c r="F994" s="2" t="s">
        <v>910</v>
      </c>
      <c r="G994" s="2" t="s">
        <v>328</v>
      </c>
      <c r="H994" s="2" t="s">
        <v>44</v>
      </c>
      <c r="I994" s="2" t="s">
        <v>53</v>
      </c>
      <c r="J994" s="6" t="s">
        <v>63</v>
      </c>
      <c r="K994" s="2" t="s">
        <v>66</v>
      </c>
      <c r="L994" s="2">
        <v>1</v>
      </c>
      <c r="M994" s="2">
        <v>298</v>
      </c>
      <c r="N994" s="2">
        <v>298</v>
      </c>
      <c r="O994" s="12">
        <v>1</v>
      </c>
      <c r="P994" s="7"/>
      <c r="Q994" s="7"/>
      <c r="R994" s="14" t="s">
        <v>65</v>
      </c>
      <c r="S994" s="2" t="s">
        <v>1926</v>
      </c>
      <c r="T994" s="7"/>
      <c r="U994" s="7"/>
      <c r="V994" s="7"/>
      <c r="W994" s="2" t="s">
        <v>54</v>
      </c>
      <c r="X994" s="6" t="s">
        <v>86</v>
      </c>
      <c r="Y994" s="6"/>
    </row>
    <row r="995" spans="1:25" x14ac:dyDescent="0.15">
      <c r="A995" s="4">
        <v>42418</v>
      </c>
      <c r="B995" s="5" t="s">
        <v>1927</v>
      </c>
      <c r="C995" s="2">
        <v>3</v>
      </c>
      <c r="D995" s="6" t="s">
        <v>50</v>
      </c>
      <c r="E995" s="6" t="s">
        <v>1571</v>
      </c>
      <c r="F995" s="2" t="s">
        <v>224</v>
      </c>
      <c r="G995" s="2" t="s">
        <v>137</v>
      </c>
      <c r="H995" s="2" t="s">
        <v>44</v>
      </c>
      <c r="I995" s="2" t="s">
        <v>53</v>
      </c>
      <c r="J995" s="6" t="s">
        <v>63</v>
      </c>
      <c r="K995" s="2" t="s">
        <v>46</v>
      </c>
      <c r="L995" s="2">
        <v>1</v>
      </c>
      <c r="M995" s="2">
        <v>50</v>
      </c>
      <c r="N995" s="2">
        <v>40</v>
      </c>
      <c r="O995" s="12">
        <v>0.8</v>
      </c>
      <c r="P995" s="7"/>
      <c r="Q995" s="7"/>
      <c r="R995" s="14" t="s">
        <v>47</v>
      </c>
      <c r="S995" s="7"/>
      <c r="T995" s="7"/>
      <c r="U995" s="7"/>
      <c r="V995" s="7"/>
      <c r="W995" s="2" t="s">
        <v>54</v>
      </c>
      <c r="X995" s="6" t="s">
        <v>49</v>
      </c>
      <c r="Y995" s="6"/>
    </row>
    <row r="996" spans="1:25" x14ac:dyDescent="0.15">
      <c r="A996" s="4">
        <v>42418</v>
      </c>
      <c r="B996" s="5" t="s">
        <v>1927</v>
      </c>
      <c r="C996" s="2">
        <v>3</v>
      </c>
      <c r="D996" s="6" t="s">
        <v>92</v>
      </c>
      <c r="E996" s="6" t="s">
        <v>52</v>
      </c>
      <c r="F996" s="7"/>
      <c r="G996" s="2" t="s">
        <v>138</v>
      </c>
      <c r="H996" s="2" t="s">
        <v>44</v>
      </c>
      <c r="I996" s="2" t="s">
        <v>43</v>
      </c>
      <c r="J996" s="6" t="s">
        <v>63</v>
      </c>
      <c r="K996" s="2" t="s">
        <v>46</v>
      </c>
      <c r="L996" s="2">
        <v>1</v>
      </c>
      <c r="M996" s="2">
        <v>1290</v>
      </c>
      <c r="N996" s="2">
        <v>300</v>
      </c>
      <c r="O996" s="12">
        <v>0.232558139534884</v>
      </c>
      <c r="P996" s="7"/>
      <c r="Q996" s="7"/>
      <c r="R996" s="14" t="s">
        <v>47</v>
      </c>
      <c r="S996" s="7"/>
      <c r="T996" s="7"/>
      <c r="U996" s="7"/>
      <c r="V996" s="7"/>
      <c r="W996" s="2" t="s">
        <v>54</v>
      </c>
      <c r="X996" s="6" t="s">
        <v>49</v>
      </c>
      <c r="Y996" s="6"/>
    </row>
    <row r="997" spans="1:25" x14ac:dyDescent="0.15">
      <c r="A997" s="4">
        <v>42418</v>
      </c>
      <c r="B997" s="5" t="s">
        <v>1928</v>
      </c>
      <c r="C997" s="2">
        <v>4</v>
      </c>
      <c r="D997" s="6" t="s">
        <v>75</v>
      </c>
      <c r="E997" s="6" t="s">
        <v>225</v>
      </c>
      <c r="F997" s="2" t="s">
        <v>1929</v>
      </c>
      <c r="G997" s="2" t="s">
        <v>223</v>
      </c>
      <c r="H997" s="2" t="s">
        <v>62</v>
      </c>
      <c r="I997" s="2" t="s">
        <v>53</v>
      </c>
      <c r="J997" s="6" t="s">
        <v>45</v>
      </c>
      <c r="K997" s="2" t="s">
        <v>46</v>
      </c>
      <c r="L997" s="2">
        <v>1</v>
      </c>
      <c r="M997" s="2">
        <v>760</v>
      </c>
      <c r="N997" s="2">
        <v>500</v>
      </c>
      <c r="O997" s="12">
        <v>0.65789473684210498</v>
      </c>
      <c r="P997" s="7"/>
      <c r="Q997" s="7"/>
      <c r="R997" s="14" t="s">
        <v>47</v>
      </c>
      <c r="S997" s="7"/>
      <c r="T997" s="7"/>
      <c r="U997" s="7"/>
      <c r="V997" s="7"/>
      <c r="W997" s="2" t="s">
        <v>54</v>
      </c>
      <c r="X997" s="6" t="s">
        <v>49</v>
      </c>
      <c r="Y997" s="6"/>
    </row>
    <row r="998" spans="1:25" x14ac:dyDescent="0.15">
      <c r="A998" s="4">
        <v>42418</v>
      </c>
      <c r="B998" s="5" t="s">
        <v>1930</v>
      </c>
      <c r="C998" s="2">
        <v>5</v>
      </c>
      <c r="D998" s="6" t="s">
        <v>90</v>
      </c>
      <c r="E998" s="6" t="s">
        <v>577</v>
      </c>
      <c r="F998" s="7"/>
      <c r="G998" s="2" t="s">
        <v>1780</v>
      </c>
      <c r="H998" s="2" t="s">
        <v>44</v>
      </c>
      <c r="I998" s="2" t="s">
        <v>89</v>
      </c>
      <c r="J998" s="6" t="s">
        <v>45</v>
      </c>
      <c r="K998" s="2" t="s">
        <v>46</v>
      </c>
      <c r="L998" s="2">
        <v>1</v>
      </c>
      <c r="M998" s="2">
        <v>1580</v>
      </c>
      <c r="N998" s="2">
        <v>500</v>
      </c>
      <c r="O998" s="12">
        <v>0.316455696202532</v>
      </c>
      <c r="P998" s="7"/>
      <c r="Q998" s="7"/>
      <c r="R998" s="14" t="s">
        <v>47</v>
      </c>
      <c r="S998" s="7"/>
      <c r="T998" s="7"/>
      <c r="U998" s="7"/>
      <c r="V998" s="7"/>
      <c r="W998" s="2" t="s">
        <v>54</v>
      </c>
      <c r="X998" s="6" t="s">
        <v>49</v>
      </c>
      <c r="Y998" s="6"/>
    </row>
    <row r="999" spans="1:25" x14ac:dyDescent="0.15">
      <c r="A999" s="4">
        <v>42418</v>
      </c>
      <c r="B999" s="5" t="s">
        <v>1931</v>
      </c>
      <c r="C999" s="2">
        <v>6</v>
      </c>
      <c r="D999" s="6" t="s">
        <v>100</v>
      </c>
      <c r="E999" s="6" t="s">
        <v>227</v>
      </c>
      <c r="F999" s="7"/>
      <c r="G999" s="2" t="s">
        <v>1780</v>
      </c>
      <c r="H999" s="2" t="s">
        <v>44</v>
      </c>
      <c r="I999" s="2" t="s">
        <v>53</v>
      </c>
      <c r="J999" s="6" t="s">
        <v>55</v>
      </c>
      <c r="K999" s="2" t="s">
        <v>46</v>
      </c>
      <c r="L999" s="2">
        <v>1</v>
      </c>
      <c r="M999" s="2">
        <v>30</v>
      </c>
      <c r="N999" s="2">
        <v>30</v>
      </c>
      <c r="O999" s="12">
        <v>1</v>
      </c>
      <c r="P999" s="7"/>
      <c r="Q999" s="7"/>
      <c r="R999" s="14" t="s">
        <v>47</v>
      </c>
      <c r="S999" s="7"/>
      <c r="T999" s="7"/>
      <c r="U999" s="7"/>
      <c r="V999" s="7"/>
      <c r="W999" s="2" t="s">
        <v>54</v>
      </c>
      <c r="X999" s="6" t="s">
        <v>49</v>
      </c>
      <c r="Y999" s="6"/>
    </row>
    <row r="1000" spans="1:25" x14ac:dyDescent="0.15">
      <c r="A1000" s="4">
        <v>42418</v>
      </c>
      <c r="B1000" s="5" t="s">
        <v>1931</v>
      </c>
      <c r="C1000" s="2">
        <v>6</v>
      </c>
      <c r="D1000" s="6" t="s">
        <v>56</v>
      </c>
      <c r="E1000" s="6" t="s">
        <v>52</v>
      </c>
      <c r="F1000" s="7"/>
      <c r="G1000" s="2" t="s">
        <v>203</v>
      </c>
      <c r="H1000" s="2" t="s">
        <v>44</v>
      </c>
      <c r="I1000" s="2" t="s">
        <v>53</v>
      </c>
      <c r="J1000" s="6" t="s">
        <v>55</v>
      </c>
      <c r="K1000" s="2" t="s">
        <v>46</v>
      </c>
      <c r="L1000" s="2">
        <v>1</v>
      </c>
      <c r="M1000" s="2">
        <v>20</v>
      </c>
      <c r="N1000" s="2">
        <v>20</v>
      </c>
      <c r="O1000" s="12">
        <v>1</v>
      </c>
      <c r="P1000" s="7"/>
      <c r="Q1000" s="7"/>
      <c r="R1000" s="14" t="s">
        <v>47</v>
      </c>
      <c r="S1000" s="7"/>
      <c r="T1000" s="7"/>
      <c r="U1000" s="7"/>
      <c r="V1000" s="7"/>
      <c r="W1000" s="2" t="s">
        <v>54</v>
      </c>
      <c r="X1000" s="6" t="s">
        <v>49</v>
      </c>
      <c r="Y1000" s="6"/>
    </row>
    <row r="1001" spans="1:25" x14ac:dyDescent="0.15">
      <c r="A1001" s="4">
        <v>42418</v>
      </c>
      <c r="B1001" s="5" t="s">
        <v>1932</v>
      </c>
      <c r="C1001" s="2">
        <v>7</v>
      </c>
      <c r="D1001" s="6" t="s">
        <v>56</v>
      </c>
      <c r="E1001" s="6" t="s">
        <v>52</v>
      </c>
      <c r="F1001" s="7"/>
      <c r="G1001" s="2" t="s">
        <v>166</v>
      </c>
      <c r="H1001" s="2" t="s">
        <v>44</v>
      </c>
      <c r="I1001" s="2" t="s">
        <v>53</v>
      </c>
      <c r="J1001" s="6" t="s">
        <v>55</v>
      </c>
      <c r="K1001" s="2" t="s">
        <v>46</v>
      </c>
      <c r="L1001" s="2">
        <v>1</v>
      </c>
      <c r="M1001" s="2">
        <v>20</v>
      </c>
      <c r="N1001" s="2">
        <v>20</v>
      </c>
      <c r="O1001" s="12">
        <v>1</v>
      </c>
      <c r="P1001" s="7"/>
      <c r="Q1001" s="7"/>
      <c r="R1001" s="14" t="s">
        <v>47</v>
      </c>
      <c r="S1001" s="7"/>
      <c r="T1001" s="7"/>
      <c r="U1001" s="7"/>
      <c r="V1001" s="7"/>
      <c r="W1001" s="2" t="s">
        <v>54</v>
      </c>
      <c r="X1001" s="6" t="s">
        <v>49</v>
      </c>
      <c r="Y1001" s="6"/>
    </row>
    <row r="1002" spans="1:25" x14ac:dyDescent="0.15">
      <c r="A1002" s="4">
        <v>42418</v>
      </c>
      <c r="B1002" s="5" t="s">
        <v>1933</v>
      </c>
      <c r="C1002" s="2">
        <v>8</v>
      </c>
      <c r="D1002" s="6" t="s">
        <v>92</v>
      </c>
      <c r="E1002" s="6" t="s">
        <v>52</v>
      </c>
      <c r="F1002" s="7"/>
      <c r="G1002" s="2" t="s">
        <v>150</v>
      </c>
      <c r="H1002" s="2" t="s">
        <v>44</v>
      </c>
      <c r="I1002" s="2" t="s">
        <v>72</v>
      </c>
      <c r="J1002" s="6" t="s">
        <v>55</v>
      </c>
      <c r="K1002" s="2" t="s">
        <v>66</v>
      </c>
      <c r="L1002" s="2">
        <v>1</v>
      </c>
      <c r="M1002" s="2">
        <v>1290</v>
      </c>
      <c r="N1002" s="2">
        <v>300</v>
      </c>
      <c r="O1002" s="12">
        <v>0.232558139534884</v>
      </c>
      <c r="P1002" s="7"/>
      <c r="Q1002" s="7"/>
      <c r="R1002" s="14" t="s">
        <v>113</v>
      </c>
      <c r="S1002" s="2" t="s">
        <v>1869</v>
      </c>
      <c r="T1002" s="7"/>
      <c r="U1002" s="7"/>
      <c r="V1002" s="7"/>
      <c r="W1002" s="2" t="s">
        <v>54</v>
      </c>
      <c r="X1002" s="6" t="s">
        <v>86</v>
      </c>
      <c r="Y1002" s="6"/>
    </row>
    <row r="1003" spans="1:25" x14ac:dyDescent="0.15">
      <c r="A1003" s="4">
        <v>42418</v>
      </c>
      <c r="B1003" s="5" t="s">
        <v>1934</v>
      </c>
      <c r="C1003" s="2">
        <v>9</v>
      </c>
      <c r="D1003" s="6" t="s">
        <v>50</v>
      </c>
      <c r="E1003" s="6" t="s">
        <v>61</v>
      </c>
      <c r="F1003" s="7"/>
      <c r="G1003" s="2" t="s">
        <v>203</v>
      </c>
      <c r="H1003" s="2" t="s">
        <v>44</v>
      </c>
      <c r="I1003" s="2" t="s">
        <v>43</v>
      </c>
      <c r="J1003" s="6" t="s">
        <v>55</v>
      </c>
      <c r="K1003" s="2" t="s">
        <v>66</v>
      </c>
      <c r="L1003" s="2">
        <v>1</v>
      </c>
      <c r="M1003" s="2">
        <v>258</v>
      </c>
      <c r="N1003" s="2">
        <v>180</v>
      </c>
      <c r="O1003" s="12">
        <v>0.69767441860465096</v>
      </c>
      <c r="P1003" s="7"/>
      <c r="Q1003" s="7"/>
      <c r="R1003" s="14" t="s">
        <v>113</v>
      </c>
      <c r="S1003" s="2" t="s">
        <v>1935</v>
      </c>
      <c r="T1003" s="7"/>
      <c r="U1003" s="7"/>
      <c r="V1003" s="7"/>
      <c r="W1003" s="2" t="s">
        <v>54</v>
      </c>
      <c r="X1003" s="6" t="s">
        <v>49</v>
      </c>
      <c r="Y1003" s="6"/>
    </row>
    <row r="1004" spans="1:25" x14ac:dyDescent="0.15">
      <c r="A1004" s="4">
        <v>42418</v>
      </c>
      <c r="B1004" s="5" t="s">
        <v>1934</v>
      </c>
      <c r="C1004" s="2">
        <v>9</v>
      </c>
      <c r="D1004" s="6" t="s">
        <v>56</v>
      </c>
      <c r="E1004" s="6" t="s">
        <v>52</v>
      </c>
      <c r="F1004" s="7"/>
      <c r="G1004" s="2" t="s">
        <v>138</v>
      </c>
      <c r="H1004" s="2" t="s">
        <v>44</v>
      </c>
      <c r="I1004" s="2" t="s">
        <v>53</v>
      </c>
      <c r="J1004" s="6" t="s">
        <v>55</v>
      </c>
      <c r="K1004" s="2" t="s">
        <v>66</v>
      </c>
      <c r="L1004" s="2">
        <v>1</v>
      </c>
      <c r="M1004" s="2">
        <v>20</v>
      </c>
      <c r="N1004" s="2">
        <v>20</v>
      </c>
      <c r="O1004" s="12">
        <v>1</v>
      </c>
      <c r="P1004" s="7"/>
      <c r="Q1004" s="7"/>
      <c r="R1004" s="14" t="s">
        <v>113</v>
      </c>
      <c r="S1004" s="2" t="s">
        <v>1935</v>
      </c>
      <c r="T1004" s="7"/>
      <c r="U1004" s="7"/>
      <c r="V1004" s="7"/>
      <c r="W1004" s="2" t="s">
        <v>54</v>
      </c>
      <c r="X1004" s="6" t="s">
        <v>49</v>
      </c>
      <c r="Y1004" s="6"/>
    </row>
    <row r="1005" spans="1:25" x14ac:dyDescent="0.15">
      <c r="A1005" s="4">
        <v>42418</v>
      </c>
      <c r="B1005" s="5" t="s">
        <v>1936</v>
      </c>
      <c r="C1005" s="2">
        <v>10</v>
      </c>
      <c r="D1005" s="6" t="s">
        <v>671</v>
      </c>
      <c r="E1005" s="6" t="s">
        <v>112</v>
      </c>
      <c r="F1005" s="7"/>
      <c r="G1005" s="2" t="s">
        <v>1145</v>
      </c>
      <c r="H1005" s="2" t="s">
        <v>44</v>
      </c>
      <c r="I1005" s="2" t="s">
        <v>53</v>
      </c>
      <c r="J1005" s="6" t="s">
        <v>55</v>
      </c>
      <c r="K1005" s="2" t="s">
        <v>66</v>
      </c>
      <c r="L1005" s="2">
        <v>1</v>
      </c>
      <c r="M1005" s="2">
        <v>480</v>
      </c>
      <c r="N1005" s="2">
        <v>480</v>
      </c>
      <c r="O1005" s="12">
        <v>1</v>
      </c>
      <c r="P1005" s="7"/>
      <c r="Q1005" s="7"/>
      <c r="R1005" s="14" t="s">
        <v>145</v>
      </c>
      <c r="S1005" s="2" t="s">
        <v>1937</v>
      </c>
      <c r="T1005" s="2">
        <v>18601232433</v>
      </c>
      <c r="U1005" s="2" t="s">
        <v>268</v>
      </c>
      <c r="V1005" s="7"/>
      <c r="W1005" s="2" t="s">
        <v>54</v>
      </c>
      <c r="X1005" s="6" t="s">
        <v>86</v>
      </c>
      <c r="Y1005" s="6"/>
    </row>
    <row r="1006" spans="1:25" x14ac:dyDescent="0.15">
      <c r="A1006" s="4">
        <v>42418</v>
      </c>
      <c r="B1006" s="5" t="s">
        <v>1938</v>
      </c>
      <c r="C1006" s="2">
        <v>11</v>
      </c>
      <c r="D1006" s="6" t="s">
        <v>111</v>
      </c>
      <c r="E1006" s="6" t="s">
        <v>112</v>
      </c>
      <c r="F1006" s="7"/>
      <c r="G1006" s="2" t="s">
        <v>1145</v>
      </c>
      <c r="H1006" s="2" t="s">
        <v>44</v>
      </c>
      <c r="I1006" s="2" t="s">
        <v>178</v>
      </c>
      <c r="J1006" s="6" t="s">
        <v>45</v>
      </c>
      <c r="K1006" s="2" t="s">
        <v>66</v>
      </c>
      <c r="L1006" s="2">
        <v>1</v>
      </c>
      <c r="M1006" s="2">
        <v>320</v>
      </c>
      <c r="N1006" s="2">
        <v>320</v>
      </c>
      <c r="O1006" s="12">
        <v>1</v>
      </c>
      <c r="P1006" s="7"/>
      <c r="Q1006" s="7"/>
      <c r="R1006" s="14" t="s">
        <v>47</v>
      </c>
      <c r="S1006" s="7"/>
      <c r="T1006" s="7"/>
      <c r="U1006" s="7"/>
      <c r="V1006" s="7"/>
      <c r="W1006" s="2" t="s">
        <v>54</v>
      </c>
      <c r="X1006" s="6" t="s">
        <v>49</v>
      </c>
      <c r="Y1006" s="6"/>
    </row>
    <row r="1007" spans="1:25" x14ac:dyDescent="0.15">
      <c r="A1007" s="4">
        <v>42418</v>
      </c>
      <c r="B1007" s="5" t="s">
        <v>1939</v>
      </c>
      <c r="C1007" s="2">
        <v>12</v>
      </c>
      <c r="D1007" s="6" t="s">
        <v>59</v>
      </c>
      <c r="E1007" s="6" t="s">
        <v>263</v>
      </c>
      <c r="F1007" s="7"/>
      <c r="G1007" s="2" t="s">
        <v>878</v>
      </c>
      <c r="H1007" s="2" t="s">
        <v>62</v>
      </c>
      <c r="I1007" s="2" t="s">
        <v>89</v>
      </c>
      <c r="J1007" s="6" t="s">
        <v>55</v>
      </c>
      <c r="K1007" s="2" t="s">
        <v>46</v>
      </c>
      <c r="L1007" s="2">
        <v>1</v>
      </c>
      <c r="M1007" s="2">
        <v>138</v>
      </c>
      <c r="N1007" s="2">
        <v>138</v>
      </c>
      <c r="O1007" s="12">
        <v>1</v>
      </c>
      <c r="P1007" s="7"/>
      <c r="Q1007" s="7"/>
      <c r="R1007" s="14" t="s">
        <v>47</v>
      </c>
      <c r="S1007" s="7"/>
      <c r="T1007" s="7"/>
      <c r="U1007" s="7"/>
      <c r="V1007" s="7"/>
      <c r="W1007" s="2" t="s">
        <v>54</v>
      </c>
      <c r="X1007" s="6" t="s">
        <v>49</v>
      </c>
      <c r="Y1007" s="6"/>
    </row>
    <row r="1008" spans="1:25" x14ac:dyDescent="0.15">
      <c r="A1008" s="4">
        <v>42418</v>
      </c>
      <c r="B1008" s="5" t="s">
        <v>1940</v>
      </c>
      <c r="C1008" s="2">
        <v>13</v>
      </c>
      <c r="D1008" s="6" t="s">
        <v>64</v>
      </c>
      <c r="E1008" s="6" t="s">
        <v>101</v>
      </c>
      <c r="F1008" s="2" t="s">
        <v>1906</v>
      </c>
      <c r="G1008" s="7"/>
      <c r="H1008" s="2" t="s">
        <v>44</v>
      </c>
      <c r="I1008" s="2" t="s">
        <v>1907</v>
      </c>
      <c r="J1008" s="6" t="s">
        <v>45</v>
      </c>
      <c r="K1008" s="2" t="s">
        <v>64</v>
      </c>
      <c r="L1008" s="2">
        <v>1</v>
      </c>
      <c r="M1008" s="2">
        <v>4780</v>
      </c>
      <c r="N1008" s="2">
        <v>2868</v>
      </c>
      <c r="O1008" s="12">
        <v>0.6</v>
      </c>
      <c r="P1008" s="7"/>
      <c r="Q1008" s="7"/>
      <c r="R1008" s="14" t="s">
        <v>274</v>
      </c>
      <c r="S1008" s="2" t="s">
        <v>1941</v>
      </c>
      <c r="T1008" s="7"/>
      <c r="U1008" s="7"/>
      <c r="V1008" s="7"/>
      <c r="W1008" s="2" t="s">
        <v>54</v>
      </c>
      <c r="X1008" s="6" t="s">
        <v>78</v>
      </c>
      <c r="Y1008" s="6"/>
    </row>
    <row r="1009" spans="1:31" x14ac:dyDescent="0.15">
      <c r="A1009" s="4">
        <v>42418</v>
      </c>
      <c r="B1009" s="5" t="s">
        <v>1942</v>
      </c>
      <c r="C1009" s="2">
        <v>14</v>
      </c>
      <c r="D1009" s="6" t="s">
        <v>83</v>
      </c>
      <c r="E1009" s="6" t="s">
        <v>79</v>
      </c>
      <c r="F1009" s="2" t="s">
        <v>1494</v>
      </c>
      <c r="G1009" s="2" t="s">
        <v>184</v>
      </c>
      <c r="H1009" s="2" t="s">
        <v>44</v>
      </c>
      <c r="I1009" s="2">
        <v>35</v>
      </c>
      <c r="J1009" s="6" t="s">
        <v>63</v>
      </c>
      <c r="K1009" s="2" t="s">
        <v>66</v>
      </c>
      <c r="L1009" s="2">
        <v>1</v>
      </c>
      <c r="M1009" s="2">
        <v>1628</v>
      </c>
      <c r="N1009" s="2">
        <v>1139</v>
      </c>
      <c r="O1009" s="12">
        <v>0.69963144963144996</v>
      </c>
      <c r="P1009" s="2"/>
      <c r="Q1009" s="2"/>
      <c r="R1009" s="14" t="s">
        <v>113</v>
      </c>
      <c r="S1009" s="2" t="s">
        <v>163</v>
      </c>
      <c r="T1009" s="2"/>
      <c r="U1009" s="2"/>
      <c r="V1009" s="2"/>
      <c r="W1009" s="2" t="s">
        <v>54</v>
      </c>
      <c r="X1009" s="6" t="s">
        <v>86</v>
      </c>
      <c r="Y1009" s="6"/>
      <c r="Z1009" s="2">
        <v>1190</v>
      </c>
      <c r="AA1009" s="2"/>
      <c r="AB1009" s="15"/>
      <c r="AC1009" s="2"/>
      <c r="AD1009" s="2"/>
      <c r="AE1009" s="2"/>
    </row>
    <row r="1010" spans="1:31" x14ac:dyDescent="0.15">
      <c r="A1010" s="4">
        <v>42418</v>
      </c>
      <c r="B1010" s="5" t="s">
        <v>1943</v>
      </c>
      <c r="C1010" s="2">
        <v>15</v>
      </c>
      <c r="D1010" s="6" t="s">
        <v>122</v>
      </c>
      <c r="E1010" s="6" t="s">
        <v>123</v>
      </c>
      <c r="F1010" s="2" t="s">
        <v>1944</v>
      </c>
      <c r="G1010" s="2" t="s">
        <v>166</v>
      </c>
      <c r="H1010" s="2" t="s">
        <v>62</v>
      </c>
      <c r="I1010" s="2" t="s">
        <v>89</v>
      </c>
      <c r="J1010" s="6" t="s">
        <v>55</v>
      </c>
      <c r="K1010" s="2" t="s">
        <v>66</v>
      </c>
      <c r="L1010" s="2">
        <v>1</v>
      </c>
      <c r="M1010" s="2">
        <v>980</v>
      </c>
      <c r="N1010" s="2">
        <v>833</v>
      </c>
      <c r="O1010" s="12">
        <v>0.85</v>
      </c>
      <c r="P1010" s="7"/>
      <c r="Q1010" s="7"/>
      <c r="R1010" s="14" t="s">
        <v>113</v>
      </c>
      <c r="S1010" s="2" t="s">
        <v>140</v>
      </c>
      <c r="T1010" s="7"/>
      <c r="U1010" s="7"/>
      <c r="V1010" s="7"/>
      <c r="W1010" s="2" t="s">
        <v>54</v>
      </c>
      <c r="X1010" s="6" t="s">
        <v>86</v>
      </c>
      <c r="Y1010" s="6"/>
      <c r="Z1010" s="7"/>
      <c r="AA1010" s="7"/>
      <c r="AB1010" s="7"/>
      <c r="AC1010" s="7"/>
      <c r="AD1010" s="7"/>
      <c r="AE1010" s="7"/>
    </row>
    <row r="1011" spans="1:31" x14ac:dyDescent="0.15">
      <c r="A1011" s="4">
        <v>42418</v>
      </c>
      <c r="B1011" s="5" t="s">
        <v>1943</v>
      </c>
      <c r="C1011" s="2">
        <v>15</v>
      </c>
      <c r="D1011" s="6" t="s">
        <v>122</v>
      </c>
      <c r="E1011" s="6" t="s">
        <v>123</v>
      </c>
      <c r="F1011" s="2" t="s">
        <v>1945</v>
      </c>
      <c r="G1011" s="2" t="s">
        <v>166</v>
      </c>
      <c r="H1011" s="2" t="s">
        <v>44</v>
      </c>
      <c r="I1011" s="2" t="s">
        <v>43</v>
      </c>
      <c r="J1011" s="6" t="s">
        <v>55</v>
      </c>
      <c r="K1011" s="2" t="s">
        <v>66</v>
      </c>
      <c r="L1011" s="2">
        <v>1</v>
      </c>
      <c r="M1011" s="2">
        <v>950</v>
      </c>
      <c r="N1011" s="2">
        <v>807</v>
      </c>
      <c r="O1011" s="12">
        <v>0.84947368421052605</v>
      </c>
      <c r="P1011" s="7"/>
      <c r="Q1011" s="7"/>
      <c r="R1011" s="14" t="s">
        <v>113</v>
      </c>
      <c r="S1011" s="2" t="s">
        <v>140</v>
      </c>
      <c r="T1011" s="7"/>
      <c r="U1011" s="7"/>
      <c r="V1011" s="7"/>
      <c r="W1011" s="2" t="s">
        <v>54</v>
      </c>
      <c r="X1011" s="6" t="s">
        <v>86</v>
      </c>
      <c r="Y1011" s="6"/>
      <c r="Z1011" s="7"/>
      <c r="AA1011" s="7"/>
      <c r="AB1011" s="7"/>
      <c r="AC1011" s="7"/>
      <c r="AD1011" s="7"/>
      <c r="AE1011" s="7"/>
    </row>
    <row r="1012" spans="1:31" x14ac:dyDescent="0.15">
      <c r="A1012" s="4">
        <v>42418</v>
      </c>
      <c r="B1012" s="5" t="s">
        <v>1943</v>
      </c>
      <c r="C1012" s="2">
        <v>15</v>
      </c>
      <c r="D1012" s="6" t="s">
        <v>141</v>
      </c>
      <c r="E1012" s="6" t="s">
        <v>988</v>
      </c>
      <c r="F1012" s="2">
        <v>429</v>
      </c>
      <c r="G1012" s="2" t="s">
        <v>166</v>
      </c>
      <c r="H1012" s="2" t="s">
        <v>62</v>
      </c>
      <c r="I1012" s="2" t="s">
        <v>43</v>
      </c>
      <c r="J1012" s="6" t="s">
        <v>55</v>
      </c>
      <c r="K1012" s="2" t="s">
        <v>66</v>
      </c>
      <c r="L1012" s="2">
        <v>2</v>
      </c>
      <c r="M1012" s="2">
        <v>669</v>
      </c>
      <c r="N1012" s="2">
        <v>1137</v>
      </c>
      <c r="O1012" s="12">
        <v>0.84977578475336302</v>
      </c>
      <c r="P1012" s="7"/>
      <c r="Q1012" s="7"/>
      <c r="R1012" s="14" t="s">
        <v>113</v>
      </c>
      <c r="S1012" s="2" t="s">
        <v>140</v>
      </c>
      <c r="T1012" s="7"/>
      <c r="U1012" s="7"/>
      <c r="V1012" s="7"/>
      <c r="W1012" s="2" t="s">
        <v>54</v>
      </c>
      <c r="X1012" s="6" t="s">
        <v>86</v>
      </c>
      <c r="Y1012" s="6"/>
      <c r="Z1012" s="7"/>
      <c r="AA1012" s="7"/>
      <c r="AB1012" s="7"/>
      <c r="AC1012" s="7"/>
      <c r="AD1012" s="7"/>
      <c r="AE1012" s="7"/>
    </row>
    <row r="1013" spans="1:31" x14ac:dyDescent="0.15">
      <c r="A1013" s="4">
        <v>42419</v>
      </c>
      <c r="B1013" s="5" t="s">
        <v>1946</v>
      </c>
      <c r="C1013" s="2">
        <v>1</v>
      </c>
      <c r="D1013" s="6" t="s">
        <v>83</v>
      </c>
      <c r="E1013" s="6" t="s">
        <v>79</v>
      </c>
      <c r="F1013" s="2" t="s">
        <v>130</v>
      </c>
      <c r="G1013" s="2" t="s">
        <v>166</v>
      </c>
      <c r="H1013" s="2" t="s">
        <v>44</v>
      </c>
      <c r="I1013" s="2">
        <v>42</v>
      </c>
      <c r="J1013" s="6" t="s">
        <v>45</v>
      </c>
      <c r="K1013" s="2" t="s">
        <v>64</v>
      </c>
      <c r="L1013" s="2">
        <v>1</v>
      </c>
      <c r="M1013" s="2">
        <v>2300</v>
      </c>
      <c r="N1013" s="2">
        <v>1495</v>
      </c>
      <c r="O1013" s="12">
        <v>0.65</v>
      </c>
      <c r="P1013" s="7"/>
      <c r="Q1013" s="7"/>
      <c r="R1013" s="14" t="s">
        <v>65</v>
      </c>
      <c r="S1013" s="2" t="s">
        <v>1947</v>
      </c>
      <c r="T1013" s="2">
        <v>18611389798</v>
      </c>
      <c r="U1013" s="7"/>
      <c r="V1013" s="7"/>
      <c r="W1013" s="2" t="s">
        <v>54</v>
      </c>
      <c r="X1013" s="6" t="s">
        <v>86</v>
      </c>
      <c r="Y1013" s="6"/>
      <c r="Z1013" s="7"/>
      <c r="AA1013" s="7"/>
      <c r="AB1013" s="7"/>
      <c r="AC1013" s="7"/>
      <c r="AD1013" s="7"/>
      <c r="AE1013" s="7"/>
    </row>
    <row r="1014" spans="1:31" x14ac:dyDescent="0.15">
      <c r="A1014" s="4">
        <v>42419</v>
      </c>
      <c r="B1014" s="5" t="s">
        <v>1948</v>
      </c>
      <c r="C1014" s="2">
        <v>2</v>
      </c>
      <c r="D1014" s="6" t="s">
        <v>56</v>
      </c>
      <c r="E1014" s="6" t="s">
        <v>52</v>
      </c>
      <c r="F1014" s="7"/>
      <c r="G1014" s="2" t="s">
        <v>166</v>
      </c>
      <c r="H1014" s="2" t="s">
        <v>44</v>
      </c>
      <c r="I1014" s="2" t="s">
        <v>53</v>
      </c>
      <c r="J1014" s="6" t="s">
        <v>45</v>
      </c>
      <c r="K1014" s="2" t="s">
        <v>46</v>
      </c>
      <c r="L1014" s="2">
        <v>1</v>
      </c>
      <c r="M1014" s="2">
        <v>20</v>
      </c>
      <c r="N1014" s="2">
        <v>20</v>
      </c>
      <c r="O1014" s="12">
        <v>1</v>
      </c>
      <c r="P1014" s="7"/>
      <c r="Q1014" s="7"/>
      <c r="R1014" s="14" t="s">
        <v>47</v>
      </c>
      <c r="S1014" s="7"/>
      <c r="T1014" s="7"/>
      <c r="U1014" s="7"/>
      <c r="V1014" s="7"/>
      <c r="W1014" s="2" t="s">
        <v>54</v>
      </c>
      <c r="X1014" s="6" t="s">
        <v>49</v>
      </c>
      <c r="Y1014" s="6"/>
      <c r="Z1014" s="7"/>
      <c r="AA1014" s="7"/>
      <c r="AB1014" s="7"/>
      <c r="AC1014" s="7"/>
      <c r="AD1014" s="7"/>
      <c r="AE1014" s="7"/>
    </row>
    <row r="1015" spans="1:31" x14ac:dyDescent="0.15">
      <c r="A1015" s="4">
        <v>42419</v>
      </c>
      <c r="B1015" s="5" t="s">
        <v>1949</v>
      </c>
      <c r="C1015" s="2">
        <v>3</v>
      </c>
      <c r="D1015" s="6" t="s">
        <v>50</v>
      </c>
      <c r="E1015" s="6" t="s">
        <v>112</v>
      </c>
      <c r="F1015" s="2" t="s">
        <v>81</v>
      </c>
      <c r="G1015" s="2" t="s">
        <v>138</v>
      </c>
      <c r="H1015" s="2" t="s">
        <v>62</v>
      </c>
      <c r="I1015" s="2" t="s">
        <v>43</v>
      </c>
      <c r="J1015" s="6" t="s">
        <v>63</v>
      </c>
      <c r="K1015" s="2" t="s">
        <v>46</v>
      </c>
      <c r="L1015" s="2">
        <v>1</v>
      </c>
      <c r="M1015" s="2">
        <v>158</v>
      </c>
      <c r="N1015" s="2">
        <v>100</v>
      </c>
      <c r="O1015" s="12">
        <v>0.632911392405063</v>
      </c>
      <c r="P1015" s="7"/>
      <c r="Q1015" s="7"/>
      <c r="R1015" s="14" t="s">
        <v>47</v>
      </c>
      <c r="S1015" s="7"/>
      <c r="T1015" s="7"/>
      <c r="U1015" s="7"/>
      <c r="V1015" s="7"/>
      <c r="W1015" s="2" t="s">
        <v>54</v>
      </c>
      <c r="X1015" s="6" t="s">
        <v>49</v>
      </c>
      <c r="Y1015" s="6"/>
      <c r="Z1015" s="7"/>
      <c r="AA1015" s="7"/>
      <c r="AB1015" s="7"/>
      <c r="AC1015" s="7"/>
      <c r="AD1015" s="7"/>
      <c r="AE1015" s="7"/>
    </row>
    <row r="1016" spans="1:31" x14ac:dyDescent="0.15">
      <c r="A1016" s="4">
        <v>42419</v>
      </c>
      <c r="B1016" s="5" t="s">
        <v>1950</v>
      </c>
      <c r="C1016" s="2">
        <v>4</v>
      </c>
      <c r="D1016" s="6" t="s">
        <v>50</v>
      </c>
      <c r="E1016" s="6" t="s">
        <v>112</v>
      </c>
      <c r="F1016" s="7"/>
      <c r="G1016" s="2" t="s">
        <v>166</v>
      </c>
      <c r="H1016" s="2" t="s">
        <v>62</v>
      </c>
      <c r="I1016" s="2" t="s">
        <v>53</v>
      </c>
      <c r="J1016" s="6" t="s">
        <v>45</v>
      </c>
      <c r="K1016" s="2" t="s">
        <v>66</v>
      </c>
      <c r="L1016" s="2">
        <v>4</v>
      </c>
      <c r="M1016" s="2">
        <v>50</v>
      </c>
      <c r="N1016" s="2">
        <v>200</v>
      </c>
      <c r="O1016" s="12">
        <v>1</v>
      </c>
      <c r="P1016" s="7"/>
      <c r="Q1016" s="7"/>
      <c r="R1016" s="14" t="s">
        <v>113</v>
      </c>
      <c r="S1016" s="2" t="s">
        <v>1951</v>
      </c>
      <c r="T1016" s="7"/>
      <c r="U1016" s="7"/>
      <c r="V1016" s="7"/>
      <c r="W1016" s="2" t="s">
        <v>54</v>
      </c>
      <c r="X1016" s="6" t="s">
        <v>49</v>
      </c>
      <c r="Y1016" s="6"/>
      <c r="Z1016" s="7"/>
      <c r="AA1016" s="7"/>
      <c r="AB1016" s="7"/>
      <c r="AC1016" s="7"/>
      <c r="AD1016" s="7"/>
      <c r="AE1016" s="7"/>
    </row>
    <row r="1017" spans="1:31" x14ac:dyDescent="0.15">
      <c r="A1017" s="4">
        <v>42419</v>
      </c>
      <c r="B1017" s="5" t="s">
        <v>1952</v>
      </c>
      <c r="C1017" s="2">
        <v>5</v>
      </c>
      <c r="D1017" s="6" t="s">
        <v>50</v>
      </c>
      <c r="E1017" s="6" t="s">
        <v>1571</v>
      </c>
      <c r="F1017" s="2" t="s">
        <v>224</v>
      </c>
      <c r="G1017" s="2" t="s">
        <v>137</v>
      </c>
      <c r="H1017" s="2" t="s">
        <v>44</v>
      </c>
      <c r="I1017" s="2" t="s">
        <v>53</v>
      </c>
      <c r="J1017" s="6" t="s">
        <v>63</v>
      </c>
      <c r="K1017" s="2" t="s">
        <v>46</v>
      </c>
      <c r="L1017" s="2">
        <v>1</v>
      </c>
      <c r="M1017" s="2">
        <v>50</v>
      </c>
      <c r="N1017" s="2">
        <v>50</v>
      </c>
      <c r="O1017" s="12">
        <v>1</v>
      </c>
      <c r="P1017" s="7"/>
      <c r="Q1017" s="7"/>
      <c r="R1017" s="14" t="s">
        <v>47</v>
      </c>
      <c r="S1017" s="7"/>
      <c r="T1017" s="7"/>
      <c r="U1017" s="7"/>
      <c r="V1017" s="7"/>
      <c r="W1017" s="2" t="s">
        <v>54</v>
      </c>
      <c r="X1017" s="6" t="s">
        <v>49</v>
      </c>
      <c r="Y1017" s="6"/>
      <c r="Z1017" s="7"/>
      <c r="AA1017" s="7"/>
      <c r="AB1017" s="7"/>
      <c r="AC1017" s="7"/>
      <c r="AD1017" s="7"/>
      <c r="AE1017" s="7"/>
    </row>
    <row r="1018" spans="1:31" x14ac:dyDescent="0.15">
      <c r="A1018" s="4">
        <v>42419</v>
      </c>
      <c r="B1018" s="5" t="s">
        <v>1953</v>
      </c>
      <c r="C1018" s="2">
        <v>6</v>
      </c>
      <c r="D1018" s="6" t="s">
        <v>64</v>
      </c>
      <c r="E1018" s="6" t="s">
        <v>101</v>
      </c>
      <c r="F1018" s="2" t="s">
        <v>1954</v>
      </c>
      <c r="G1018" s="2" t="s">
        <v>80</v>
      </c>
      <c r="H1018" s="2" t="s">
        <v>62</v>
      </c>
      <c r="I1018" s="2" t="s">
        <v>126</v>
      </c>
      <c r="J1018" s="6" t="s">
        <v>45</v>
      </c>
      <c r="K1018" s="2" t="s">
        <v>64</v>
      </c>
      <c r="L1018" s="2">
        <v>1</v>
      </c>
      <c r="M1018" s="2">
        <v>5580</v>
      </c>
      <c r="N1018" s="2">
        <v>3348</v>
      </c>
      <c r="O1018" s="12">
        <v>0.6</v>
      </c>
      <c r="P1018" s="7"/>
      <c r="Q1018" s="7"/>
      <c r="R1018" s="14" t="s">
        <v>65</v>
      </c>
      <c r="S1018" s="2" t="s">
        <v>1955</v>
      </c>
      <c r="T1018" s="7"/>
      <c r="U1018" s="7"/>
      <c r="V1018" s="7"/>
      <c r="W1018" s="2" t="s">
        <v>54</v>
      </c>
      <c r="X1018" s="6" t="s">
        <v>74</v>
      </c>
      <c r="Y1018" s="6"/>
      <c r="Z1018" s="7"/>
      <c r="AA1018" s="7"/>
      <c r="AB1018" s="7"/>
      <c r="AC1018" s="7"/>
      <c r="AD1018" s="7"/>
      <c r="AE1018" s="7"/>
    </row>
    <row r="1019" spans="1:31" x14ac:dyDescent="0.15">
      <c r="A1019" s="4">
        <v>42419</v>
      </c>
      <c r="B1019" s="5" t="s">
        <v>1956</v>
      </c>
      <c r="C1019" s="2">
        <v>7</v>
      </c>
      <c r="D1019" s="6" t="s">
        <v>102</v>
      </c>
      <c r="E1019" s="6" t="s">
        <v>133</v>
      </c>
      <c r="F1019" s="2" t="s">
        <v>103</v>
      </c>
      <c r="G1019" s="2" t="s">
        <v>166</v>
      </c>
      <c r="H1019" s="2" t="s">
        <v>44</v>
      </c>
      <c r="I1019" s="2" t="s">
        <v>104</v>
      </c>
      <c r="J1019" s="6" t="s">
        <v>45</v>
      </c>
      <c r="K1019" s="2" t="s">
        <v>64</v>
      </c>
      <c r="L1019" s="2">
        <v>1</v>
      </c>
      <c r="M1019" s="2">
        <v>1990</v>
      </c>
      <c r="N1019" s="2">
        <v>1194</v>
      </c>
      <c r="O1019" s="12">
        <v>0.6</v>
      </c>
      <c r="P1019" s="7"/>
      <c r="Q1019" s="7"/>
      <c r="R1019" s="14" t="s">
        <v>65</v>
      </c>
      <c r="S1019" s="2" t="s">
        <v>1955</v>
      </c>
      <c r="T1019" s="7"/>
      <c r="U1019" s="7"/>
      <c r="V1019" s="7"/>
      <c r="W1019" s="2" t="s">
        <v>54</v>
      </c>
      <c r="X1019" s="6" t="s">
        <v>74</v>
      </c>
      <c r="Y1019" s="6"/>
      <c r="Z1019" s="7"/>
      <c r="AA1019" s="7"/>
      <c r="AB1019" s="7"/>
      <c r="AC1019" s="7"/>
      <c r="AD1019" s="7"/>
      <c r="AE1019" s="7"/>
    </row>
    <row r="1020" spans="1:31" x14ac:dyDescent="0.15">
      <c r="A1020" s="4">
        <v>42419</v>
      </c>
      <c r="B1020" s="5" t="s">
        <v>1956</v>
      </c>
      <c r="C1020" s="2">
        <v>7</v>
      </c>
      <c r="D1020" s="6" t="s">
        <v>83</v>
      </c>
      <c r="E1020" s="6"/>
      <c r="F1020" s="2" t="s">
        <v>1957</v>
      </c>
      <c r="G1020" s="2" t="s">
        <v>203</v>
      </c>
      <c r="H1020" s="2" t="s">
        <v>44</v>
      </c>
      <c r="I1020" s="2">
        <v>43</v>
      </c>
      <c r="J1020" s="6" t="s">
        <v>45</v>
      </c>
      <c r="K1020" s="2" t="s">
        <v>64</v>
      </c>
      <c r="L1020" s="2">
        <v>1</v>
      </c>
      <c r="M1020" s="2">
        <v>1800</v>
      </c>
      <c r="N1020" s="2">
        <v>1080</v>
      </c>
      <c r="O1020" s="12">
        <v>0.6</v>
      </c>
      <c r="P1020" s="7"/>
      <c r="Q1020" s="7"/>
      <c r="R1020" s="14" t="s">
        <v>65</v>
      </c>
      <c r="S1020" s="2" t="s">
        <v>1955</v>
      </c>
      <c r="T1020" s="7"/>
      <c r="U1020" s="7"/>
      <c r="V1020" s="7"/>
      <c r="W1020" s="2" t="s">
        <v>54</v>
      </c>
      <c r="X1020" s="6" t="s">
        <v>74</v>
      </c>
      <c r="Y1020" s="6"/>
      <c r="Z1020" s="7"/>
      <c r="AA1020" s="7"/>
      <c r="AB1020" s="7"/>
      <c r="AC1020" s="7"/>
      <c r="AD1020" s="7"/>
      <c r="AE1020" s="7"/>
    </row>
    <row r="1021" spans="1:31" x14ac:dyDescent="0.15">
      <c r="A1021" s="4">
        <v>42419</v>
      </c>
      <c r="B1021" s="5" t="s">
        <v>1956</v>
      </c>
      <c r="C1021" s="2">
        <v>7</v>
      </c>
      <c r="D1021" s="6" t="s">
        <v>90</v>
      </c>
      <c r="E1021" s="6" t="s">
        <v>91</v>
      </c>
      <c r="F1021" s="2" t="s">
        <v>1958</v>
      </c>
      <c r="G1021" s="2" t="s">
        <v>957</v>
      </c>
      <c r="H1021" s="2" t="s">
        <v>44</v>
      </c>
      <c r="I1021" s="2" t="s">
        <v>72</v>
      </c>
      <c r="J1021" s="6" t="s">
        <v>45</v>
      </c>
      <c r="K1021" s="2" t="s">
        <v>64</v>
      </c>
      <c r="L1021" s="2">
        <v>1</v>
      </c>
      <c r="M1021" s="2">
        <v>1760</v>
      </c>
      <c r="N1021" s="2">
        <v>1056</v>
      </c>
      <c r="O1021" s="12">
        <v>0.6</v>
      </c>
      <c r="P1021" s="7"/>
      <c r="Q1021" s="7"/>
      <c r="R1021" s="14" t="s">
        <v>65</v>
      </c>
      <c r="S1021" s="2" t="s">
        <v>1955</v>
      </c>
      <c r="T1021" s="7"/>
      <c r="U1021" s="7"/>
      <c r="V1021" s="7"/>
      <c r="W1021" s="2" t="s">
        <v>54</v>
      </c>
      <c r="X1021" s="6" t="s">
        <v>74</v>
      </c>
      <c r="Y1021" s="6"/>
      <c r="Z1021" s="7"/>
      <c r="AA1021" s="7"/>
      <c r="AB1021" s="7"/>
      <c r="AC1021" s="7"/>
      <c r="AD1021" s="7"/>
      <c r="AE1021" s="7"/>
    </row>
    <row r="1022" spans="1:31" x14ac:dyDescent="0.15">
      <c r="A1022" s="4">
        <v>42419</v>
      </c>
      <c r="B1022" s="5" t="s">
        <v>1959</v>
      </c>
      <c r="C1022" s="2">
        <v>8</v>
      </c>
      <c r="D1022" s="6" t="s">
        <v>75</v>
      </c>
      <c r="E1022" s="6" t="s">
        <v>76</v>
      </c>
      <c r="F1022" s="2" t="s">
        <v>77</v>
      </c>
      <c r="G1022" s="2" t="s">
        <v>300</v>
      </c>
      <c r="H1022" s="2" t="s">
        <v>44</v>
      </c>
      <c r="I1022" s="2" t="s">
        <v>53</v>
      </c>
      <c r="J1022" s="6" t="s">
        <v>45</v>
      </c>
      <c r="K1022" s="2" t="s">
        <v>66</v>
      </c>
      <c r="L1022" s="2">
        <v>1</v>
      </c>
      <c r="M1022" s="2">
        <v>820</v>
      </c>
      <c r="N1022" s="2">
        <v>574</v>
      </c>
      <c r="O1022" s="12">
        <v>0.7</v>
      </c>
      <c r="P1022" s="7"/>
      <c r="Q1022" s="7"/>
      <c r="R1022" s="14" t="s">
        <v>113</v>
      </c>
      <c r="S1022" s="2" t="s">
        <v>307</v>
      </c>
      <c r="T1022" s="7"/>
      <c r="U1022" s="7"/>
      <c r="V1022" s="7"/>
      <c r="W1022" s="2" t="s">
        <v>54</v>
      </c>
      <c r="X1022" s="6" t="s">
        <v>86</v>
      </c>
      <c r="Y1022" s="6"/>
      <c r="Z1022" s="7"/>
      <c r="AA1022" s="7"/>
      <c r="AB1022" s="7"/>
      <c r="AC1022" s="7"/>
      <c r="AD1022" s="7"/>
      <c r="AE1022" s="7"/>
    </row>
    <row r="1023" spans="1:31" x14ac:dyDescent="0.15">
      <c r="A1023" s="4">
        <v>42419</v>
      </c>
      <c r="B1023" s="5" t="s">
        <v>1960</v>
      </c>
      <c r="C1023" s="2">
        <v>9</v>
      </c>
      <c r="D1023" s="6" t="s">
        <v>671</v>
      </c>
      <c r="E1023" s="6" t="s">
        <v>112</v>
      </c>
      <c r="F1023" s="7"/>
      <c r="G1023" s="2" t="s">
        <v>1145</v>
      </c>
      <c r="H1023" s="2" t="s">
        <v>44</v>
      </c>
      <c r="I1023" s="2" t="s">
        <v>53</v>
      </c>
      <c r="J1023" s="6" t="s">
        <v>45</v>
      </c>
      <c r="K1023" s="2" t="s">
        <v>66</v>
      </c>
      <c r="L1023" s="2">
        <v>1</v>
      </c>
      <c r="M1023" s="2">
        <v>480</v>
      </c>
      <c r="N1023" s="2">
        <v>480</v>
      </c>
      <c r="O1023" s="12">
        <v>1</v>
      </c>
      <c r="P1023" s="7"/>
      <c r="Q1023" s="7"/>
      <c r="R1023" s="14" t="s">
        <v>113</v>
      </c>
      <c r="S1023" s="2" t="s">
        <v>1058</v>
      </c>
      <c r="T1023" s="7"/>
      <c r="U1023" s="7"/>
      <c r="V1023" s="7"/>
      <c r="W1023" s="2" t="s">
        <v>54</v>
      </c>
      <c r="X1023" s="6" t="s">
        <v>275</v>
      </c>
      <c r="Y1023" s="6"/>
      <c r="Z1023" s="7"/>
      <c r="AA1023" s="7"/>
      <c r="AB1023" s="7"/>
      <c r="AC1023" s="7"/>
      <c r="AD1023" s="7"/>
      <c r="AE1023" s="7"/>
    </row>
    <row r="1024" spans="1:31" x14ac:dyDescent="0.15">
      <c r="A1024" s="4">
        <v>42419</v>
      </c>
      <c r="B1024" s="5" t="s">
        <v>1960</v>
      </c>
      <c r="C1024" s="2">
        <v>9</v>
      </c>
      <c r="D1024" s="6" t="s">
        <v>111</v>
      </c>
      <c r="E1024" s="6" t="s">
        <v>112</v>
      </c>
      <c r="F1024" s="7"/>
      <c r="G1024" s="2" t="s">
        <v>1145</v>
      </c>
      <c r="H1024" s="2" t="s">
        <v>44</v>
      </c>
      <c r="I1024" s="2" t="s">
        <v>178</v>
      </c>
      <c r="J1024" s="6" t="s">
        <v>45</v>
      </c>
      <c r="K1024" s="2" t="s">
        <v>66</v>
      </c>
      <c r="L1024" s="2">
        <v>1</v>
      </c>
      <c r="M1024" s="2">
        <v>320</v>
      </c>
      <c r="N1024" s="2">
        <v>320</v>
      </c>
      <c r="O1024" s="12">
        <v>1</v>
      </c>
      <c r="P1024" s="7"/>
      <c r="Q1024" s="7"/>
      <c r="R1024" s="14" t="s">
        <v>113</v>
      </c>
      <c r="S1024" s="2" t="s">
        <v>1058</v>
      </c>
      <c r="T1024" s="7"/>
      <c r="U1024" s="7"/>
      <c r="V1024" s="7"/>
      <c r="W1024" s="2" t="s">
        <v>54</v>
      </c>
      <c r="X1024" s="6" t="s">
        <v>275</v>
      </c>
      <c r="Y1024" s="6"/>
      <c r="Z1024" s="7"/>
      <c r="AA1024" s="7"/>
      <c r="AB1024" s="7"/>
      <c r="AC1024" s="7"/>
      <c r="AD1024" s="7"/>
      <c r="AE1024" s="7"/>
    </row>
    <row r="1025" spans="1:31" x14ac:dyDescent="0.15">
      <c r="A1025" s="4">
        <v>42419</v>
      </c>
      <c r="B1025" s="5" t="s">
        <v>1960</v>
      </c>
      <c r="C1025" s="2">
        <v>9</v>
      </c>
      <c r="D1025" s="6" t="s">
        <v>59</v>
      </c>
      <c r="E1025" s="6" t="s">
        <v>263</v>
      </c>
      <c r="F1025" s="7"/>
      <c r="G1025" s="2" t="s">
        <v>166</v>
      </c>
      <c r="H1025" s="2" t="s">
        <v>62</v>
      </c>
      <c r="I1025" s="2" t="s">
        <v>89</v>
      </c>
      <c r="J1025" s="6" t="s">
        <v>45</v>
      </c>
      <c r="K1025" s="2" t="s">
        <v>66</v>
      </c>
      <c r="L1025" s="2">
        <v>1</v>
      </c>
      <c r="M1025" s="2">
        <v>138</v>
      </c>
      <c r="N1025" s="2">
        <v>138</v>
      </c>
      <c r="O1025" s="12">
        <v>1</v>
      </c>
      <c r="P1025" s="7"/>
      <c r="Q1025" s="7"/>
      <c r="R1025" s="14" t="s">
        <v>113</v>
      </c>
      <c r="S1025" s="2" t="s">
        <v>1058</v>
      </c>
      <c r="T1025" s="7"/>
      <c r="U1025" s="7"/>
      <c r="V1025" s="7"/>
      <c r="W1025" s="2" t="s">
        <v>54</v>
      </c>
      <c r="X1025" s="6" t="s">
        <v>275</v>
      </c>
      <c r="Y1025" s="6"/>
      <c r="Z1025" s="7"/>
      <c r="AA1025" s="7"/>
      <c r="AB1025" s="7"/>
      <c r="AC1025" s="7"/>
      <c r="AD1025" s="7"/>
      <c r="AE1025" s="7"/>
    </row>
    <row r="1026" spans="1:31" x14ac:dyDescent="0.15">
      <c r="A1026" s="4">
        <v>42420</v>
      </c>
      <c r="B1026" s="5" t="s">
        <v>1961</v>
      </c>
      <c r="C1026" s="2">
        <v>1</v>
      </c>
      <c r="D1026" s="6" t="s">
        <v>50</v>
      </c>
      <c r="E1026" s="6" t="s">
        <v>1571</v>
      </c>
      <c r="F1026" s="2" t="s">
        <v>224</v>
      </c>
      <c r="G1026" s="2" t="s">
        <v>137</v>
      </c>
      <c r="H1026" s="2" t="s">
        <v>44</v>
      </c>
      <c r="I1026" s="2" t="s">
        <v>53</v>
      </c>
      <c r="J1026" s="6" t="s">
        <v>63</v>
      </c>
      <c r="K1026" s="2" t="s">
        <v>46</v>
      </c>
      <c r="L1026" s="2">
        <v>1</v>
      </c>
      <c r="M1026" s="2">
        <v>50</v>
      </c>
      <c r="N1026" s="2">
        <v>50</v>
      </c>
      <c r="O1026" s="12">
        <v>1</v>
      </c>
      <c r="P1026" s="7"/>
      <c r="Q1026" s="7"/>
      <c r="R1026" s="14" t="s">
        <v>47</v>
      </c>
      <c r="S1026" s="7"/>
      <c r="T1026" s="7"/>
      <c r="U1026" s="7"/>
      <c r="V1026" s="7"/>
      <c r="W1026" s="2" t="s">
        <v>54</v>
      </c>
      <c r="X1026" s="6" t="s">
        <v>49</v>
      </c>
      <c r="Y1026" s="6"/>
      <c r="Z1026" s="7"/>
      <c r="AA1026" s="7"/>
      <c r="AB1026" s="7"/>
      <c r="AC1026" s="7"/>
      <c r="AD1026" s="7"/>
      <c r="AE1026" s="7"/>
    </row>
    <row r="1027" spans="1:31" x14ac:dyDescent="0.15">
      <c r="A1027" s="4">
        <v>42420</v>
      </c>
      <c r="B1027" s="5" t="s">
        <v>1962</v>
      </c>
      <c r="C1027" s="2">
        <v>2</v>
      </c>
      <c r="D1027" s="6" t="s">
        <v>941</v>
      </c>
      <c r="E1027" s="6" t="s">
        <v>41</v>
      </c>
      <c r="F1027" s="2" t="s">
        <v>42</v>
      </c>
      <c r="G1027" s="2" t="s">
        <v>166</v>
      </c>
      <c r="H1027" s="2" t="s">
        <v>44</v>
      </c>
      <c r="I1027" s="2" t="s">
        <v>43</v>
      </c>
      <c r="J1027" s="6" t="s">
        <v>45</v>
      </c>
      <c r="K1027" s="2" t="s">
        <v>64</v>
      </c>
      <c r="L1027" s="2">
        <v>1</v>
      </c>
      <c r="M1027" s="2">
        <v>190</v>
      </c>
      <c r="N1027" s="2">
        <v>150</v>
      </c>
      <c r="O1027" s="12">
        <v>0.78947368421052599</v>
      </c>
      <c r="P1027" s="7"/>
      <c r="Q1027" s="7"/>
      <c r="R1027" s="14" t="s">
        <v>47</v>
      </c>
      <c r="S1027" s="7"/>
      <c r="T1027" s="7"/>
      <c r="U1027" s="7"/>
      <c r="V1027" s="7"/>
      <c r="W1027" s="2" t="s">
        <v>54</v>
      </c>
      <c r="X1027" s="6" t="s">
        <v>49</v>
      </c>
      <c r="Y1027" s="6"/>
      <c r="Z1027" s="7"/>
      <c r="AA1027" s="7"/>
      <c r="AB1027" s="7"/>
      <c r="AC1027" s="7"/>
      <c r="AD1027" s="7"/>
      <c r="AE1027" s="7"/>
    </row>
    <row r="1028" spans="1:31" x14ac:dyDescent="0.15">
      <c r="A1028" s="4">
        <v>42420</v>
      </c>
      <c r="B1028" s="5" t="s">
        <v>1963</v>
      </c>
      <c r="C1028" s="2">
        <v>3</v>
      </c>
      <c r="D1028" s="6" t="s">
        <v>90</v>
      </c>
      <c r="E1028" s="6" t="s">
        <v>93</v>
      </c>
      <c r="F1028" s="2" t="s">
        <v>264</v>
      </c>
      <c r="G1028" s="2" t="s">
        <v>301</v>
      </c>
      <c r="H1028" s="2" t="s">
        <v>62</v>
      </c>
      <c r="I1028" s="2" t="s">
        <v>43</v>
      </c>
      <c r="J1028" s="6" t="s">
        <v>45</v>
      </c>
      <c r="K1028" s="2" t="s">
        <v>46</v>
      </c>
      <c r="L1028" s="2">
        <v>1</v>
      </c>
      <c r="M1028" s="2">
        <v>1860</v>
      </c>
      <c r="N1028" s="2">
        <v>1116</v>
      </c>
      <c r="O1028" s="12">
        <v>0.6</v>
      </c>
      <c r="P1028" s="7"/>
      <c r="Q1028" s="7"/>
      <c r="R1028" s="14" t="s">
        <v>113</v>
      </c>
      <c r="S1028" s="2" t="s">
        <v>1819</v>
      </c>
      <c r="T1028" s="7"/>
      <c r="U1028" s="7"/>
      <c r="V1028" s="7"/>
      <c r="W1028" s="2" t="s">
        <v>54</v>
      </c>
      <c r="X1028" s="6" t="s">
        <v>49</v>
      </c>
      <c r="Y1028" s="6"/>
      <c r="Z1028" s="2">
        <v>1090</v>
      </c>
      <c r="AA1028" s="2">
        <v>1007</v>
      </c>
      <c r="AB1028" s="7"/>
      <c r="AC1028" s="7"/>
      <c r="AD1028" s="7"/>
      <c r="AE1028" s="7"/>
    </row>
    <row r="1029" spans="1:31" x14ac:dyDescent="0.15">
      <c r="A1029" s="4">
        <v>42420</v>
      </c>
      <c r="B1029" s="5" t="s">
        <v>1964</v>
      </c>
      <c r="C1029" s="2">
        <v>4</v>
      </c>
      <c r="D1029" s="6" t="s">
        <v>56</v>
      </c>
      <c r="E1029" s="6" t="s">
        <v>228</v>
      </c>
      <c r="F1029" s="2" t="s">
        <v>105</v>
      </c>
      <c r="G1029" s="2" t="s">
        <v>94</v>
      </c>
      <c r="H1029" s="2" t="s">
        <v>62</v>
      </c>
      <c r="I1029" s="2" t="s">
        <v>53</v>
      </c>
      <c r="J1029" s="6" t="s">
        <v>55</v>
      </c>
      <c r="K1029" s="2" t="s">
        <v>66</v>
      </c>
      <c r="L1029" s="2">
        <v>1</v>
      </c>
      <c r="M1029" s="2">
        <v>158</v>
      </c>
      <c r="N1029" s="2">
        <v>100</v>
      </c>
      <c r="O1029" s="12">
        <v>0.632911392405063</v>
      </c>
      <c r="P1029" s="7"/>
      <c r="Q1029" s="7"/>
      <c r="R1029" s="14" t="s">
        <v>113</v>
      </c>
      <c r="S1029" s="2" t="s">
        <v>1741</v>
      </c>
      <c r="T1029" s="7"/>
      <c r="U1029" s="7"/>
      <c r="V1029" s="7"/>
      <c r="W1029" s="2" t="s">
        <v>54</v>
      </c>
      <c r="X1029" s="6" t="s">
        <v>49</v>
      </c>
      <c r="Y1029" s="6"/>
      <c r="Z1029" s="7"/>
      <c r="AA1029" s="7"/>
      <c r="AB1029" s="7"/>
      <c r="AC1029" s="7"/>
      <c r="AD1029" s="7"/>
      <c r="AE1029" s="7"/>
    </row>
    <row r="1030" spans="1:31" x14ac:dyDescent="0.15">
      <c r="A1030" s="4">
        <v>42420</v>
      </c>
      <c r="B1030" s="5" t="s">
        <v>1965</v>
      </c>
      <c r="C1030" s="2">
        <v>5</v>
      </c>
      <c r="D1030" s="6" t="s">
        <v>92</v>
      </c>
      <c r="E1030" s="6" t="s">
        <v>52</v>
      </c>
      <c r="F1030" s="2" t="s">
        <v>283</v>
      </c>
      <c r="G1030" s="2" t="s">
        <v>166</v>
      </c>
      <c r="H1030" s="2" t="s">
        <v>44</v>
      </c>
      <c r="I1030" s="2" t="s">
        <v>72</v>
      </c>
      <c r="J1030" s="6" t="s">
        <v>55</v>
      </c>
      <c r="K1030" s="2" t="s">
        <v>64</v>
      </c>
      <c r="L1030" s="2">
        <v>1</v>
      </c>
      <c r="M1030" s="2">
        <v>1290</v>
      </c>
      <c r="N1030" s="2">
        <v>300</v>
      </c>
      <c r="O1030" s="12">
        <v>0.232558139534884</v>
      </c>
      <c r="P1030" s="7"/>
      <c r="Q1030" s="7"/>
      <c r="R1030" s="14" t="s">
        <v>47</v>
      </c>
      <c r="S1030" s="2" t="s">
        <v>1966</v>
      </c>
      <c r="T1030" s="7"/>
      <c r="U1030" s="7"/>
      <c r="V1030" s="7"/>
      <c r="W1030" s="2" t="s">
        <v>54</v>
      </c>
      <c r="X1030" s="6" t="s">
        <v>78</v>
      </c>
      <c r="Y1030" s="6"/>
      <c r="Z1030" s="7"/>
      <c r="AA1030" s="7"/>
      <c r="AB1030" s="7"/>
      <c r="AC1030" s="7"/>
      <c r="AD1030" s="7"/>
      <c r="AE1030" s="7"/>
    </row>
    <row r="1031" spans="1:31" x14ac:dyDescent="0.15">
      <c r="A1031" s="4">
        <v>42420</v>
      </c>
      <c r="B1031" s="5" t="s">
        <v>1967</v>
      </c>
      <c r="C1031" s="2">
        <v>6</v>
      </c>
      <c r="D1031" s="6" t="s">
        <v>75</v>
      </c>
      <c r="E1031" s="6" t="s">
        <v>199</v>
      </c>
      <c r="F1031" s="2" t="s">
        <v>922</v>
      </c>
      <c r="G1031" s="2" t="s">
        <v>1968</v>
      </c>
      <c r="H1031" s="2" t="s">
        <v>44</v>
      </c>
      <c r="I1031" s="2" t="s">
        <v>53</v>
      </c>
      <c r="J1031" s="6" t="s">
        <v>63</v>
      </c>
      <c r="K1031" s="2" t="s">
        <v>66</v>
      </c>
      <c r="L1031" s="2">
        <v>1</v>
      </c>
      <c r="M1031" s="2">
        <v>680</v>
      </c>
      <c r="N1031" s="2">
        <v>680</v>
      </c>
      <c r="O1031" s="12">
        <v>1</v>
      </c>
      <c r="P1031" s="7"/>
      <c r="Q1031" s="7"/>
      <c r="R1031" s="14" t="s">
        <v>113</v>
      </c>
      <c r="S1031" s="2" t="s">
        <v>1737</v>
      </c>
      <c r="T1031" s="7"/>
      <c r="U1031" s="7"/>
      <c r="V1031" s="7"/>
      <c r="W1031" s="2" t="s">
        <v>54</v>
      </c>
      <c r="X1031" s="6" t="s">
        <v>86</v>
      </c>
      <c r="Y1031" s="6"/>
      <c r="Z1031" s="7"/>
      <c r="AA1031" s="7"/>
      <c r="AB1031" s="7"/>
      <c r="AC1031" s="7"/>
      <c r="AD1031" s="7"/>
      <c r="AE1031" s="7"/>
    </row>
    <row r="1032" spans="1:31" x14ac:dyDescent="0.15">
      <c r="A1032" s="4">
        <v>42420</v>
      </c>
      <c r="B1032" s="5" t="s">
        <v>1969</v>
      </c>
      <c r="C1032" s="2">
        <v>7</v>
      </c>
      <c r="D1032" s="6" t="s">
        <v>92</v>
      </c>
      <c r="E1032" s="6" t="s">
        <v>52</v>
      </c>
      <c r="F1032" s="7"/>
      <c r="G1032" s="2" t="s">
        <v>223</v>
      </c>
      <c r="H1032" s="2" t="s">
        <v>44</v>
      </c>
      <c r="I1032" s="2" t="s">
        <v>43</v>
      </c>
      <c r="J1032" s="6" t="s">
        <v>45</v>
      </c>
      <c r="K1032" s="2" t="s">
        <v>46</v>
      </c>
      <c r="L1032" s="2">
        <v>1</v>
      </c>
      <c r="M1032" s="2">
        <v>1290</v>
      </c>
      <c r="N1032" s="2">
        <v>300</v>
      </c>
      <c r="O1032" s="12">
        <v>0.232558139534884</v>
      </c>
      <c r="P1032" s="7"/>
      <c r="Q1032" s="7"/>
      <c r="R1032" s="14" t="s">
        <v>47</v>
      </c>
      <c r="S1032" s="7"/>
      <c r="T1032" s="7"/>
      <c r="U1032" s="7"/>
      <c r="V1032" s="7"/>
      <c r="W1032" s="2" t="s">
        <v>54</v>
      </c>
      <c r="X1032" s="6" t="s">
        <v>49</v>
      </c>
      <c r="Y1032" s="6"/>
      <c r="Z1032" s="7"/>
      <c r="AA1032" s="7"/>
      <c r="AB1032" s="7"/>
      <c r="AC1032" s="7"/>
      <c r="AD1032" s="7"/>
      <c r="AE1032" s="7"/>
    </row>
    <row r="1033" spans="1:31" x14ac:dyDescent="0.15">
      <c r="A1033" s="4">
        <v>42420</v>
      </c>
      <c r="B1033" s="5" t="s">
        <v>1970</v>
      </c>
      <c r="C1033" s="2">
        <v>8</v>
      </c>
      <c r="D1033" s="6" t="s">
        <v>50</v>
      </c>
      <c r="E1033" s="6" t="s">
        <v>112</v>
      </c>
      <c r="F1033" s="2"/>
      <c r="G1033" s="2" t="s">
        <v>166</v>
      </c>
      <c r="H1033" s="2" t="s">
        <v>62</v>
      </c>
      <c r="I1033" s="2" t="s">
        <v>53</v>
      </c>
      <c r="J1033" s="6" t="s">
        <v>45</v>
      </c>
      <c r="K1033" s="2" t="s">
        <v>46</v>
      </c>
      <c r="L1033" s="2">
        <v>2</v>
      </c>
      <c r="M1033" s="2">
        <v>50</v>
      </c>
      <c r="N1033" s="2">
        <v>100</v>
      </c>
      <c r="O1033" s="12">
        <v>1</v>
      </c>
      <c r="P1033" s="2"/>
      <c r="Q1033" s="2"/>
      <c r="R1033" s="14" t="s">
        <v>47</v>
      </c>
      <c r="S1033" s="2"/>
      <c r="T1033" s="2"/>
      <c r="U1033" s="2"/>
      <c r="V1033" s="2"/>
      <c r="W1033" s="2" t="s">
        <v>54</v>
      </c>
      <c r="X1033" s="6" t="s">
        <v>86</v>
      </c>
      <c r="Y1033" s="6"/>
      <c r="Z1033" s="2"/>
      <c r="AA1033" s="2"/>
      <c r="AB1033" s="15"/>
      <c r="AC1033" s="2"/>
      <c r="AD1033" s="2"/>
      <c r="AE1033" s="2"/>
    </row>
    <row r="1034" spans="1:31" x14ac:dyDescent="0.15">
      <c r="A1034" s="4">
        <v>42420</v>
      </c>
      <c r="B1034" s="5" t="s">
        <v>1971</v>
      </c>
      <c r="C1034" s="2">
        <v>9</v>
      </c>
      <c r="D1034" s="6" t="s">
        <v>59</v>
      </c>
      <c r="E1034" s="6" t="s">
        <v>165</v>
      </c>
      <c r="F1034" s="7"/>
      <c r="G1034" s="2" t="s">
        <v>223</v>
      </c>
      <c r="H1034" s="2" t="s">
        <v>62</v>
      </c>
      <c r="I1034" s="2" t="s">
        <v>89</v>
      </c>
      <c r="J1034" s="6" t="s">
        <v>45</v>
      </c>
      <c r="K1034" s="2" t="s">
        <v>46</v>
      </c>
      <c r="L1034" s="2">
        <v>1</v>
      </c>
      <c r="M1034" s="2">
        <v>138</v>
      </c>
      <c r="N1034" s="2">
        <v>138</v>
      </c>
      <c r="O1034" s="12">
        <v>1</v>
      </c>
      <c r="P1034" s="7"/>
      <c r="Q1034" s="7"/>
      <c r="R1034" s="14" t="s">
        <v>47</v>
      </c>
      <c r="S1034" s="7"/>
      <c r="T1034" s="7"/>
      <c r="U1034" s="7"/>
      <c r="V1034" s="7"/>
      <c r="W1034" s="2" t="s">
        <v>54</v>
      </c>
      <c r="X1034" s="6" t="s">
        <v>86</v>
      </c>
      <c r="Y1034" s="6"/>
      <c r="Z1034" s="7"/>
      <c r="AA1034" s="7"/>
      <c r="AB1034" s="7"/>
      <c r="AC1034" s="7"/>
      <c r="AD1034" s="7"/>
      <c r="AE1034" s="7"/>
    </row>
    <row r="1035" spans="1:31" x14ac:dyDescent="0.15">
      <c r="A1035" s="4">
        <v>42420</v>
      </c>
      <c r="B1035" s="5" t="s">
        <v>1972</v>
      </c>
      <c r="C1035" s="2">
        <v>10</v>
      </c>
      <c r="D1035" s="6" t="s">
        <v>50</v>
      </c>
      <c r="E1035" s="6" t="s">
        <v>602</v>
      </c>
      <c r="F1035" s="7"/>
      <c r="G1035" s="2" t="s">
        <v>138</v>
      </c>
      <c r="H1035" s="2" t="s">
        <v>44</v>
      </c>
      <c r="I1035" s="2" t="s">
        <v>53</v>
      </c>
      <c r="J1035" s="6" t="s">
        <v>55</v>
      </c>
      <c r="K1035" s="2" t="s">
        <v>46</v>
      </c>
      <c r="L1035" s="2">
        <v>1</v>
      </c>
      <c r="M1035" s="2">
        <v>50</v>
      </c>
      <c r="N1035" s="2">
        <v>50</v>
      </c>
      <c r="O1035" s="12">
        <v>1</v>
      </c>
      <c r="P1035" s="7"/>
      <c r="Q1035" s="7"/>
      <c r="R1035" s="14" t="s">
        <v>47</v>
      </c>
      <c r="S1035" s="7"/>
      <c r="T1035" s="7"/>
      <c r="U1035" s="7"/>
      <c r="V1035" s="7"/>
      <c r="W1035" s="2" t="s">
        <v>54</v>
      </c>
      <c r="X1035" s="6" t="s">
        <v>49</v>
      </c>
      <c r="Y1035" s="6"/>
      <c r="Z1035" s="7"/>
      <c r="AA1035" s="7"/>
      <c r="AB1035" s="7"/>
      <c r="AC1035" s="7"/>
      <c r="AD1035" s="7"/>
      <c r="AE1035" s="7"/>
    </row>
    <row r="1036" spans="1:31" x14ac:dyDescent="0.15">
      <c r="A1036" s="4">
        <v>42420</v>
      </c>
      <c r="B1036" s="5" t="s">
        <v>1973</v>
      </c>
      <c r="C1036" s="2">
        <v>11</v>
      </c>
      <c r="D1036" s="6" t="s">
        <v>64</v>
      </c>
      <c r="E1036" s="6" t="s">
        <v>101</v>
      </c>
      <c r="F1036" s="2" t="s">
        <v>1106</v>
      </c>
      <c r="G1036" s="7"/>
      <c r="H1036" s="2" t="s">
        <v>44</v>
      </c>
      <c r="I1036" s="2" t="s">
        <v>131</v>
      </c>
      <c r="J1036" s="6" t="s">
        <v>45</v>
      </c>
      <c r="K1036" s="2" t="s">
        <v>64</v>
      </c>
      <c r="L1036" s="2">
        <v>1</v>
      </c>
      <c r="M1036" s="2">
        <v>4780</v>
      </c>
      <c r="N1036" s="2">
        <v>3107</v>
      </c>
      <c r="O1036" s="12">
        <v>0.65</v>
      </c>
      <c r="P1036" s="7"/>
      <c r="Q1036" s="7"/>
      <c r="R1036" s="14" t="s">
        <v>145</v>
      </c>
      <c r="S1036" s="2" t="s">
        <v>1728</v>
      </c>
      <c r="T1036" s="7"/>
      <c r="U1036" s="2" t="s">
        <v>1729</v>
      </c>
      <c r="V1036" s="7"/>
      <c r="W1036" s="2" t="s">
        <v>54</v>
      </c>
      <c r="X1036" s="6" t="s">
        <v>74</v>
      </c>
      <c r="Y1036" s="6"/>
      <c r="Z1036" s="7"/>
      <c r="AA1036" s="7"/>
      <c r="AB1036" s="7"/>
      <c r="AC1036" s="7"/>
      <c r="AD1036" s="7"/>
      <c r="AE1036" s="7"/>
    </row>
    <row r="1037" spans="1:31" x14ac:dyDescent="0.15">
      <c r="A1037" s="4">
        <v>42420</v>
      </c>
      <c r="B1037" s="5" t="s">
        <v>1973</v>
      </c>
      <c r="C1037" s="2">
        <v>11</v>
      </c>
      <c r="D1037" s="6" t="s">
        <v>102</v>
      </c>
      <c r="E1037" s="6" t="s">
        <v>133</v>
      </c>
      <c r="F1037" s="2" t="s">
        <v>1974</v>
      </c>
      <c r="G1037" s="2" t="s">
        <v>166</v>
      </c>
      <c r="H1037" s="2" t="s">
        <v>44</v>
      </c>
      <c r="I1037" s="2" t="s">
        <v>104</v>
      </c>
      <c r="J1037" s="6" t="s">
        <v>45</v>
      </c>
      <c r="K1037" s="2" t="s">
        <v>64</v>
      </c>
      <c r="L1037" s="2">
        <v>1</v>
      </c>
      <c r="M1037" s="2">
        <v>1790</v>
      </c>
      <c r="N1037" s="2">
        <v>1163</v>
      </c>
      <c r="O1037" s="12">
        <v>0.64972067039106096</v>
      </c>
      <c r="P1037" s="7"/>
      <c r="Q1037" s="7"/>
      <c r="R1037" s="14" t="s">
        <v>145</v>
      </c>
      <c r="S1037" s="2" t="s">
        <v>1728</v>
      </c>
      <c r="T1037" s="7"/>
      <c r="U1037" s="2" t="s">
        <v>1729</v>
      </c>
      <c r="V1037" s="7"/>
      <c r="W1037" s="2" t="s">
        <v>54</v>
      </c>
      <c r="X1037" s="6" t="s">
        <v>74</v>
      </c>
      <c r="Y1037" s="6"/>
      <c r="Z1037" s="7"/>
      <c r="AA1037" s="7"/>
      <c r="AB1037" s="7"/>
      <c r="AC1037" s="7"/>
      <c r="AD1037" s="7"/>
      <c r="AE1037" s="7"/>
    </row>
    <row r="1038" spans="1:31" x14ac:dyDescent="0.15">
      <c r="A1038" s="4">
        <v>42420</v>
      </c>
      <c r="B1038" s="5" t="s">
        <v>1975</v>
      </c>
      <c r="C1038" s="2">
        <v>12</v>
      </c>
      <c r="D1038" s="6" t="s">
        <v>146</v>
      </c>
      <c r="E1038" s="6" t="s">
        <v>238</v>
      </c>
      <c r="F1038" s="2" t="s">
        <v>187</v>
      </c>
      <c r="G1038" s="2" t="s">
        <v>137</v>
      </c>
      <c r="H1038" s="2" t="s">
        <v>44</v>
      </c>
      <c r="I1038" s="2" t="s">
        <v>239</v>
      </c>
      <c r="J1038" s="6" t="s">
        <v>63</v>
      </c>
      <c r="K1038" s="2" t="s">
        <v>66</v>
      </c>
      <c r="L1038" s="2">
        <v>1</v>
      </c>
      <c r="M1038" s="2">
        <v>1520</v>
      </c>
      <c r="N1038" s="2">
        <v>1292</v>
      </c>
      <c r="O1038" s="12">
        <v>0.85</v>
      </c>
      <c r="P1038" s="7"/>
      <c r="Q1038" s="7"/>
      <c r="R1038" s="14" t="s">
        <v>145</v>
      </c>
      <c r="S1038" s="2" t="s">
        <v>1976</v>
      </c>
      <c r="T1038" s="2">
        <v>13220138882</v>
      </c>
      <c r="U1038" s="2" t="s">
        <v>163</v>
      </c>
      <c r="V1038" s="7"/>
      <c r="W1038" s="2" t="s">
        <v>54</v>
      </c>
      <c r="X1038" s="6" t="s">
        <v>86</v>
      </c>
      <c r="Y1038" s="6"/>
      <c r="Z1038" s="7"/>
      <c r="AA1038" s="7"/>
      <c r="AB1038" s="7"/>
      <c r="AC1038" s="7"/>
      <c r="AD1038" s="7"/>
      <c r="AE1038" s="7"/>
    </row>
    <row r="1039" spans="1:31" x14ac:dyDescent="0.15">
      <c r="A1039" s="4">
        <v>42420</v>
      </c>
      <c r="B1039" s="5" t="s">
        <v>1975</v>
      </c>
      <c r="C1039" s="2">
        <v>12</v>
      </c>
      <c r="D1039" s="6" t="s">
        <v>75</v>
      </c>
      <c r="E1039" s="6" t="s">
        <v>76</v>
      </c>
      <c r="F1039" s="2" t="s">
        <v>77</v>
      </c>
      <c r="G1039" s="2" t="s">
        <v>1770</v>
      </c>
      <c r="H1039" s="2" t="s">
        <v>44</v>
      </c>
      <c r="I1039" s="2" t="s">
        <v>53</v>
      </c>
      <c r="J1039" s="6" t="s">
        <v>63</v>
      </c>
      <c r="K1039" s="2" t="s">
        <v>66</v>
      </c>
      <c r="L1039" s="2">
        <v>1</v>
      </c>
      <c r="M1039" s="2">
        <v>820</v>
      </c>
      <c r="N1039" s="2">
        <v>574</v>
      </c>
      <c r="O1039" s="12">
        <v>0.7</v>
      </c>
      <c r="P1039" s="7"/>
      <c r="Q1039" s="7"/>
      <c r="R1039" s="14" t="s">
        <v>145</v>
      </c>
      <c r="S1039" s="2" t="s">
        <v>1976</v>
      </c>
      <c r="T1039" s="7"/>
      <c r="U1039" s="2" t="s">
        <v>163</v>
      </c>
      <c r="V1039" s="7"/>
      <c r="W1039" s="2" t="s">
        <v>54</v>
      </c>
      <c r="X1039" s="6" t="s">
        <v>86</v>
      </c>
      <c r="Y1039" s="6"/>
      <c r="Z1039" s="7"/>
      <c r="AA1039" s="7"/>
      <c r="AB1039" s="7"/>
      <c r="AC1039" s="7"/>
      <c r="AD1039" s="7"/>
      <c r="AE1039" s="7"/>
    </row>
    <row r="1040" spans="1:31" x14ac:dyDescent="0.15">
      <c r="A1040" s="4">
        <v>42420</v>
      </c>
      <c r="B1040" s="5" t="s">
        <v>1977</v>
      </c>
      <c r="C1040" s="2">
        <v>13</v>
      </c>
      <c r="D1040" s="6" t="s">
        <v>90</v>
      </c>
      <c r="E1040" s="6" t="s">
        <v>580</v>
      </c>
      <c r="F1040" s="7"/>
      <c r="G1040" s="2" t="s">
        <v>195</v>
      </c>
      <c r="H1040" s="2" t="s">
        <v>44</v>
      </c>
      <c r="I1040" s="2" t="s">
        <v>43</v>
      </c>
      <c r="J1040" s="6" t="s">
        <v>55</v>
      </c>
      <c r="K1040" s="2" t="s">
        <v>66</v>
      </c>
      <c r="L1040" s="2">
        <v>1</v>
      </c>
      <c r="M1040" s="2">
        <v>1580</v>
      </c>
      <c r="N1040" s="2">
        <v>500</v>
      </c>
      <c r="O1040" s="12">
        <v>0.316455696202532</v>
      </c>
      <c r="P1040" s="7"/>
      <c r="Q1040" s="7"/>
      <c r="R1040" s="14" t="s">
        <v>113</v>
      </c>
      <c r="S1040" s="2" t="s">
        <v>163</v>
      </c>
      <c r="T1040" s="7"/>
      <c r="U1040" s="7"/>
      <c r="V1040" s="7"/>
      <c r="W1040" s="2" t="s">
        <v>54</v>
      </c>
      <c r="X1040" s="6" t="s">
        <v>86</v>
      </c>
      <c r="Y1040" s="6"/>
      <c r="Z1040" s="7"/>
      <c r="AA1040" s="7"/>
      <c r="AB1040" s="7"/>
      <c r="AC1040" s="7"/>
      <c r="AD1040" s="7"/>
      <c r="AE1040" s="7"/>
    </row>
    <row r="1041" spans="1:31" x14ac:dyDescent="0.15">
      <c r="A1041" s="4">
        <v>42420</v>
      </c>
      <c r="B1041" s="5" t="s">
        <v>1978</v>
      </c>
      <c r="C1041" s="2">
        <v>14</v>
      </c>
      <c r="D1041" s="6" t="s">
        <v>90</v>
      </c>
      <c r="E1041" s="6" t="s">
        <v>995</v>
      </c>
      <c r="F1041" s="2" t="s">
        <v>108</v>
      </c>
      <c r="G1041" s="2" t="s">
        <v>319</v>
      </c>
      <c r="H1041" s="2" t="s">
        <v>44</v>
      </c>
      <c r="I1041" s="2" t="s">
        <v>255</v>
      </c>
      <c r="J1041" s="6" t="s">
        <v>55</v>
      </c>
      <c r="K1041" s="2" t="s">
        <v>66</v>
      </c>
      <c r="L1041" s="2">
        <v>1</v>
      </c>
      <c r="M1041" s="2">
        <v>598</v>
      </c>
      <c r="N1041" s="2">
        <v>388</v>
      </c>
      <c r="O1041" s="12">
        <v>0.64882943143812699</v>
      </c>
      <c r="P1041" s="7"/>
      <c r="Q1041" s="7"/>
      <c r="R1041" s="14" t="s">
        <v>113</v>
      </c>
      <c r="S1041" s="2" t="s">
        <v>1976</v>
      </c>
      <c r="T1041" s="7"/>
      <c r="U1041" s="7"/>
      <c r="V1041" s="7"/>
      <c r="W1041" s="2" t="s">
        <v>54</v>
      </c>
      <c r="X1041" s="6" t="s">
        <v>86</v>
      </c>
      <c r="Y1041" s="6"/>
      <c r="Z1041" s="7"/>
      <c r="AA1041" s="7"/>
      <c r="AB1041" s="7"/>
      <c r="AC1041" s="7"/>
      <c r="AD1041" s="7"/>
      <c r="AE1041" s="7"/>
    </row>
    <row r="1042" spans="1:31" x14ac:dyDescent="0.15">
      <c r="A1042" s="4">
        <v>42420</v>
      </c>
      <c r="B1042" s="5" t="s">
        <v>1978</v>
      </c>
      <c r="C1042" s="2">
        <v>14</v>
      </c>
      <c r="D1042" s="6" t="s">
        <v>92</v>
      </c>
      <c r="E1042" s="6" t="s">
        <v>52</v>
      </c>
      <c r="F1042" s="7"/>
      <c r="G1042" s="2" t="s">
        <v>184</v>
      </c>
      <c r="H1042" s="2" t="s">
        <v>44</v>
      </c>
      <c r="I1042" s="2" t="s">
        <v>72</v>
      </c>
      <c r="J1042" s="6" t="s">
        <v>55</v>
      </c>
      <c r="K1042" s="2" t="s">
        <v>66</v>
      </c>
      <c r="L1042" s="2">
        <v>1</v>
      </c>
      <c r="M1042" s="2">
        <v>1290</v>
      </c>
      <c r="N1042" s="2">
        <v>300</v>
      </c>
      <c r="O1042" s="12">
        <v>0.232558139534884</v>
      </c>
      <c r="P1042" s="7"/>
      <c r="Q1042" s="7"/>
      <c r="R1042" s="14" t="s">
        <v>113</v>
      </c>
      <c r="S1042" s="2" t="s">
        <v>1976</v>
      </c>
      <c r="T1042" s="7"/>
      <c r="U1042" s="7"/>
      <c r="V1042" s="7"/>
      <c r="W1042" s="2" t="s">
        <v>54</v>
      </c>
      <c r="X1042" s="6" t="s">
        <v>86</v>
      </c>
      <c r="Y1042" s="6"/>
      <c r="Z1042" s="7"/>
      <c r="AA1042" s="7"/>
      <c r="AB1042" s="7"/>
      <c r="AC1042" s="7"/>
      <c r="AD1042" s="7"/>
      <c r="AE1042" s="7"/>
    </row>
    <row r="1043" spans="1:31" x14ac:dyDescent="0.15">
      <c r="A1043" s="4">
        <v>42420</v>
      </c>
      <c r="B1043" s="5" t="s">
        <v>1979</v>
      </c>
      <c r="C1043" s="2">
        <v>15</v>
      </c>
      <c r="D1043" s="6" t="s">
        <v>75</v>
      </c>
      <c r="E1043" s="6" t="s">
        <v>76</v>
      </c>
      <c r="F1043" s="7"/>
      <c r="G1043" s="2" t="s">
        <v>166</v>
      </c>
      <c r="H1043" s="2" t="s">
        <v>44</v>
      </c>
      <c r="I1043" s="2" t="s">
        <v>53</v>
      </c>
      <c r="J1043" s="6" t="s">
        <v>45</v>
      </c>
      <c r="K1043" s="2" t="s">
        <v>66</v>
      </c>
      <c r="L1043" s="2">
        <v>1</v>
      </c>
      <c r="M1043" s="2">
        <v>1050</v>
      </c>
      <c r="N1043" s="2">
        <v>735</v>
      </c>
      <c r="O1043" s="12">
        <v>0.7</v>
      </c>
      <c r="P1043" s="7"/>
      <c r="Q1043" s="7"/>
      <c r="R1043" s="14" t="s">
        <v>47</v>
      </c>
      <c r="S1043" s="7"/>
      <c r="T1043" s="7"/>
      <c r="U1043" s="7"/>
      <c r="V1043" s="7"/>
      <c r="W1043" s="2" t="s">
        <v>54</v>
      </c>
      <c r="X1043" s="6" t="s">
        <v>86</v>
      </c>
      <c r="Y1043" s="6"/>
      <c r="Z1043" s="7"/>
      <c r="AA1043" s="7"/>
      <c r="AB1043" s="7"/>
      <c r="AC1043" s="7"/>
      <c r="AD1043" s="7"/>
      <c r="AE1043" s="7"/>
    </row>
    <row r="1044" spans="1:31" x14ac:dyDescent="0.15">
      <c r="A1044" s="4">
        <v>42420</v>
      </c>
      <c r="B1044" s="5" t="s">
        <v>1979</v>
      </c>
      <c r="C1044" s="2">
        <v>15</v>
      </c>
      <c r="D1044" s="6" t="s">
        <v>56</v>
      </c>
      <c r="E1044" s="6" t="s">
        <v>79</v>
      </c>
      <c r="F1044" s="2" t="s">
        <v>105</v>
      </c>
      <c r="G1044" s="2" t="s">
        <v>137</v>
      </c>
      <c r="H1044" s="2" t="s">
        <v>44</v>
      </c>
      <c r="I1044" s="2" t="s">
        <v>53</v>
      </c>
      <c r="J1044" s="6" t="s">
        <v>45</v>
      </c>
      <c r="K1044" s="2" t="s">
        <v>66</v>
      </c>
      <c r="L1044" s="2">
        <v>1</v>
      </c>
      <c r="M1044" s="2">
        <v>158</v>
      </c>
      <c r="N1044" s="2">
        <v>110</v>
      </c>
      <c r="O1044" s="12">
        <v>0.69620253164557</v>
      </c>
      <c r="P1044" s="7"/>
      <c r="Q1044" s="7"/>
      <c r="R1044" s="14" t="s">
        <v>47</v>
      </c>
      <c r="S1044" s="7"/>
      <c r="T1044" s="7"/>
      <c r="U1044" s="7"/>
      <c r="V1044" s="7"/>
      <c r="W1044" s="2" t="s">
        <v>54</v>
      </c>
      <c r="X1044" s="6" t="s">
        <v>86</v>
      </c>
      <c r="Y1044" s="6"/>
      <c r="Z1044" s="7"/>
      <c r="AA1044" s="7"/>
      <c r="AB1044" s="7"/>
      <c r="AC1044" s="7"/>
      <c r="AD1044" s="7"/>
      <c r="AE1044" s="7"/>
    </row>
    <row r="1045" spans="1:31" x14ac:dyDescent="0.15">
      <c r="A1045" s="4">
        <v>42420</v>
      </c>
      <c r="B1045" s="5" t="s">
        <v>1979</v>
      </c>
      <c r="C1045" s="2">
        <v>15</v>
      </c>
      <c r="D1045" s="6" t="s">
        <v>50</v>
      </c>
      <c r="E1045" s="6" t="s">
        <v>112</v>
      </c>
      <c r="F1045" s="7"/>
      <c r="G1045" s="2" t="s">
        <v>166</v>
      </c>
      <c r="H1045" s="2" t="s">
        <v>62</v>
      </c>
      <c r="I1045" s="2" t="s">
        <v>53</v>
      </c>
      <c r="J1045" s="6" t="s">
        <v>45</v>
      </c>
      <c r="K1045" s="2" t="s">
        <v>66</v>
      </c>
      <c r="L1045" s="2">
        <v>1</v>
      </c>
      <c r="M1045" s="2">
        <v>50</v>
      </c>
      <c r="N1045" s="2">
        <v>50</v>
      </c>
      <c r="O1045" s="12">
        <v>1</v>
      </c>
      <c r="P1045" s="7"/>
      <c r="Q1045" s="7"/>
      <c r="R1045" s="14" t="s">
        <v>47</v>
      </c>
      <c r="S1045" s="7"/>
      <c r="T1045" s="7"/>
      <c r="U1045" s="7"/>
      <c r="V1045" s="7"/>
      <c r="W1045" s="2" t="s">
        <v>54</v>
      </c>
      <c r="X1045" s="6" t="s">
        <v>86</v>
      </c>
      <c r="Y1045" s="6"/>
      <c r="Z1045" s="7"/>
      <c r="AA1045" s="7"/>
      <c r="AB1045" s="7"/>
      <c r="AC1045" s="7"/>
      <c r="AD1045" s="7"/>
      <c r="AE1045" s="7"/>
    </row>
    <row r="1046" spans="1:31" x14ac:dyDescent="0.15">
      <c r="A1046" s="4">
        <v>42420</v>
      </c>
      <c r="B1046" s="5" t="s">
        <v>1980</v>
      </c>
      <c r="C1046" s="2">
        <v>16</v>
      </c>
      <c r="D1046" s="6" t="s">
        <v>90</v>
      </c>
      <c r="E1046" s="6" t="s">
        <v>995</v>
      </c>
      <c r="F1046" s="2" t="s">
        <v>108</v>
      </c>
      <c r="G1046" s="2" t="s">
        <v>109</v>
      </c>
      <c r="H1046" s="2" t="s">
        <v>44</v>
      </c>
      <c r="I1046" s="2" t="s">
        <v>110</v>
      </c>
      <c r="J1046" s="6" t="s">
        <v>63</v>
      </c>
      <c r="K1046" s="2" t="s">
        <v>66</v>
      </c>
      <c r="L1046" s="2">
        <v>1</v>
      </c>
      <c r="M1046" s="2">
        <v>598</v>
      </c>
      <c r="N1046" s="2">
        <v>388</v>
      </c>
      <c r="O1046" s="12">
        <v>0.64882943143812699</v>
      </c>
      <c r="P1046" s="7"/>
      <c r="Q1046" s="7"/>
      <c r="R1046" s="14" t="s">
        <v>113</v>
      </c>
      <c r="S1046" s="2" t="s">
        <v>163</v>
      </c>
      <c r="T1046" s="7"/>
      <c r="U1046" s="7"/>
      <c r="V1046" s="7"/>
      <c r="W1046" s="2" t="s">
        <v>54</v>
      </c>
      <c r="X1046" s="6" t="s">
        <v>49</v>
      </c>
      <c r="Y1046" s="6"/>
      <c r="Z1046" s="7"/>
      <c r="AA1046" s="7"/>
      <c r="AB1046" s="7"/>
      <c r="AC1046" s="7"/>
      <c r="AD1046" s="7"/>
      <c r="AE1046" s="7"/>
    </row>
    <row r="1047" spans="1:31" x14ac:dyDescent="0.15">
      <c r="A1047" s="4">
        <v>42420</v>
      </c>
      <c r="B1047" s="5" t="s">
        <v>1981</v>
      </c>
      <c r="C1047" s="2">
        <v>17</v>
      </c>
      <c r="D1047" s="6" t="s">
        <v>50</v>
      </c>
      <c r="E1047" s="6" t="s">
        <v>1571</v>
      </c>
      <c r="F1047" s="2" t="s">
        <v>224</v>
      </c>
      <c r="G1047" s="2" t="s">
        <v>137</v>
      </c>
      <c r="H1047" s="2" t="s">
        <v>44</v>
      </c>
      <c r="I1047" s="2" t="s">
        <v>53</v>
      </c>
      <c r="J1047" s="6" t="s">
        <v>55</v>
      </c>
      <c r="K1047" s="2" t="s">
        <v>46</v>
      </c>
      <c r="L1047" s="2">
        <v>1</v>
      </c>
      <c r="M1047" s="2">
        <v>50</v>
      </c>
      <c r="N1047" s="2">
        <v>50</v>
      </c>
      <c r="O1047" s="12">
        <v>1</v>
      </c>
      <c r="P1047" s="7"/>
      <c r="Q1047" s="7"/>
      <c r="R1047" s="14" t="s">
        <v>47</v>
      </c>
      <c r="S1047" s="7"/>
      <c r="T1047" s="7"/>
      <c r="U1047" s="7"/>
      <c r="V1047" s="7"/>
      <c r="W1047" s="2" t="s">
        <v>54</v>
      </c>
      <c r="X1047" s="6" t="s">
        <v>86</v>
      </c>
      <c r="Y1047" s="6"/>
      <c r="Z1047" s="7"/>
      <c r="AA1047" s="7"/>
      <c r="AB1047" s="7"/>
      <c r="AC1047" s="7"/>
      <c r="AD1047" s="7"/>
      <c r="AE1047" s="7"/>
    </row>
    <row r="1048" spans="1:31" x14ac:dyDescent="0.15">
      <c r="A1048" s="4">
        <v>42421</v>
      </c>
      <c r="B1048" s="5" t="s">
        <v>1982</v>
      </c>
      <c r="C1048" s="2">
        <v>1</v>
      </c>
      <c r="D1048" s="6" t="s">
        <v>75</v>
      </c>
      <c r="E1048" s="6" t="s">
        <v>199</v>
      </c>
      <c r="F1048" s="2" t="s">
        <v>910</v>
      </c>
      <c r="G1048" s="2" t="s">
        <v>252</v>
      </c>
      <c r="H1048" s="2" t="s">
        <v>44</v>
      </c>
      <c r="I1048" s="2" t="s">
        <v>53</v>
      </c>
      <c r="J1048" s="6" t="s">
        <v>63</v>
      </c>
      <c r="K1048" s="2" t="s">
        <v>46</v>
      </c>
      <c r="L1048" s="2">
        <v>1</v>
      </c>
      <c r="M1048" s="2">
        <v>298</v>
      </c>
      <c r="N1048" s="2">
        <v>298</v>
      </c>
      <c r="O1048" s="12">
        <v>1</v>
      </c>
      <c r="P1048" s="7"/>
      <c r="Q1048" s="7"/>
      <c r="R1048" s="14" t="s">
        <v>47</v>
      </c>
      <c r="S1048" s="7"/>
      <c r="T1048" s="7"/>
      <c r="U1048" s="7"/>
      <c r="V1048" s="7"/>
      <c r="W1048" s="2" t="s">
        <v>54</v>
      </c>
      <c r="X1048" s="6" t="s">
        <v>49</v>
      </c>
      <c r="Y1048" s="6"/>
      <c r="Z1048" s="7"/>
      <c r="AA1048" s="7"/>
      <c r="AB1048" s="7"/>
      <c r="AC1048" s="7"/>
      <c r="AD1048" s="7"/>
      <c r="AE1048" s="7"/>
    </row>
    <row r="1049" spans="1:31" x14ac:dyDescent="0.15">
      <c r="A1049" s="4">
        <v>42421</v>
      </c>
      <c r="B1049" s="5" t="s">
        <v>1983</v>
      </c>
      <c r="C1049" s="2">
        <v>2</v>
      </c>
      <c r="D1049" s="6" t="s">
        <v>50</v>
      </c>
      <c r="E1049" s="6" t="s">
        <v>95</v>
      </c>
      <c r="F1049" s="2" t="s">
        <v>96</v>
      </c>
      <c r="G1049" s="2" t="s">
        <v>97</v>
      </c>
      <c r="H1049" s="2" t="s">
        <v>44</v>
      </c>
      <c r="I1049" s="2" t="s">
        <v>192</v>
      </c>
      <c r="J1049" s="6" t="s">
        <v>45</v>
      </c>
      <c r="K1049" s="2" t="s">
        <v>64</v>
      </c>
      <c r="L1049" s="2">
        <v>1</v>
      </c>
      <c r="M1049" s="2">
        <v>438</v>
      </c>
      <c r="N1049" s="2">
        <v>284</v>
      </c>
      <c r="O1049" s="12">
        <v>0.64840182648401801</v>
      </c>
      <c r="P1049" s="2"/>
      <c r="Q1049" s="2"/>
      <c r="R1049" s="14" t="s">
        <v>65</v>
      </c>
      <c r="S1049" s="2" t="s">
        <v>1984</v>
      </c>
      <c r="T1049" s="2">
        <v>18611720818</v>
      </c>
      <c r="U1049" s="2"/>
      <c r="V1049" s="2"/>
      <c r="W1049" s="2" t="s">
        <v>54</v>
      </c>
      <c r="X1049" s="6" t="s">
        <v>86</v>
      </c>
      <c r="Y1049" s="6"/>
      <c r="Z1049" s="2"/>
      <c r="AA1049" s="2"/>
      <c r="AB1049" s="15"/>
      <c r="AC1049" s="2"/>
      <c r="AD1049" s="2"/>
      <c r="AE1049" s="2"/>
    </row>
    <row r="1050" spans="1:31" x14ac:dyDescent="0.15">
      <c r="A1050" s="4">
        <v>42421</v>
      </c>
      <c r="B1050" s="5" t="s">
        <v>1983</v>
      </c>
      <c r="C1050" s="2">
        <v>2</v>
      </c>
      <c r="D1050" s="6" t="s">
        <v>671</v>
      </c>
      <c r="E1050" s="6" t="s">
        <v>112</v>
      </c>
      <c r="F1050" s="7"/>
      <c r="G1050" s="2" t="s">
        <v>1145</v>
      </c>
      <c r="H1050" s="2" t="s">
        <v>44</v>
      </c>
      <c r="I1050" s="2" t="s">
        <v>53</v>
      </c>
      <c r="J1050" s="6" t="s">
        <v>45</v>
      </c>
      <c r="K1050" s="2" t="s">
        <v>64</v>
      </c>
      <c r="L1050" s="2">
        <v>1</v>
      </c>
      <c r="M1050" s="2">
        <v>480</v>
      </c>
      <c r="N1050" s="2">
        <v>480</v>
      </c>
      <c r="O1050" s="12">
        <v>1</v>
      </c>
      <c r="P1050" s="7"/>
      <c r="Q1050" s="7"/>
      <c r="R1050" s="14" t="s">
        <v>65</v>
      </c>
      <c r="S1050" s="2" t="s">
        <v>1984</v>
      </c>
      <c r="T1050" s="7"/>
      <c r="U1050" s="7"/>
      <c r="V1050" s="7"/>
      <c r="W1050" s="2" t="s">
        <v>54</v>
      </c>
      <c r="X1050" s="6" t="s">
        <v>86</v>
      </c>
      <c r="Y1050" s="6"/>
      <c r="Z1050" s="7"/>
      <c r="AA1050" s="7"/>
      <c r="AB1050" s="7"/>
      <c r="AC1050" s="7"/>
      <c r="AD1050" s="7"/>
      <c r="AE1050" s="7"/>
    </row>
    <row r="1051" spans="1:31" x14ac:dyDescent="0.15">
      <c r="A1051" s="4">
        <v>42421</v>
      </c>
      <c r="B1051" s="5" t="s">
        <v>1985</v>
      </c>
      <c r="C1051" s="2">
        <v>3</v>
      </c>
      <c r="D1051" s="6" t="s">
        <v>50</v>
      </c>
      <c r="E1051" s="6" t="s">
        <v>112</v>
      </c>
      <c r="F1051" s="7"/>
      <c r="G1051" s="2" t="s">
        <v>166</v>
      </c>
      <c r="H1051" s="2" t="s">
        <v>62</v>
      </c>
      <c r="I1051" s="2" t="s">
        <v>53</v>
      </c>
      <c r="J1051" s="6" t="s">
        <v>45</v>
      </c>
      <c r="K1051" s="2" t="s">
        <v>46</v>
      </c>
      <c r="L1051" s="2">
        <v>1</v>
      </c>
      <c r="M1051" s="2">
        <v>50</v>
      </c>
      <c r="N1051" s="2">
        <v>50</v>
      </c>
      <c r="O1051" s="12">
        <v>1</v>
      </c>
      <c r="P1051" s="7"/>
      <c r="Q1051" s="7"/>
      <c r="R1051" s="14" t="s">
        <v>47</v>
      </c>
      <c r="S1051" s="7"/>
      <c r="T1051" s="7"/>
      <c r="U1051" s="7"/>
      <c r="V1051" s="7"/>
      <c r="W1051" s="2" t="s">
        <v>54</v>
      </c>
      <c r="X1051" s="6" t="s">
        <v>78</v>
      </c>
      <c r="Y1051" s="6"/>
      <c r="Z1051" s="7"/>
      <c r="AA1051" s="7"/>
      <c r="AB1051" s="7"/>
      <c r="AC1051" s="7"/>
      <c r="AD1051" s="7"/>
      <c r="AE1051" s="7"/>
    </row>
    <row r="1052" spans="1:31" x14ac:dyDescent="0.15">
      <c r="A1052" s="4">
        <v>42421</v>
      </c>
      <c r="B1052" s="5" t="s">
        <v>1986</v>
      </c>
      <c r="C1052" s="2">
        <v>4</v>
      </c>
      <c r="D1052" s="6" t="s">
        <v>50</v>
      </c>
      <c r="E1052" s="6" t="s">
        <v>1571</v>
      </c>
      <c r="F1052" s="2" t="s">
        <v>224</v>
      </c>
      <c r="G1052" s="2" t="s">
        <v>164</v>
      </c>
      <c r="H1052" s="2" t="s">
        <v>44</v>
      </c>
      <c r="I1052" s="2" t="s">
        <v>53</v>
      </c>
      <c r="J1052" s="6" t="s">
        <v>63</v>
      </c>
      <c r="K1052" s="2" t="s">
        <v>46</v>
      </c>
      <c r="L1052" s="2">
        <v>1</v>
      </c>
      <c r="M1052" s="2">
        <v>50</v>
      </c>
      <c r="N1052" s="2">
        <v>50</v>
      </c>
      <c r="O1052" s="12">
        <v>1</v>
      </c>
      <c r="P1052" s="7"/>
      <c r="Q1052" s="7"/>
      <c r="R1052" s="14" t="s">
        <v>47</v>
      </c>
      <c r="S1052" s="7"/>
      <c r="T1052" s="7"/>
      <c r="U1052" s="7"/>
      <c r="V1052" s="7"/>
      <c r="W1052" s="2" t="s">
        <v>54</v>
      </c>
      <c r="X1052" s="6" t="s">
        <v>49</v>
      </c>
      <c r="Y1052" s="6"/>
      <c r="Z1052" s="7"/>
      <c r="AA1052" s="7"/>
      <c r="AB1052" s="7"/>
      <c r="AC1052" s="7"/>
      <c r="AD1052" s="7"/>
      <c r="AE1052" s="7"/>
    </row>
    <row r="1053" spans="1:31" x14ac:dyDescent="0.15">
      <c r="A1053" s="4">
        <v>42421</v>
      </c>
      <c r="B1053" s="5" t="s">
        <v>1987</v>
      </c>
      <c r="C1053" s="2">
        <v>5</v>
      </c>
      <c r="D1053" s="6" t="s">
        <v>66</v>
      </c>
      <c r="E1053" s="6" t="s">
        <v>147</v>
      </c>
      <c r="F1053" s="2" t="s">
        <v>1114</v>
      </c>
      <c r="G1053" s="2" t="s">
        <v>150</v>
      </c>
      <c r="H1053" s="2" t="s">
        <v>44</v>
      </c>
      <c r="I1053" s="2" t="s">
        <v>1365</v>
      </c>
      <c r="J1053" s="6" t="s">
        <v>45</v>
      </c>
      <c r="K1053" s="2" t="s">
        <v>66</v>
      </c>
      <c r="L1053" s="2">
        <v>1</v>
      </c>
      <c r="M1053" s="2">
        <v>4150</v>
      </c>
      <c r="N1053" s="2">
        <v>2799</v>
      </c>
      <c r="O1053" s="12">
        <v>0.67445783132530102</v>
      </c>
      <c r="P1053" s="7"/>
      <c r="Q1053" s="7"/>
      <c r="R1053" s="14" t="s">
        <v>65</v>
      </c>
      <c r="S1053" s="2" t="s">
        <v>1988</v>
      </c>
      <c r="T1053" s="2">
        <v>18618330999</v>
      </c>
      <c r="U1053" s="7"/>
      <c r="V1053" s="7"/>
      <c r="W1053" s="2" t="s">
        <v>54</v>
      </c>
      <c r="X1053" s="6" t="s">
        <v>86</v>
      </c>
      <c r="Y1053" s="6"/>
      <c r="Z1053" s="7"/>
      <c r="AA1053" s="7"/>
      <c r="AB1053" s="7"/>
      <c r="AC1053" s="7"/>
      <c r="AD1053" s="7"/>
      <c r="AE1053" s="7"/>
    </row>
    <row r="1054" spans="1:31" x14ac:dyDescent="0.15">
      <c r="A1054" s="4">
        <v>42421</v>
      </c>
      <c r="B1054" s="5" t="s">
        <v>1987</v>
      </c>
      <c r="C1054" s="2">
        <v>5</v>
      </c>
      <c r="D1054" s="6" t="s">
        <v>146</v>
      </c>
      <c r="E1054" s="6" t="s">
        <v>147</v>
      </c>
      <c r="F1054" s="2" t="s">
        <v>876</v>
      </c>
      <c r="G1054" s="2" t="s">
        <v>166</v>
      </c>
      <c r="H1054" s="2" t="s">
        <v>44</v>
      </c>
      <c r="I1054" s="2">
        <v>28</v>
      </c>
      <c r="J1054" s="6" t="s">
        <v>45</v>
      </c>
      <c r="K1054" s="2" t="s">
        <v>66</v>
      </c>
      <c r="L1054" s="2">
        <v>1</v>
      </c>
      <c r="M1054" s="2">
        <v>1800</v>
      </c>
      <c r="N1054" s="2">
        <v>1200</v>
      </c>
      <c r="O1054" s="12">
        <v>0.66666666666666696</v>
      </c>
      <c r="P1054" s="7"/>
      <c r="Q1054" s="7"/>
      <c r="R1054" s="14" t="s">
        <v>65</v>
      </c>
      <c r="S1054" s="2" t="s">
        <v>1988</v>
      </c>
      <c r="T1054" s="7"/>
      <c r="U1054" s="7"/>
      <c r="V1054" s="7"/>
      <c r="W1054" s="2" t="s">
        <v>54</v>
      </c>
      <c r="X1054" s="6" t="s">
        <v>86</v>
      </c>
      <c r="Y1054" s="6"/>
      <c r="Z1054" s="7"/>
      <c r="AA1054" s="7"/>
      <c r="AB1054" s="7"/>
      <c r="AC1054" s="7"/>
      <c r="AD1054" s="7"/>
      <c r="AE1054" s="7"/>
    </row>
    <row r="1055" spans="1:31" x14ac:dyDescent="0.15">
      <c r="A1055" s="4">
        <v>42421</v>
      </c>
      <c r="B1055" s="5" t="s">
        <v>1987</v>
      </c>
      <c r="C1055" s="2">
        <v>5</v>
      </c>
      <c r="D1055" s="6" t="s">
        <v>59</v>
      </c>
      <c r="E1055" s="6" t="s">
        <v>263</v>
      </c>
      <c r="F1055" s="7"/>
      <c r="G1055" s="2" t="s">
        <v>203</v>
      </c>
      <c r="H1055" s="2" t="s">
        <v>62</v>
      </c>
      <c r="I1055" s="2" t="s">
        <v>43</v>
      </c>
      <c r="J1055" s="6" t="s">
        <v>45</v>
      </c>
      <c r="K1055" s="2" t="s">
        <v>66</v>
      </c>
      <c r="L1055" s="2">
        <v>1</v>
      </c>
      <c r="M1055" s="2">
        <v>138</v>
      </c>
      <c r="N1055" s="2">
        <v>138</v>
      </c>
      <c r="O1055" s="12">
        <v>1</v>
      </c>
      <c r="P1055" s="7"/>
      <c r="Q1055" s="7"/>
      <c r="R1055" s="14" t="s">
        <v>65</v>
      </c>
      <c r="S1055" s="2" t="s">
        <v>1988</v>
      </c>
      <c r="T1055" s="7"/>
      <c r="U1055" s="7"/>
      <c r="V1055" s="7"/>
      <c r="W1055" s="2" t="s">
        <v>54</v>
      </c>
      <c r="X1055" s="6" t="s">
        <v>86</v>
      </c>
      <c r="Y1055" s="6"/>
      <c r="Z1055" s="7"/>
      <c r="AA1055" s="7"/>
      <c r="AB1055" s="7"/>
      <c r="AC1055" s="7"/>
      <c r="AD1055" s="7"/>
      <c r="AE1055" s="7"/>
    </row>
    <row r="1056" spans="1:31" x14ac:dyDescent="0.15">
      <c r="A1056" s="4">
        <v>42421</v>
      </c>
      <c r="B1056" s="5" t="s">
        <v>1987</v>
      </c>
      <c r="C1056" s="2">
        <v>5</v>
      </c>
      <c r="D1056" s="6" t="s">
        <v>149</v>
      </c>
      <c r="E1056" s="6" t="s">
        <v>492</v>
      </c>
      <c r="F1056" s="7"/>
      <c r="G1056" s="2" t="s">
        <v>150</v>
      </c>
      <c r="H1056" s="2" t="s">
        <v>44</v>
      </c>
      <c r="I1056" s="2" t="s">
        <v>788</v>
      </c>
      <c r="J1056" s="6" t="s">
        <v>45</v>
      </c>
      <c r="K1056" s="2" t="s">
        <v>66</v>
      </c>
      <c r="L1056" s="2">
        <v>1</v>
      </c>
      <c r="M1056" s="2">
        <v>258</v>
      </c>
      <c r="N1056" s="2">
        <v>0</v>
      </c>
      <c r="O1056" s="12">
        <v>0</v>
      </c>
      <c r="P1056" s="7"/>
      <c r="Q1056" s="7"/>
      <c r="R1056" s="14" t="s">
        <v>65</v>
      </c>
      <c r="S1056" s="2" t="s">
        <v>1988</v>
      </c>
      <c r="T1056" s="7"/>
      <c r="U1056" s="7"/>
      <c r="V1056" s="7"/>
      <c r="W1056" s="2" t="s">
        <v>54</v>
      </c>
      <c r="X1056" s="6" t="s">
        <v>186</v>
      </c>
      <c r="Y1056" s="6"/>
      <c r="Z1056" s="7"/>
      <c r="AA1056" s="7"/>
      <c r="AB1056" s="7"/>
      <c r="AC1056" s="7"/>
      <c r="AD1056" s="7"/>
      <c r="AE1056" s="7"/>
    </row>
    <row r="1057" spans="1:31" x14ac:dyDescent="0.15">
      <c r="A1057" s="4">
        <v>42421</v>
      </c>
      <c r="B1057" s="5" t="s">
        <v>1989</v>
      </c>
      <c r="C1057" s="2">
        <v>6</v>
      </c>
      <c r="D1057" s="6" t="s">
        <v>90</v>
      </c>
      <c r="E1057" s="6" t="s">
        <v>580</v>
      </c>
      <c r="F1057" s="7"/>
      <c r="G1057" s="2" t="s">
        <v>1780</v>
      </c>
      <c r="H1057" s="2" t="s">
        <v>44</v>
      </c>
      <c r="I1057" s="2" t="s">
        <v>72</v>
      </c>
      <c r="J1057" s="6" t="s">
        <v>45</v>
      </c>
      <c r="K1057" s="2" t="s">
        <v>46</v>
      </c>
      <c r="L1057" s="2">
        <v>1</v>
      </c>
      <c r="M1057" s="2">
        <v>1580</v>
      </c>
      <c r="N1057" s="2">
        <v>423</v>
      </c>
      <c r="O1057" s="12">
        <v>0.26772151898734198</v>
      </c>
      <c r="P1057" s="7"/>
      <c r="Q1057" s="7"/>
      <c r="R1057" s="14" t="s">
        <v>47</v>
      </c>
      <c r="S1057" s="7"/>
      <c r="T1057" s="7"/>
      <c r="U1057" s="7"/>
      <c r="V1057" s="7"/>
      <c r="W1057" s="2" t="s">
        <v>54</v>
      </c>
      <c r="X1057" s="6" t="s">
        <v>49</v>
      </c>
      <c r="Y1057" s="6"/>
      <c r="Z1057" s="7"/>
      <c r="AA1057" s="7"/>
      <c r="AB1057" s="7"/>
      <c r="AC1057" s="7"/>
      <c r="AD1057" s="7"/>
      <c r="AE1057" s="7"/>
    </row>
    <row r="1058" spans="1:31" x14ac:dyDescent="0.15">
      <c r="A1058" s="4">
        <v>42421</v>
      </c>
      <c r="B1058" s="5" t="s">
        <v>1990</v>
      </c>
      <c r="C1058" s="2">
        <v>7</v>
      </c>
      <c r="D1058" s="6" t="s">
        <v>90</v>
      </c>
      <c r="E1058" s="6" t="s">
        <v>93</v>
      </c>
      <c r="F1058" s="2" t="s">
        <v>264</v>
      </c>
      <c r="G1058" s="2" t="s">
        <v>301</v>
      </c>
      <c r="H1058" s="2" t="s">
        <v>62</v>
      </c>
      <c r="I1058" s="2" t="s">
        <v>72</v>
      </c>
      <c r="J1058" s="6" t="s">
        <v>45</v>
      </c>
      <c r="K1058" s="2" t="s">
        <v>64</v>
      </c>
      <c r="L1058" s="2">
        <v>1</v>
      </c>
      <c r="M1058" s="2">
        <v>1860</v>
      </c>
      <c r="N1058" s="2">
        <v>1116</v>
      </c>
      <c r="O1058" s="12">
        <v>0.6</v>
      </c>
      <c r="P1058" s="7"/>
      <c r="Q1058" s="7"/>
      <c r="R1058" s="14" t="s">
        <v>47</v>
      </c>
      <c r="S1058" s="2" t="s">
        <v>1966</v>
      </c>
      <c r="T1058" s="7"/>
      <c r="U1058" s="7"/>
      <c r="V1058" s="7"/>
      <c r="W1058" s="2" t="s">
        <v>54</v>
      </c>
      <c r="X1058" s="6" t="s">
        <v>78</v>
      </c>
      <c r="Y1058" s="6"/>
      <c r="Z1058" s="7"/>
      <c r="AA1058" s="7"/>
      <c r="AB1058" s="7"/>
      <c r="AC1058" s="7"/>
      <c r="AD1058" s="7"/>
      <c r="AE1058" s="7"/>
    </row>
    <row r="1059" spans="1:31" x14ac:dyDescent="0.15">
      <c r="A1059" s="4">
        <v>42421</v>
      </c>
      <c r="B1059" s="5" t="s">
        <v>1991</v>
      </c>
      <c r="C1059" s="2">
        <v>8</v>
      </c>
      <c r="D1059" s="6" t="s">
        <v>90</v>
      </c>
      <c r="E1059" s="6" t="s">
        <v>91</v>
      </c>
      <c r="F1059" s="2" t="s">
        <v>1992</v>
      </c>
      <c r="G1059" s="2" t="s">
        <v>304</v>
      </c>
      <c r="H1059" s="2" t="s">
        <v>44</v>
      </c>
      <c r="I1059" s="2" t="s">
        <v>192</v>
      </c>
      <c r="J1059" s="6" t="s">
        <v>45</v>
      </c>
      <c r="K1059" s="2" t="s">
        <v>66</v>
      </c>
      <c r="L1059" s="2">
        <v>1</v>
      </c>
      <c r="M1059" s="2">
        <v>1390</v>
      </c>
      <c r="N1059" s="2">
        <v>834</v>
      </c>
      <c r="O1059" s="12">
        <v>0.6</v>
      </c>
      <c r="P1059" s="7"/>
      <c r="Q1059" s="7"/>
      <c r="R1059" s="14" t="s">
        <v>113</v>
      </c>
      <c r="S1059" s="2" t="s">
        <v>318</v>
      </c>
      <c r="T1059" s="7"/>
      <c r="U1059" s="7"/>
      <c r="V1059" s="7"/>
      <c r="W1059" s="2" t="s">
        <v>54</v>
      </c>
      <c r="X1059" s="6" t="s">
        <v>86</v>
      </c>
      <c r="Y1059" s="6"/>
      <c r="Z1059" s="7"/>
      <c r="AA1059" s="7"/>
      <c r="AB1059" s="7"/>
      <c r="AC1059" s="7"/>
      <c r="AD1059" s="7"/>
      <c r="AE1059" s="7"/>
    </row>
    <row r="1060" spans="1:31" x14ac:dyDescent="0.15">
      <c r="A1060" s="4">
        <v>42421</v>
      </c>
      <c r="B1060" s="5" t="s">
        <v>1991</v>
      </c>
      <c r="C1060" s="2">
        <v>8</v>
      </c>
      <c r="D1060" s="6" t="s">
        <v>146</v>
      </c>
      <c r="E1060" s="6" t="s">
        <v>120</v>
      </c>
      <c r="F1060" s="2" t="s">
        <v>897</v>
      </c>
      <c r="G1060" s="2" t="s">
        <v>166</v>
      </c>
      <c r="H1060" s="2" t="s">
        <v>44</v>
      </c>
      <c r="I1060" s="2">
        <v>27.5</v>
      </c>
      <c r="J1060" s="6" t="s">
        <v>45</v>
      </c>
      <c r="K1060" s="2" t="s">
        <v>66</v>
      </c>
      <c r="L1060" s="2">
        <v>1</v>
      </c>
      <c r="M1060" s="2">
        <v>4380</v>
      </c>
      <c r="N1060" s="2">
        <v>2628</v>
      </c>
      <c r="O1060" s="12">
        <v>0.6</v>
      </c>
      <c r="P1060" s="7"/>
      <c r="Q1060" s="7"/>
      <c r="R1060" s="14" t="s">
        <v>113</v>
      </c>
      <c r="S1060" s="2" t="s">
        <v>318</v>
      </c>
      <c r="T1060" s="7"/>
      <c r="U1060" s="7"/>
      <c r="V1060" s="7"/>
      <c r="W1060" s="2" t="s">
        <v>54</v>
      </c>
      <c r="X1060" s="6" t="s">
        <v>86</v>
      </c>
      <c r="Y1060" s="6"/>
      <c r="Z1060" s="7"/>
      <c r="AA1060" s="7"/>
      <c r="AB1060" s="7"/>
      <c r="AC1060" s="7"/>
      <c r="AD1060" s="7"/>
      <c r="AE1060" s="7"/>
    </row>
    <row r="1061" spans="1:31" x14ac:dyDescent="0.15">
      <c r="A1061" s="4">
        <v>42421</v>
      </c>
      <c r="B1061" s="5" t="s">
        <v>1991</v>
      </c>
      <c r="C1061" s="2">
        <v>8</v>
      </c>
      <c r="D1061" s="6" t="s">
        <v>50</v>
      </c>
      <c r="E1061" s="6" t="s">
        <v>95</v>
      </c>
      <c r="F1061" s="2" t="s">
        <v>96</v>
      </c>
      <c r="G1061" s="2" t="s">
        <v>97</v>
      </c>
      <c r="H1061" s="2" t="s">
        <v>44</v>
      </c>
      <c r="I1061" s="2" t="s">
        <v>72</v>
      </c>
      <c r="J1061" s="6" t="s">
        <v>45</v>
      </c>
      <c r="K1061" s="2" t="s">
        <v>66</v>
      </c>
      <c r="L1061" s="2">
        <v>1</v>
      </c>
      <c r="M1061" s="2">
        <v>438</v>
      </c>
      <c r="N1061" s="2">
        <v>262</v>
      </c>
      <c r="O1061" s="12">
        <v>0.59817351598173496</v>
      </c>
      <c r="P1061" s="2"/>
      <c r="Q1061" s="2"/>
      <c r="R1061" s="14" t="s">
        <v>113</v>
      </c>
      <c r="S1061" s="2" t="s">
        <v>318</v>
      </c>
      <c r="T1061" s="2"/>
      <c r="U1061" s="2"/>
      <c r="V1061" s="2"/>
      <c r="W1061" s="2" t="s">
        <v>54</v>
      </c>
      <c r="X1061" s="6" t="s">
        <v>86</v>
      </c>
      <c r="Y1061" s="6"/>
      <c r="Z1061" s="2"/>
      <c r="AA1061" s="2"/>
      <c r="AB1061" s="15"/>
      <c r="AC1061" s="2"/>
      <c r="AD1061" s="2"/>
      <c r="AE1061" s="2"/>
    </row>
    <row r="1062" spans="1:31" x14ac:dyDescent="0.15">
      <c r="A1062" s="4">
        <v>42421</v>
      </c>
      <c r="B1062" s="5" t="s">
        <v>1991</v>
      </c>
      <c r="C1062" s="2">
        <v>8</v>
      </c>
      <c r="D1062" s="6" t="s">
        <v>149</v>
      </c>
      <c r="E1062" s="6" t="s">
        <v>101</v>
      </c>
      <c r="F1062" s="7"/>
      <c r="G1062" s="2" t="s">
        <v>280</v>
      </c>
      <c r="H1062" s="2" t="s">
        <v>62</v>
      </c>
      <c r="I1062" s="2" t="s">
        <v>151</v>
      </c>
      <c r="J1062" s="6" t="s">
        <v>45</v>
      </c>
      <c r="K1062" s="2" t="s">
        <v>66</v>
      </c>
      <c r="L1062" s="2">
        <v>1</v>
      </c>
      <c r="M1062" s="2">
        <v>480</v>
      </c>
      <c r="N1062" s="2">
        <v>336</v>
      </c>
      <c r="O1062" s="12">
        <v>0.7</v>
      </c>
      <c r="P1062" s="7"/>
      <c r="Q1062" s="7"/>
      <c r="R1062" s="14" t="s">
        <v>113</v>
      </c>
      <c r="S1062" s="2" t="s">
        <v>318</v>
      </c>
      <c r="T1062" s="7"/>
      <c r="U1062" s="7"/>
      <c r="V1062" s="7"/>
      <c r="W1062" s="2" t="s">
        <v>54</v>
      </c>
      <c r="X1062" s="6" t="s">
        <v>86</v>
      </c>
      <c r="Y1062" s="6"/>
      <c r="Z1062" s="7"/>
      <c r="AA1062" s="7"/>
      <c r="AB1062" s="7"/>
      <c r="AC1062" s="7"/>
      <c r="AD1062" s="7"/>
      <c r="AE1062" s="7"/>
    </row>
    <row r="1063" spans="1:31" x14ac:dyDescent="0.15">
      <c r="A1063" s="4">
        <v>42422</v>
      </c>
      <c r="B1063" s="5" t="s">
        <v>1993</v>
      </c>
      <c r="C1063" s="2">
        <v>1</v>
      </c>
      <c r="D1063" s="6" t="s">
        <v>50</v>
      </c>
      <c r="E1063" s="6" t="s">
        <v>112</v>
      </c>
      <c r="F1063" s="7"/>
      <c r="G1063" s="2" t="s">
        <v>166</v>
      </c>
      <c r="H1063" s="2" t="s">
        <v>62</v>
      </c>
      <c r="I1063" s="2" t="s">
        <v>53</v>
      </c>
      <c r="J1063" s="6" t="s">
        <v>45</v>
      </c>
      <c r="K1063" s="2" t="s">
        <v>46</v>
      </c>
      <c r="L1063" s="2">
        <v>1</v>
      </c>
      <c r="M1063" s="2">
        <v>50</v>
      </c>
      <c r="N1063" s="2">
        <v>50</v>
      </c>
      <c r="O1063" s="12">
        <v>1</v>
      </c>
      <c r="P1063" s="7"/>
      <c r="Q1063" s="7"/>
      <c r="R1063" s="14" t="s">
        <v>47</v>
      </c>
      <c r="S1063" s="7"/>
      <c r="T1063" s="7"/>
      <c r="U1063" s="7"/>
      <c r="V1063" s="7"/>
      <c r="W1063" s="2" t="s">
        <v>54</v>
      </c>
      <c r="X1063" s="6" t="s">
        <v>49</v>
      </c>
      <c r="Y1063" s="6"/>
      <c r="Z1063" s="7"/>
      <c r="AA1063" s="7"/>
      <c r="AB1063" s="7"/>
      <c r="AC1063" s="7"/>
      <c r="AD1063" s="7"/>
      <c r="AE1063" s="7"/>
    </row>
    <row r="1064" spans="1:31" x14ac:dyDescent="0.15">
      <c r="A1064" s="4">
        <v>42422</v>
      </c>
      <c r="B1064" s="5" t="s">
        <v>1994</v>
      </c>
      <c r="C1064" s="2">
        <v>2</v>
      </c>
      <c r="D1064" s="6" t="s">
        <v>87</v>
      </c>
      <c r="E1064" s="6" t="s">
        <v>41</v>
      </c>
      <c r="F1064" s="2" t="s">
        <v>1456</v>
      </c>
      <c r="G1064" s="2" t="s">
        <v>166</v>
      </c>
      <c r="H1064" s="2" t="s">
        <v>44</v>
      </c>
      <c r="I1064" s="2" t="s">
        <v>43</v>
      </c>
      <c r="J1064" s="6" t="s">
        <v>63</v>
      </c>
      <c r="K1064" s="2" t="s">
        <v>66</v>
      </c>
      <c r="L1064" s="2">
        <v>1</v>
      </c>
      <c r="M1064" s="2">
        <v>400</v>
      </c>
      <c r="N1064" s="2">
        <v>269</v>
      </c>
      <c r="O1064" s="12">
        <v>0.67249999999999999</v>
      </c>
      <c r="P1064" s="7"/>
      <c r="Q1064" s="7"/>
      <c r="R1064" s="14" t="s">
        <v>113</v>
      </c>
      <c r="S1064" s="2" t="s">
        <v>1995</v>
      </c>
      <c r="T1064" s="7"/>
      <c r="U1064" s="7"/>
      <c r="V1064" s="7"/>
      <c r="W1064" s="2" t="s">
        <v>54</v>
      </c>
      <c r="X1064" s="6" t="s">
        <v>78</v>
      </c>
      <c r="Y1064" s="6"/>
      <c r="Z1064" s="7"/>
      <c r="AA1064" s="7"/>
      <c r="AB1064" s="7"/>
      <c r="AC1064" s="7"/>
      <c r="AD1064" s="7"/>
      <c r="AE1064" s="2" t="s">
        <v>1087</v>
      </c>
    </row>
    <row r="1065" spans="1:31" x14ac:dyDescent="0.15">
      <c r="A1065" s="4">
        <v>42422</v>
      </c>
      <c r="B1065" s="5" t="s">
        <v>1994</v>
      </c>
      <c r="C1065" s="2">
        <v>2</v>
      </c>
      <c r="D1065" s="6" t="s">
        <v>141</v>
      </c>
      <c r="E1065" s="6" t="s">
        <v>41</v>
      </c>
      <c r="F1065" s="2" t="s">
        <v>1018</v>
      </c>
      <c r="G1065" s="2" t="s">
        <v>166</v>
      </c>
      <c r="H1065" s="2" t="s">
        <v>44</v>
      </c>
      <c r="I1065" s="2" t="s">
        <v>43</v>
      </c>
      <c r="J1065" s="6" t="s">
        <v>63</v>
      </c>
      <c r="K1065" s="2" t="s">
        <v>66</v>
      </c>
      <c r="L1065" s="2">
        <v>1</v>
      </c>
      <c r="M1065" s="2">
        <v>270</v>
      </c>
      <c r="N1065" s="2">
        <v>200</v>
      </c>
      <c r="O1065" s="12">
        <v>0.74074074074074103</v>
      </c>
      <c r="P1065" s="7"/>
      <c r="Q1065" s="7"/>
      <c r="R1065" s="14" t="s">
        <v>113</v>
      </c>
      <c r="S1065" s="2" t="s">
        <v>1995</v>
      </c>
      <c r="T1065" s="7"/>
      <c r="U1065" s="7"/>
      <c r="V1065" s="7"/>
      <c r="W1065" s="2" t="s">
        <v>54</v>
      </c>
      <c r="X1065" s="6" t="s">
        <v>78</v>
      </c>
      <c r="Y1065" s="6"/>
      <c r="Z1065" s="7"/>
      <c r="AA1065" s="7"/>
      <c r="AB1065" s="7"/>
      <c r="AC1065" s="7"/>
      <c r="AD1065" s="7"/>
      <c r="AE1065" s="2" t="s">
        <v>1087</v>
      </c>
    </row>
    <row r="1066" spans="1:31" x14ac:dyDescent="0.15">
      <c r="A1066" s="4">
        <v>42422</v>
      </c>
      <c r="B1066" s="5" t="s">
        <v>1996</v>
      </c>
      <c r="C1066" s="2">
        <v>3</v>
      </c>
      <c r="D1066" s="6" t="s">
        <v>50</v>
      </c>
      <c r="E1066" s="6" t="s">
        <v>112</v>
      </c>
      <c r="F1066" s="7"/>
      <c r="G1066" s="2" t="s">
        <v>166</v>
      </c>
      <c r="H1066" s="2" t="s">
        <v>62</v>
      </c>
      <c r="I1066" s="2" t="s">
        <v>53</v>
      </c>
      <c r="J1066" s="6" t="s">
        <v>45</v>
      </c>
      <c r="K1066" s="2" t="s">
        <v>46</v>
      </c>
      <c r="L1066" s="2">
        <v>1</v>
      </c>
      <c r="M1066" s="2">
        <v>50</v>
      </c>
      <c r="N1066" s="2">
        <v>50</v>
      </c>
      <c r="O1066" s="12">
        <v>1</v>
      </c>
      <c r="P1066" s="7"/>
      <c r="Q1066" s="7"/>
      <c r="R1066" s="14" t="s">
        <v>47</v>
      </c>
      <c r="S1066" s="7"/>
      <c r="T1066" s="7"/>
      <c r="U1066" s="7"/>
      <c r="V1066" s="7"/>
      <c r="W1066" s="2" t="s">
        <v>54</v>
      </c>
      <c r="X1066" s="6" t="s">
        <v>49</v>
      </c>
      <c r="Y1066" s="6"/>
      <c r="Z1066" s="7"/>
      <c r="AA1066" s="7"/>
      <c r="AB1066" s="7"/>
      <c r="AC1066" s="7"/>
      <c r="AD1066" s="7"/>
      <c r="AE1066" s="7"/>
    </row>
    <row r="1067" spans="1:31" x14ac:dyDescent="0.15">
      <c r="A1067" s="4">
        <v>42422</v>
      </c>
      <c r="B1067" s="5" t="s">
        <v>1997</v>
      </c>
      <c r="C1067" s="2">
        <v>4</v>
      </c>
      <c r="D1067" s="6" t="s">
        <v>302</v>
      </c>
      <c r="E1067" s="6"/>
      <c r="F1067" s="2" t="s">
        <v>893</v>
      </c>
      <c r="G1067" s="2" t="s">
        <v>166</v>
      </c>
      <c r="H1067" s="2" t="s">
        <v>44</v>
      </c>
      <c r="I1067" s="2" t="s">
        <v>260</v>
      </c>
      <c r="J1067" s="6" t="s">
        <v>63</v>
      </c>
      <c r="K1067" s="2" t="s">
        <v>66</v>
      </c>
      <c r="L1067" s="2">
        <v>1</v>
      </c>
      <c r="M1067" s="2">
        <v>500</v>
      </c>
      <c r="N1067" s="2">
        <v>500</v>
      </c>
      <c r="O1067" s="12">
        <v>1</v>
      </c>
      <c r="P1067" s="7"/>
      <c r="Q1067" s="7"/>
      <c r="R1067" s="14" t="s">
        <v>113</v>
      </c>
      <c r="S1067" s="2" t="s">
        <v>1162</v>
      </c>
      <c r="T1067" s="7"/>
      <c r="U1067" s="7"/>
      <c r="V1067" s="7"/>
      <c r="W1067" s="2" t="s">
        <v>54</v>
      </c>
      <c r="X1067" s="6" t="s">
        <v>1998</v>
      </c>
      <c r="Y1067" s="6"/>
      <c r="Z1067" s="7"/>
      <c r="AA1067" s="7"/>
      <c r="AB1067" s="7"/>
      <c r="AC1067" s="7"/>
      <c r="AD1067" s="7"/>
      <c r="AE1067" s="7"/>
    </row>
    <row r="1068" spans="1:31" x14ac:dyDescent="0.15">
      <c r="A1068" s="4">
        <v>42423</v>
      </c>
      <c r="B1068" s="5" t="s">
        <v>1999</v>
      </c>
      <c r="C1068" s="2">
        <v>1</v>
      </c>
      <c r="D1068" s="6" t="s">
        <v>90</v>
      </c>
      <c r="E1068" s="6" t="s">
        <v>91</v>
      </c>
      <c r="F1068" s="2" t="s">
        <v>2000</v>
      </c>
      <c r="G1068" s="2" t="s">
        <v>2001</v>
      </c>
      <c r="H1068" s="2" t="s">
        <v>44</v>
      </c>
      <c r="I1068" s="2" t="s">
        <v>72</v>
      </c>
      <c r="J1068" s="6" t="s">
        <v>45</v>
      </c>
      <c r="K1068" s="2" t="s">
        <v>64</v>
      </c>
      <c r="L1068" s="2">
        <v>1</v>
      </c>
      <c r="M1068" s="2">
        <v>1480</v>
      </c>
      <c r="N1068" s="2">
        <v>1000</v>
      </c>
      <c r="O1068" s="12">
        <v>0.67567567567567599</v>
      </c>
      <c r="P1068" s="7"/>
      <c r="Q1068" s="7"/>
      <c r="R1068" s="14" t="s">
        <v>65</v>
      </c>
      <c r="S1068" s="2" t="s">
        <v>2002</v>
      </c>
      <c r="T1068" s="2">
        <v>18610916031</v>
      </c>
      <c r="U1068" s="7"/>
      <c r="V1068" s="7"/>
      <c r="W1068" s="2" t="s">
        <v>54</v>
      </c>
      <c r="X1068" s="6" t="s">
        <v>74</v>
      </c>
      <c r="Y1068" s="6"/>
      <c r="Z1068" s="7"/>
      <c r="AA1068" s="7"/>
      <c r="AB1068" s="7"/>
      <c r="AC1068" s="7"/>
      <c r="AD1068" s="7"/>
      <c r="AE1068" s="7"/>
    </row>
    <row r="1069" spans="1:31" x14ac:dyDescent="0.15">
      <c r="A1069" s="4">
        <v>42423</v>
      </c>
      <c r="B1069" s="5" t="s">
        <v>2003</v>
      </c>
      <c r="C1069" s="2">
        <v>2</v>
      </c>
      <c r="D1069" s="6" t="s">
        <v>146</v>
      </c>
      <c r="E1069" s="6" t="s">
        <v>147</v>
      </c>
      <c r="F1069" s="2" t="s">
        <v>2004</v>
      </c>
      <c r="G1069" s="2" t="s">
        <v>203</v>
      </c>
      <c r="H1069" s="2" t="s">
        <v>193</v>
      </c>
      <c r="I1069" s="2">
        <v>27</v>
      </c>
      <c r="J1069" s="6" t="s">
        <v>45</v>
      </c>
      <c r="K1069" s="2" t="s">
        <v>66</v>
      </c>
      <c r="L1069" s="2">
        <v>1</v>
      </c>
      <c r="M1069" s="2">
        <v>4100</v>
      </c>
      <c r="N1069" s="2">
        <v>1800</v>
      </c>
      <c r="O1069" s="12">
        <v>0.439024390243902</v>
      </c>
      <c r="P1069" s="7"/>
      <c r="Q1069" s="7"/>
      <c r="R1069" s="14" t="s">
        <v>65</v>
      </c>
      <c r="S1069" s="2" t="s">
        <v>2005</v>
      </c>
      <c r="T1069" s="2">
        <v>13269352827</v>
      </c>
      <c r="U1069" s="7"/>
      <c r="V1069" s="7"/>
      <c r="W1069" s="2" t="s">
        <v>54</v>
      </c>
      <c r="X1069" s="6" t="s">
        <v>86</v>
      </c>
      <c r="Y1069" s="6"/>
      <c r="Z1069" s="7"/>
      <c r="AA1069" s="7"/>
      <c r="AB1069" s="7"/>
      <c r="AC1069" s="7"/>
      <c r="AD1069" s="7"/>
      <c r="AE1069" s="7"/>
    </row>
    <row r="1070" spans="1:31" x14ac:dyDescent="0.15">
      <c r="A1070" s="4">
        <v>42423</v>
      </c>
      <c r="B1070" s="5" t="s">
        <v>2006</v>
      </c>
      <c r="C1070" s="2">
        <v>3</v>
      </c>
      <c r="D1070" s="6" t="s">
        <v>83</v>
      </c>
      <c r="E1070" s="6" t="s">
        <v>79</v>
      </c>
      <c r="F1070" s="2" t="s">
        <v>244</v>
      </c>
      <c r="G1070" s="2" t="s">
        <v>245</v>
      </c>
      <c r="H1070" s="2" t="s">
        <v>44</v>
      </c>
      <c r="I1070" s="2">
        <v>41.5</v>
      </c>
      <c r="J1070" s="6" t="s">
        <v>45</v>
      </c>
      <c r="K1070" s="2" t="s">
        <v>64</v>
      </c>
      <c r="L1070" s="2">
        <v>1</v>
      </c>
      <c r="M1070" s="2">
        <v>1628</v>
      </c>
      <c r="N1070" s="2">
        <v>1139</v>
      </c>
      <c r="O1070" s="12">
        <v>0.69963144963144996</v>
      </c>
      <c r="P1070" s="7"/>
      <c r="Q1070" s="7"/>
      <c r="R1070" s="14" t="s">
        <v>65</v>
      </c>
      <c r="S1070" s="2" t="s">
        <v>2007</v>
      </c>
      <c r="T1070" s="2">
        <v>13521263699</v>
      </c>
      <c r="U1070" s="7"/>
      <c r="V1070" s="7"/>
      <c r="W1070" s="2" t="s">
        <v>54</v>
      </c>
      <c r="X1070" s="6" t="s">
        <v>86</v>
      </c>
      <c r="Y1070" s="6"/>
      <c r="Z1070" s="7"/>
      <c r="AA1070" s="7"/>
      <c r="AB1070" s="7"/>
      <c r="AC1070" s="7"/>
      <c r="AD1070" s="7"/>
      <c r="AE1070" s="7"/>
    </row>
    <row r="1071" spans="1:31" x14ac:dyDescent="0.15">
      <c r="A1071" s="4">
        <v>42423</v>
      </c>
      <c r="B1071" s="5" t="s">
        <v>2008</v>
      </c>
      <c r="C1071" s="2">
        <v>4</v>
      </c>
      <c r="D1071" s="6" t="s">
        <v>50</v>
      </c>
      <c r="E1071" s="6" t="s">
        <v>112</v>
      </c>
      <c r="F1071" s="7"/>
      <c r="G1071" s="2" t="s">
        <v>166</v>
      </c>
      <c r="H1071" s="2" t="s">
        <v>62</v>
      </c>
      <c r="I1071" s="2" t="s">
        <v>53</v>
      </c>
      <c r="J1071" s="6" t="s">
        <v>45</v>
      </c>
      <c r="K1071" s="2" t="s">
        <v>46</v>
      </c>
      <c r="L1071" s="2">
        <v>3</v>
      </c>
      <c r="M1071" s="2">
        <v>50</v>
      </c>
      <c r="N1071" s="2">
        <v>150</v>
      </c>
      <c r="O1071" s="12">
        <v>1</v>
      </c>
      <c r="P1071" s="7"/>
      <c r="Q1071" s="7"/>
      <c r="R1071" s="14" t="s">
        <v>47</v>
      </c>
      <c r="S1071" s="7"/>
      <c r="T1071" s="7"/>
      <c r="U1071" s="7"/>
      <c r="V1071" s="7"/>
      <c r="W1071" s="2" t="s">
        <v>54</v>
      </c>
      <c r="X1071" s="6" t="s">
        <v>86</v>
      </c>
      <c r="Y1071" s="6"/>
      <c r="Z1071" s="7"/>
      <c r="AA1071" s="7"/>
      <c r="AB1071" s="7"/>
      <c r="AC1071" s="7"/>
      <c r="AD1071" s="7"/>
      <c r="AE1071" s="7"/>
    </row>
    <row r="1072" spans="1:31" x14ac:dyDescent="0.15">
      <c r="A1072" s="4">
        <v>42423</v>
      </c>
      <c r="B1072" s="5" t="s">
        <v>2009</v>
      </c>
      <c r="C1072" s="2">
        <v>5</v>
      </c>
      <c r="D1072" s="6" t="s">
        <v>302</v>
      </c>
      <c r="E1072" s="6"/>
      <c r="F1072" s="7"/>
      <c r="G1072" s="7"/>
      <c r="H1072" s="2" t="s">
        <v>44</v>
      </c>
      <c r="I1072" s="7"/>
      <c r="J1072" s="6" t="s">
        <v>63</v>
      </c>
      <c r="K1072" s="2" t="s">
        <v>66</v>
      </c>
      <c r="L1072" s="2">
        <v>1</v>
      </c>
      <c r="M1072" s="2">
        <v>500</v>
      </c>
      <c r="N1072" s="2">
        <v>500</v>
      </c>
      <c r="O1072" s="12">
        <v>1</v>
      </c>
      <c r="P1072" s="7"/>
      <c r="Q1072" s="7"/>
      <c r="R1072" s="14" t="s">
        <v>113</v>
      </c>
      <c r="S1072" s="2" t="s">
        <v>2010</v>
      </c>
      <c r="T1072" s="7"/>
      <c r="U1072" s="7"/>
      <c r="V1072" s="7"/>
      <c r="W1072" s="2" t="s">
        <v>54</v>
      </c>
      <c r="X1072" s="6" t="s">
        <v>78</v>
      </c>
      <c r="Y1072" s="6"/>
      <c r="Z1072" s="7"/>
      <c r="AA1072" s="7"/>
      <c r="AB1072" s="7"/>
      <c r="AC1072" s="7"/>
      <c r="AD1072" s="7"/>
      <c r="AE1072" s="7"/>
    </row>
    <row r="1073" spans="1:31" x14ac:dyDescent="0.15">
      <c r="A1073" s="4">
        <v>42424</v>
      </c>
      <c r="B1073" s="5" t="s">
        <v>2011</v>
      </c>
      <c r="C1073" s="2">
        <v>1</v>
      </c>
      <c r="D1073" s="6" t="s">
        <v>149</v>
      </c>
      <c r="E1073" s="6" t="s">
        <v>492</v>
      </c>
      <c r="F1073" s="7"/>
      <c r="G1073" s="2" t="s">
        <v>150</v>
      </c>
      <c r="H1073" s="2" t="s">
        <v>44</v>
      </c>
      <c r="I1073" s="2" t="s">
        <v>765</v>
      </c>
      <c r="J1073" s="6" t="s">
        <v>55</v>
      </c>
      <c r="K1073" s="2" t="s">
        <v>66</v>
      </c>
      <c r="L1073" s="2">
        <v>1</v>
      </c>
      <c r="M1073" s="2">
        <v>258</v>
      </c>
      <c r="N1073" s="2">
        <v>180</v>
      </c>
      <c r="O1073" s="12">
        <v>0.69767441860465096</v>
      </c>
      <c r="P1073" s="7"/>
      <c r="Q1073" s="7"/>
      <c r="R1073" s="14" t="s">
        <v>113</v>
      </c>
      <c r="S1073" s="2" t="s">
        <v>1879</v>
      </c>
      <c r="T1073" s="7"/>
      <c r="U1073" s="7"/>
      <c r="V1073" s="7"/>
      <c r="W1073" s="2" t="s">
        <v>54</v>
      </c>
      <c r="X1073" s="6" t="s">
        <v>49</v>
      </c>
      <c r="Y1073" s="6"/>
      <c r="Z1073" s="2">
        <v>300</v>
      </c>
      <c r="AA1073" s="2">
        <v>150</v>
      </c>
      <c r="AB1073" s="7"/>
      <c r="AC1073" s="7"/>
      <c r="AD1073" s="7"/>
      <c r="AE1073" s="7"/>
    </row>
    <row r="1074" spans="1:31" x14ac:dyDescent="0.15">
      <c r="A1074" s="4">
        <v>42425</v>
      </c>
      <c r="B1074" s="5" t="s">
        <v>2012</v>
      </c>
      <c r="C1074" s="2">
        <v>1</v>
      </c>
      <c r="D1074" s="6" t="s">
        <v>50</v>
      </c>
      <c r="E1074" s="6" t="s">
        <v>602</v>
      </c>
      <c r="F1074" s="7"/>
      <c r="G1074" s="2" t="s">
        <v>138</v>
      </c>
      <c r="H1074" s="2" t="s">
        <v>44</v>
      </c>
      <c r="I1074" s="2" t="s">
        <v>53</v>
      </c>
      <c r="J1074" s="6" t="s">
        <v>55</v>
      </c>
      <c r="K1074" s="2" t="s">
        <v>46</v>
      </c>
      <c r="L1074" s="2">
        <v>1</v>
      </c>
      <c r="M1074" s="2">
        <v>50</v>
      </c>
      <c r="N1074" s="2">
        <v>50</v>
      </c>
      <c r="O1074" s="12">
        <v>1</v>
      </c>
      <c r="P1074" s="7"/>
      <c r="Q1074" s="7"/>
      <c r="R1074" s="14" t="s">
        <v>47</v>
      </c>
      <c r="S1074" s="7"/>
      <c r="T1074" s="7"/>
      <c r="U1074" s="7"/>
      <c r="V1074" s="7"/>
      <c r="W1074" s="2" t="s">
        <v>54</v>
      </c>
      <c r="X1074" s="6" t="s">
        <v>49</v>
      </c>
      <c r="Y1074" s="6"/>
      <c r="Z1074" s="7"/>
      <c r="AA1074" s="7"/>
      <c r="AB1074" s="7"/>
      <c r="AC1074" s="7"/>
      <c r="AD1074" s="7"/>
      <c r="AE1074" s="7"/>
    </row>
    <row r="1075" spans="1:31" x14ac:dyDescent="0.15">
      <c r="A1075" s="4">
        <v>42425</v>
      </c>
      <c r="B1075" s="5" t="s">
        <v>2013</v>
      </c>
      <c r="C1075" s="2">
        <v>2</v>
      </c>
      <c r="D1075" s="6"/>
      <c r="E1075" s="6"/>
      <c r="F1075" s="2" t="s">
        <v>2014</v>
      </c>
      <c r="G1075" s="2" t="s">
        <v>166</v>
      </c>
      <c r="H1075" s="2" t="s">
        <v>44</v>
      </c>
      <c r="I1075" s="2" t="s">
        <v>53</v>
      </c>
      <c r="J1075" s="6" t="s">
        <v>45</v>
      </c>
      <c r="K1075" s="2" t="s">
        <v>66</v>
      </c>
      <c r="L1075" s="2">
        <v>1</v>
      </c>
      <c r="M1075" s="2">
        <v>100</v>
      </c>
      <c r="N1075" s="2">
        <v>100</v>
      </c>
      <c r="O1075" s="12">
        <v>1</v>
      </c>
      <c r="P1075" s="7"/>
      <c r="Q1075" s="7"/>
      <c r="R1075" s="14" t="s">
        <v>113</v>
      </c>
      <c r="S1075" s="2" t="s">
        <v>318</v>
      </c>
      <c r="T1075" s="7"/>
      <c r="U1075" s="7"/>
      <c r="V1075" s="7"/>
      <c r="W1075" s="2" t="s">
        <v>54</v>
      </c>
      <c r="X1075" s="6" t="s">
        <v>49</v>
      </c>
      <c r="Y1075" s="6"/>
      <c r="Z1075" s="7"/>
      <c r="AA1075" s="7"/>
      <c r="AB1075" s="7"/>
      <c r="AC1075" s="7"/>
      <c r="AD1075" s="7"/>
      <c r="AE1075" s="7"/>
    </row>
    <row r="1076" spans="1:31" x14ac:dyDescent="0.15">
      <c r="A1076" s="4">
        <v>42426</v>
      </c>
      <c r="B1076" s="5" t="s">
        <v>2015</v>
      </c>
      <c r="C1076" s="2">
        <v>1</v>
      </c>
      <c r="D1076" s="6" t="s">
        <v>75</v>
      </c>
      <c r="E1076" s="6" t="s">
        <v>225</v>
      </c>
      <c r="F1076" s="2" t="s">
        <v>271</v>
      </c>
      <c r="G1076" s="2" t="s">
        <v>301</v>
      </c>
      <c r="H1076" s="2" t="s">
        <v>44</v>
      </c>
      <c r="I1076" s="2" t="s">
        <v>53</v>
      </c>
      <c r="J1076" s="6" t="s">
        <v>55</v>
      </c>
      <c r="K1076" s="2" t="s">
        <v>64</v>
      </c>
      <c r="L1076" s="2">
        <v>1</v>
      </c>
      <c r="M1076" s="2">
        <v>1280</v>
      </c>
      <c r="N1076" s="2">
        <v>896</v>
      </c>
      <c r="O1076" s="12">
        <v>0.7</v>
      </c>
      <c r="P1076" s="7"/>
      <c r="Q1076" s="7"/>
      <c r="R1076" s="14" t="s">
        <v>113</v>
      </c>
      <c r="S1076" s="2" t="s">
        <v>1711</v>
      </c>
      <c r="T1076" s="7"/>
      <c r="U1076" s="7"/>
      <c r="V1076" s="7"/>
      <c r="W1076" s="2" t="s">
        <v>54</v>
      </c>
      <c r="X1076" s="6" t="s">
        <v>49</v>
      </c>
      <c r="Y1076" s="6"/>
      <c r="Z1076" s="2">
        <v>1210</v>
      </c>
      <c r="AA1076" s="2">
        <v>775</v>
      </c>
      <c r="AB1076" s="7"/>
      <c r="AC1076" s="7"/>
      <c r="AD1076" s="7"/>
      <c r="AE1076" s="7"/>
    </row>
    <row r="1077" spans="1:31" x14ac:dyDescent="0.15">
      <c r="A1077" s="4">
        <v>42426</v>
      </c>
      <c r="B1077" s="5" t="s">
        <v>2016</v>
      </c>
      <c r="C1077" s="2">
        <v>2</v>
      </c>
      <c r="D1077" s="6" t="s">
        <v>64</v>
      </c>
      <c r="E1077" s="6" t="s">
        <v>101</v>
      </c>
      <c r="F1077" s="2" t="s">
        <v>1368</v>
      </c>
      <c r="G1077" s="7"/>
      <c r="H1077" s="2" t="s">
        <v>62</v>
      </c>
      <c r="I1077" s="2" t="s">
        <v>288</v>
      </c>
      <c r="J1077" s="6" t="s">
        <v>63</v>
      </c>
      <c r="K1077" s="2" t="s">
        <v>64</v>
      </c>
      <c r="L1077" s="2">
        <v>1</v>
      </c>
      <c r="M1077" s="2">
        <v>2380</v>
      </c>
      <c r="N1077" s="2">
        <v>1400</v>
      </c>
      <c r="O1077" s="12">
        <v>0.58823529411764697</v>
      </c>
      <c r="P1077" s="7"/>
      <c r="Q1077" s="7"/>
      <c r="R1077" s="14" t="s">
        <v>113</v>
      </c>
      <c r="S1077" s="2" t="s">
        <v>232</v>
      </c>
      <c r="T1077" s="7"/>
      <c r="U1077" s="7"/>
      <c r="V1077" s="7"/>
      <c r="W1077" s="2" t="s">
        <v>54</v>
      </c>
      <c r="X1077" s="6" t="s">
        <v>1998</v>
      </c>
      <c r="Y1077" s="6"/>
      <c r="Z1077" s="7"/>
      <c r="AA1077" s="7"/>
      <c r="AB1077" s="7"/>
      <c r="AC1077" s="7"/>
      <c r="AD1077" s="7"/>
      <c r="AE1077" s="7"/>
    </row>
    <row r="1078" spans="1:31" x14ac:dyDescent="0.15">
      <c r="A1078" s="4">
        <v>42426</v>
      </c>
      <c r="B1078" s="5" t="s">
        <v>2016</v>
      </c>
      <c r="C1078" s="2">
        <v>2</v>
      </c>
      <c r="D1078" s="6" t="s">
        <v>102</v>
      </c>
      <c r="E1078" s="6" t="s">
        <v>101</v>
      </c>
      <c r="F1078" s="2" t="s">
        <v>1535</v>
      </c>
      <c r="G1078" s="2" t="s">
        <v>137</v>
      </c>
      <c r="H1078" s="2" t="s">
        <v>62</v>
      </c>
      <c r="I1078" s="2" t="s">
        <v>43</v>
      </c>
      <c r="J1078" s="6" t="s">
        <v>63</v>
      </c>
      <c r="K1078" s="2" t="s">
        <v>64</v>
      </c>
      <c r="L1078" s="2">
        <v>1</v>
      </c>
      <c r="M1078" s="2">
        <v>1290</v>
      </c>
      <c r="N1078" s="2">
        <v>760</v>
      </c>
      <c r="O1078" s="12">
        <v>0.58914728682170503</v>
      </c>
      <c r="P1078" s="7"/>
      <c r="Q1078" s="7"/>
      <c r="R1078" s="14" t="s">
        <v>113</v>
      </c>
      <c r="S1078" s="2" t="s">
        <v>232</v>
      </c>
      <c r="T1078" s="7"/>
      <c r="U1078" s="7"/>
      <c r="V1078" s="7"/>
      <c r="W1078" s="2" t="s">
        <v>54</v>
      </c>
      <c r="X1078" s="6" t="s">
        <v>1998</v>
      </c>
      <c r="Y1078" s="6"/>
      <c r="Z1078" s="7"/>
      <c r="AA1078" s="7"/>
      <c r="AB1078" s="7"/>
      <c r="AC1078" s="7"/>
      <c r="AD1078" s="7"/>
      <c r="AE1078" s="7"/>
    </row>
    <row r="1079" spans="1:31" x14ac:dyDescent="0.15">
      <c r="A1079" s="4">
        <v>42426</v>
      </c>
      <c r="B1079" s="5" t="s">
        <v>2016</v>
      </c>
      <c r="C1079" s="2">
        <v>2</v>
      </c>
      <c r="D1079" s="6" t="s">
        <v>83</v>
      </c>
      <c r="E1079" s="6" t="s">
        <v>79</v>
      </c>
      <c r="F1079" s="2" t="s">
        <v>1535</v>
      </c>
      <c r="G1079" s="2" t="s">
        <v>166</v>
      </c>
      <c r="H1079" s="2" t="s">
        <v>44</v>
      </c>
      <c r="I1079" s="2">
        <v>35</v>
      </c>
      <c r="J1079" s="6" t="s">
        <v>63</v>
      </c>
      <c r="K1079" s="2" t="s">
        <v>64</v>
      </c>
      <c r="L1079" s="2">
        <v>1</v>
      </c>
      <c r="M1079" s="2">
        <v>900</v>
      </c>
      <c r="N1079" s="2">
        <v>540</v>
      </c>
      <c r="O1079" s="12">
        <v>0.6</v>
      </c>
      <c r="P1079" s="7"/>
      <c r="Q1079" s="7"/>
      <c r="R1079" s="14" t="s">
        <v>113</v>
      </c>
      <c r="S1079" s="2" t="s">
        <v>232</v>
      </c>
      <c r="T1079" s="7"/>
      <c r="U1079" s="7"/>
      <c r="V1079" s="7"/>
      <c r="W1079" s="2" t="s">
        <v>54</v>
      </c>
      <c r="X1079" s="6" t="s">
        <v>1998</v>
      </c>
      <c r="Y1079" s="6"/>
      <c r="Z1079" s="7"/>
      <c r="AA1079" s="7"/>
      <c r="AB1079" s="7"/>
      <c r="AC1079" s="7"/>
      <c r="AD1079" s="7"/>
      <c r="AE1079" s="7"/>
    </row>
    <row r="1080" spans="1:31" x14ac:dyDescent="0.15">
      <c r="A1080" s="4">
        <v>42426</v>
      </c>
      <c r="B1080" s="5" t="s">
        <v>2016</v>
      </c>
      <c r="C1080" s="2">
        <v>2</v>
      </c>
      <c r="D1080" s="6" t="s">
        <v>87</v>
      </c>
      <c r="E1080" s="6" t="s">
        <v>41</v>
      </c>
      <c r="F1080" s="2" t="s">
        <v>1456</v>
      </c>
      <c r="G1080" s="2" t="s">
        <v>166</v>
      </c>
      <c r="H1080" s="2" t="s">
        <v>44</v>
      </c>
      <c r="I1080" s="2" t="s">
        <v>43</v>
      </c>
      <c r="J1080" s="6" t="s">
        <v>63</v>
      </c>
      <c r="K1080" s="2" t="s">
        <v>64</v>
      </c>
      <c r="L1080" s="2">
        <v>1</v>
      </c>
      <c r="M1080" s="2">
        <v>400</v>
      </c>
      <c r="N1080" s="2">
        <v>300</v>
      </c>
      <c r="O1080" s="12">
        <v>0.75</v>
      </c>
      <c r="P1080" s="7"/>
      <c r="Q1080" s="7"/>
      <c r="R1080" s="14" t="s">
        <v>113</v>
      </c>
      <c r="S1080" s="2" t="s">
        <v>232</v>
      </c>
      <c r="T1080" s="7"/>
      <c r="U1080" s="7"/>
      <c r="V1080" s="7"/>
      <c r="W1080" s="2" t="s">
        <v>54</v>
      </c>
      <c r="X1080" s="6" t="s">
        <v>1998</v>
      </c>
      <c r="Y1080" s="6"/>
      <c r="Z1080" s="7"/>
      <c r="AA1080" s="7"/>
      <c r="AB1080" s="7"/>
      <c r="AC1080" s="7"/>
      <c r="AD1080" s="7"/>
      <c r="AE1080" s="7"/>
    </row>
    <row r="1081" spans="1:31" x14ac:dyDescent="0.15">
      <c r="A1081" s="4">
        <v>42426</v>
      </c>
      <c r="B1081" s="5" t="s">
        <v>2016</v>
      </c>
      <c r="C1081" s="2">
        <v>2</v>
      </c>
      <c r="D1081" s="6" t="s">
        <v>141</v>
      </c>
      <c r="E1081" s="6" t="s">
        <v>41</v>
      </c>
      <c r="F1081" s="2" t="s">
        <v>1018</v>
      </c>
      <c r="G1081" s="2" t="s">
        <v>166</v>
      </c>
      <c r="H1081" s="2" t="s">
        <v>44</v>
      </c>
      <c r="I1081" s="2" t="s">
        <v>43</v>
      </c>
      <c r="J1081" s="6" t="s">
        <v>63</v>
      </c>
      <c r="K1081" s="2" t="s">
        <v>64</v>
      </c>
      <c r="L1081" s="2">
        <v>1</v>
      </c>
      <c r="M1081" s="2">
        <v>270</v>
      </c>
      <c r="N1081" s="2">
        <v>220</v>
      </c>
      <c r="O1081" s="12">
        <v>0.81481481481481499</v>
      </c>
      <c r="P1081" s="7"/>
      <c r="Q1081" s="7"/>
      <c r="R1081" s="14" t="s">
        <v>113</v>
      </c>
      <c r="S1081" s="2" t="s">
        <v>232</v>
      </c>
      <c r="T1081" s="7"/>
      <c r="U1081" s="7"/>
      <c r="V1081" s="7"/>
      <c r="W1081" s="2" t="s">
        <v>54</v>
      </c>
      <c r="X1081" s="6" t="s">
        <v>49</v>
      </c>
      <c r="Y1081" s="6"/>
      <c r="Z1081" s="7"/>
      <c r="AA1081" s="7"/>
      <c r="AB1081" s="7"/>
      <c r="AC1081" s="7"/>
      <c r="AD1081" s="7"/>
      <c r="AE1081" s="7"/>
    </row>
    <row r="1082" spans="1:31" x14ac:dyDescent="0.15">
      <c r="A1082" s="4">
        <v>42426</v>
      </c>
      <c r="B1082" s="5" t="s">
        <v>2016</v>
      </c>
      <c r="C1082" s="2">
        <v>2</v>
      </c>
      <c r="D1082" s="6" t="s">
        <v>135</v>
      </c>
      <c r="E1082" s="6" t="s">
        <v>112</v>
      </c>
      <c r="F1082" s="7"/>
      <c r="G1082" s="2" t="s">
        <v>184</v>
      </c>
      <c r="H1082" s="2" t="s">
        <v>62</v>
      </c>
      <c r="I1082" s="2" t="s">
        <v>136</v>
      </c>
      <c r="J1082" s="6" t="s">
        <v>63</v>
      </c>
      <c r="K1082" s="2" t="s">
        <v>64</v>
      </c>
      <c r="L1082" s="2">
        <v>1</v>
      </c>
      <c r="M1082" s="2">
        <v>280</v>
      </c>
      <c r="N1082" s="2">
        <v>280</v>
      </c>
      <c r="O1082" s="12">
        <v>1</v>
      </c>
      <c r="P1082" s="7"/>
      <c r="Q1082" s="7"/>
      <c r="R1082" s="14" t="s">
        <v>113</v>
      </c>
      <c r="S1082" s="2" t="s">
        <v>232</v>
      </c>
      <c r="T1082" s="7"/>
      <c r="U1082" s="7"/>
      <c r="V1082" s="7"/>
      <c r="W1082" s="2" t="s">
        <v>54</v>
      </c>
      <c r="X1082" s="6" t="s">
        <v>1998</v>
      </c>
      <c r="Y1082" s="6"/>
      <c r="Z1082" s="7"/>
      <c r="AA1082" s="7"/>
      <c r="AB1082" s="7"/>
      <c r="AC1082" s="7"/>
      <c r="AD1082" s="7"/>
      <c r="AE1082" s="7"/>
    </row>
    <row r="1083" spans="1:31" x14ac:dyDescent="0.15">
      <c r="A1083" s="4">
        <v>42426</v>
      </c>
      <c r="B1083" s="5" t="s">
        <v>2017</v>
      </c>
      <c r="C1083" s="2">
        <v>3</v>
      </c>
      <c r="D1083" s="6" t="s">
        <v>50</v>
      </c>
      <c r="E1083" s="6" t="s">
        <v>602</v>
      </c>
      <c r="F1083" s="7"/>
      <c r="G1083" s="2" t="s">
        <v>138</v>
      </c>
      <c r="H1083" s="2" t="s">
        <v>44</v>
      </c>
      <c r="I1083" s="2" t="s">
        <v>53</v>
      </c>
      <c r="J1083" s="6" t="s">
        <v>55</v>
      </c>
      <c r="K1083" s="2" t="s">
        <v>46</v>
      </c>
      <c r="L1083" s="2">
        <v>1</v>
      </c>
      <c r="M1083" s="2">
        <v>50</v>
      </c>
      <c r="N1083" s="2">
        <v>50</v>
      </c>
      <c r="O1083" s="12">
        <v>1</v>
      </c>
      <c r="P1083" s="7"/>
      <c r="Q1083" s="7"/>
      <c r="R1083" s="14" t="s">
        <v>47</v>
      </c>
      <c r="S1083" s="7"/>
      <c r="T1083" s="7"/>
      <c r="U1083" s="7"/>
      <c r="V1083" s="7"/>
      <c r="W1083" s="2" t="s">
        <v>54</v>
      </c>
      <c r="X1083" s="6" t="s">
        <v>49</v>
      </c>
      <c r="Y1083" s="6"/>
      <c r="Z1083" s="7"/>
      <c r="AA1083" s="7"/>
      <c r="AB1083" s="7"/>
      <c r="AC1083" s="7"/>
      <c r="AD1083" s="7"/>
      <c r="AE1083" s="7"/>
    </row>
    <row r="1084" spans="1:31" x14ac:dyDescent="0.15">
      <c r="A1084" s="4">
        <v>42426</v>
      </c>
      <c r="B1084" s="5" t="s">
        <v>2018</v>
      </c>
      <c r="C1084" s="2">
        <v>4</v>
      </c>
      <c r="D1084" s="6" t="s">
        <v>50</v>
      </c>
      <c r="E1084" s="6" t="s">
        <v>602</v>
      </c>
      <c r="F1084" s="7"/>
      <c r="G1084" s="2" t="s">
        <v>138</v>
      </c>
      <c r="H1084" s="2" t="s">
        <v>44</v>
      </c>
      <c r="I1084" s="2" t="s">
        <v>53</v>
      </c>
      <c r="J1084" s="6" t="s">
        <v>55</v>
      </c>
      <c r="K1084" s="2" t="s">
        <v>46</v>
      </c>
      <c r="L1084" s="2">
        <v>1</v>
      </c>
      <c r="M1084" s="2">
        <v>50</v>
      </c>
      <c r="N1084" s="2">
        <v>50</v>
      </c>
      <c r="O1084" s="12">
        <v>1</v>
      </c>
      <c r="P1084" s="7"/>
      <c r="Q1084" s="7"/>
      <c r="R1084" s="14" t="s">
        <v>47</v>
      </c>
      <c r="S1084" s="7"/>
      <c r="T1084" s="7"/>
      <c r="U1084" s="7"/>
      <c r="V1084" s="7"/>
      <c r="W1084" s="2" t="s">
        <v>54</v>
      </c>
      <c r="X1084" s="6" t="s">
        <v>49</v>
      </c>
      <c r="Y1084" s="6"/>
      <c r="Z1084" s="7"/>
      <c r="AA1084" s="7"/>
      <c r="AB1084" s="7"/>
      <c r="AC1084" s="7"/>
      <c r="AD1084" s="7"/>
      <c r="AE1084" s="7"/>
    </row>
    <row r="1085" spans="1:31" x14ac:dyDescent="0.15">
      <c r="A1085" s="4">
        <v>42426</v>
      </c>
      <c r="B1085" s="5" t="s">
        <v>2018</v>
      </c>
      <c r="C1085" s="2">
        <v>4</v>
      </c>
      <c r="D1085" s="6" t="s">
        <v>50</v>
      </c>
      <c r="E1085" s="6" t="s">
        <v>112</v>
      </c>
      <c r="F1085" s="2"/>
      <c r="G1085" s="2" t="s">
        <v>166</v>
      </c>
      <c r="H1085" s="2" t="s">
        <v>62</v>
      </c>
      <c r="I1085" s="2" t="s">
        <v>53</v>
      </c>
      <c r="J1085" s="6" t="s">
        <v>45</v>
      </c>
      <c r="K1085" s="2" t="s">
        <v>46</v>
      </c>
      <c r="L1085" s="2">
        <v>1</v>
      </c>
      <c r="M1085" s="2">
        <v>50</v>
      </c>
      <c r="N1085" s="2">
        <v>50</v>
      </c>
      <c r="O1085" s="12">
        <v>1</v>
      </c>
      <c r="P1085" s="2"/>
      <c r="Q1085" s="2"/>
      <c r="R1085" s="14" t="s">
        <v>47</v>
      </c>
      <c r="S1085" s="2"/>
      <c r="T1085" s="2"/>
      <c r="U1085" s="2"/>
      <c r="V1085" s="2"/>
      <c r="W1085" s="2" t="s">
        <v>54</v>
      </c>
      <c r="X1085" s="6" t="s">
        <v>49</v>
      </c>
      <c r="Y1085" s="6"/>
      <c r="Z1085" s="2"/>
      <c r="AA1085" s="2"/>
      <c r="AB1085" s="15"/>
      <c r="AC1085" s="2"/>
      <c r="AD1085" s="2"/>
      <c r="AE1085" s="2"/>
    </row>
    <row r="1086" spans="1:31" x14ac:dyDescent="0.15">
      <c r="A1086" s="4">
        <v>42427</v>
      </c>
      <c r="B1086" s="5" t="s">
        <v>2019</v>
      </c>
      <c r="C1086" s="2">
        <v>1</v>
      </c>
      <c r="D1086" s="6" t="s">
        <v>90</v>
      </c>
      <c r="E1086" s="6" t="s">
        <v>995</v>
      </c>
      <c r="F1086" s="2" t="s">
        <v>945</v>
      </c>
      <c r="G1086" s="2" t="s">
        <v>946</v>
      </c>
      <c r="H1086" s="2" t="s">
        <v>62</v>
      </c>
      <c r="I1086" s="2" t="s">
        <v>89</v>
      </c>
      <c r="J1086" s="6" t="s">
        <v>55</v>
      </c>
      <c r="K1086" s="2" t="s">
        <v>46</v>
      </c>
      <c r="L1086" s="2">
        <v>1</v>
      </c>
      <c r="M1086" s="2">
        <v>1598</v>
      </c>
      <c r="N1086" s="2">
        <v>958</v>
      </c>
      <c r="O1086" s="12">
        <v>0.599499374217772</v>
      </c>
      <c r="P1086" s="7"/>
      <c r="Q1086" s="7"/>
      <c r="R1086" s="14" t="s">
        <v>47</v>
      </c>
      <c r="S1086" s="7"/>
      <c r="T1086" s="7"/>
      <c r="U1086" s="7"/>
      <c r="V1086" s="7"/>
      <c r="W1086" s="2" t="s">
        <v>54</v>
      </c>
      <c r="X1086" s="6" t="s">
        <v>86</v>
      </c>
      <c r="Y1086" s="6"/>
      <c r="Z1086" s="7"/>
      <c r="AA1086" s="7"/>
      <c r="AB1086" s="7"/>
      <c r="AC1086" s="7"/>
      <c r="AD1086" s="7"/>
      <c r="AE1086" s="7"/>
    </row>
    <row r="1087" spans="1:31" x14ac:dyDescent="0.15">
      <c r="A1087" s="4">
        <v>42427</v>
      </c>
      <c r="B1087" s="5" t="s">
        <v>2020</v>
      </c>
      <c r="C1087" s="2">
        <v>2</v>
      </c>
      <c r="D1087" s="6" t="s">
        <v>425</v>
      </c>
      <c r="E1087" s="6"/>
      <c r="F1087" s="2" t="s">
        <v>2021</v>
      </c>
      <c r="G1087" s="2" t="s">
        <v>166</v>
      </c>
      <c r="H1087" s="2" t="s">
        <v>193</v>
      </c>
      <c r="I1087" s="2">
        <v>26.5</v>
      </c>
      <c r="J1087" s="6" t="s">
        <v>45</v>
      </c>
      <c r="K1087" s="2" t="s">
        <v>66</v>
      </c>
      <c r="L1087" s="2">
        <v>1</v>
      </c>
      <c r="M1087" s="2">
        <v>300</v>
      </c>
      <c r="N1087" s="2">
        <v>300</v>
      </c>
      <c r="O1087" s="12">
        <v>1</v>
      </c>
      <c r="P1087" s="7"/>
      <c r="Q1087" s="7"/>
      <c r="R1087" s="14" t="s">
        <v>113</v>
      </c>
      <c r="S1087" s="2" t="s">
        <v>2022</v>
      </c>
      <c r="T1087" s="7"/>
      <c r="U1087" s="7"/>
      <c r="V1087" s="7"/>
      <c r="W1087" s="2" t="s">
        <v>54</v>
      </c>
      <c r="X1087" s="6" t="s">
        <v>49</v>
      </c>
      <c r="Y1087" s="6"/>
      <c r="Z1087" s="7"/>
      <c r="AA1087" s="7"/>
      <c r="AB1087" s="7"/>
      <c r="AC1087" s="7"/>
      <c r="AD1087" s="7"/>
      <c r="AE1087" s="7"/>
    </row>
    <row r="1088" spans="1:31" x14ac:dyDescent="0.15">
      <c r="A1088" s="4">
        <v>42427</v>
      </c>
      <c r="B1088" s="5" t="s">
        <v>2023</v>
      </c>
      <c r="C1088" s="2">
        <v>3</v>
      </c>
      <c r="D1088" s="6" t="s">
        <v>50</v>
      </c>
      <c r="E1088" s="6" t="s">
        <v>112</v>
      </c>
      <c r="F1088" s="7"/>
      <c r="G1088" s="2" t="s">
        <v>166</v>
      </c>
      <c r="H1088" s="2" t="s">
        <v>62</v>
      </c>
      <c r="I1088" s="2" t="s">
        <v>53</v>
      </c>
      <c r="J1088" s="6" t="s">
        <v>45</v>
      </c>
      <c r="K1088" s="2" t="s">
        <v>46</v>
      </c>
      <c r="L1088" s="2">
        <v>1</v>
      </c>
      <c r="M1088" s="2">
        <v>50</v>
      </c>
      <c r="N1088" s="2">
        <v>50</v>
      </c>
      <c r="O1088" s="12">
        <v>1</v>
      </c>
      <c r="P1088" s="7"/>
      <c r="Q1088" s="7"/>
      <c r="R1088" s="14" t="s">
        <v>47</v>
      </c>
      <c r="S1088" s="7"/>
      <c r="T1088" s="7"/>
      <c r="U1088" s="7"/>
      <c r="V1088" s="7"/>
      <c r="W1088" s="2" t="s">
        <v>54</v>
      </c>
      <c r="X1088" s="6" t="s">
        <v>49</v>
      </c>
      <c r="Y1088" s="6"/>
      <c r="Z1088" s="7"/>
      <c r="AA1088" s="7"/>
      <c r="AB1088" s="7"/>
      <c r="AC1088" s="7"/>
      <c r="AD1088" s="7"/>
      <c r="AE1088" s="7"/>
    </row>
    <row r="1089" spans="1:25" x14ac:dyDescent="0.15">
      <c r="A1089" s="4">
        <v>42427</v>
      </c>
      <c r="B1089" s="5" t="s">
        <v>2023</v>
      </c>
      <c r="C1089" s="2">
        <v>3</v>
      </c>
      <c r="D1089" s="6" t="s">
        <v>50</v>
      </c>
      <c r="E1089" s="6" t="s">
        <v>602</v>
      </c>
      <c r="F1089" s="7"/>
      <c r="G1089" s="2" t="s">
        <v>138</v>
      </c>
      <c r="H1089" s="2" t="s">
        <v>44</v>
      </c>
      <c r="I1089" s="2" t="s">
        <v>53</v>
      </c>
      <c r="J1089" s="6" t="s">
        <v>55</v>
      </c>
      <c r="K1089" s="2" t="s">
        <v>46</v>
      </c>
      <c r="L1089" s="2">
        <v>1</v>
      </c>
      <c r="M1089" s="2">
        <v>50</v>
      </c>
      <c r="N1089" s="2">
        <v>50</v>
      </c>
      <c r="O1089" s="12">
        <v>1</v>
      </c>
      <c r="P1089" s="7"/>
      <c r="Q1089" s="7"/>
      <c r="R1089" s="14" t="s">
        <v>47</v>
      </c>
      <c r="S1089" s="7"/>
      <c r="T1089" s="7"/>
      <c r="U1089" s="7"/>
      <c r="V1089" s="7"/>
      <c r="W1089" s="2" t="s">
        <v>54</v>
      </c>
      <c r="X1089" s="6" t="s">
        <v>49</v>
      </c>
      <c r="Y1089" s="6"/>
    </row>
    <row r="1090" spans="1:25" x14ac:dyDescent="0.15">
      <c r="A1090" s="4">
        <v>42427</v>
      </c>
      <c r="B1090" s="5" t="s">
        <v>2024</v>
      </c>
      <c r="C1090" s="2">
        <v>4</v>
      </c>
      <c r="D1090" s="6" t="s">
        <v>146</v>
      </c>
      <c r="E1090" s="6" t="s">
        <v>120</v>
      </c>
      <c r="F1090" s="2" t="s">
        <v>897</v>
      </c>
      <c r="G1090" s="2" t="s">
        <v>286</v>
      </c>
      <c r="H1090" s="2" t="s">
        <v>44</v>
      </c>
      <c r="I1090" s="2">
        <v>27.5</v>
      </c>
      <c r="J1090" s="6" t="s">
        <v>45</v>
      </c>
      <c r="K1090" s="2" t="s">
        <v>66</v>
      </c>
      <c r="L1090" s="2">
        <v>1</v>
      </c>
      <c r="M1090" s="2">
        <v>4380</v>
      </c>
      <c r="N1090" s="2">
        <v>3066</v>
      </c>
      <c r="O1090" s="12">
        <v>0.7</v>
      </c>
      <c r="P1090" s="7"/>
      <c r="Q1090" s="7"/>
      <c r="R1090" s="14" t="s">
        <v>145</v>
      </c>
      <c r="S1090" s="2" t="s">
        <v>2025</v>
      </c>
      <c r="T1090" s="2">
        <v>13910228853</v>
      </c>
      <c r="U1090" s="2" t="s">
        <v>310</v>
      </c>
      <c r="V1090" s="7"/>
      <c r="W1090" s="2" t="s">
        <v>54</v>
      </c>
      <c r="X1090" s="6" t="s">
        <v>86</v>
      </c>
      <c r="Y1090" s="6"/>
    </row>
    <row r="1091" spans="1:25" x14ac:dyDescent="0.15">
      <c r="A1091" s="4">
        <v>42428</v>
      </c>
      <c r="B1091" s="5" t="s">
        <v>2026</v>
      </c>
      <c r="C1091" s="2">
        <v>1</v>
      </c>
      <c r="D1091" s="6" t="s">
        <v>56</v>
      </c>
      <c r="E1091" s="6" t="s">
        <v>52</v>
      </c>
      <c r="F1091" s="7"/>
      <c r="G1091" s="2" t="s">
        <v>245</v>
      </c>
      <c r="H1091" s="2" t="s">
        <v>44</v>
      </c>
      <c r="I1091" s="2" t="s">
        <v>53</v>
      </c>
      <c r="J1091" s="6" t="s">
        <v>45</v>
      </c>
      <c r="K1091" s="2" t="s">
        <v>46</v>
      </c>
      <c r="L1091" s="2">
        <v>1</v>
      </c>
      <c r="M1091" s="2">
        <v>20</v>
      </c>
      <c r="N1091" s="2">
        <v>20</v>
      </c>
      <c r="O1091" s="12">
        <v>1</v>
      </c>
      <c r="P1091" s="7"/>
      <c r="Q1091" s="7"/>
      <c r="R1091" s="14" t="s">
        <v>47</v>
      </c>
      <c r="S1091" s="7"/>
      <c r="T1091" s="7"/>
      <c r="U1091" s="7"/>
      <c r="V1091" s="7"/>
      <c r="W1091" s="2" t="s">
        <v>54</v>
      </c>
      <c r="X1091" s="6" t="s">
        <v>49</v>
      </c>
      <c r="Y1091" s="6"/>
    </row>
    <row r="1092" spans="1:25" x14ac:dyDescent="0.15">
      <c r="A1092" s="4">
        <v>42428</v>
      </c>
      <c r="B1092" s="5" t="s">
        <v>2027</v>
      </c>
      <c r="C1092" s="2">
        <v>2</v>
      </c>
      <c r="D1092" s="6" t="s">
        <v>50</v>
      </c>
      <c r="E1092" s="6" t="s">
        <v>602</v>
      </c>
      <c r="F1092" s="7"/>
      <c r="G1092" s="2" t="s">
        <v>138</v>
      </c>
      <c r="H1092" s="2" t="s">
        <v>44</v>
      </c>
      <c r="I1092" s="2" t="s">
        <v>53</v>
      </c>
      <c r="J1092" s="6" t="s">
        <v>55</v>
      </c>
      <c r="K1092" s="2" t="s">
        <v>46</v>
      </c>
      <c r="L1092" s="2">
        <v>1</v>
      </c>
      <c r="M1092" s="2">
        <v>50</v>
      </c>
      <c r="N1092" s="2">
        <v>50</v>
      </c>
      <c r="O1092" s="12">
        <v>1</v>
      </c>
      <c r="P1092" s="7"/>
      <c r="Q1092" s="7"/>
      <c r="R1092" s="14" t="s">
        <v>47</v>
      </c>
      <c r="S1092" s="7"/>
      <c r="T1092" s="7"/>
      <c r="U1092" s="7"/>
      <c r="V1092" s="7"/>
      <c r="W1092" s="2" t="s">
        <v>54</v>
      </c>
      <c r="X1092" s="6" t="s">
        <v>49</v>
      </c>
      <c r="Y1092" s="6"/>
    </row>
    <row r="1093" spans="1:25" x14ac:dyDescent="0.15">
      <c r="A1093" s="4">
        <v>42428</v>
      </c>
      <c r="B1093" s="5" t="s">
        <v>2028</v>
      </c>
      <c r="C1093" s="2">
        <v>3</v>
      </c>
      <c r="D1093" s="6" t="s">
        <v>302</v>
      </c>
      <c r="E1093" s="6"/>
      <c r="F1093" s="7"/>
      <c r="G1093" s="7"/>
      <c r="H1093" s="2" t="s">
        <v>44</v>
      </c>
      <c r="I1093" s="7"/>
      <c r="J1093" s="6" t="s">
        <v>63</v>
      </c>
      <c r="K1093" s="2" t="s">
        <v>66</v>
      </c>
      <c r="L1093" s="2">
        <v>1</v>
      </c>
      <c r="M1093" s="2">
        <v>500</v>
      </c>
      <c r="N1093" s="2">
        <v>500</v>
      </c>
      <c r="O1093" s="12">
        <v>1</v>
      </c>
      <c r="P1093" s="7"/>
      <c r="Q1093" s="7"/>
      <c r="R1093" s="14" t="s">
        <v>113</v>
      </c>
      <c r="S1093" s="2" t="s">
        <v>268</v>
      </c>
      <c r="T1093" s="7"/>
      <c r="U1093" s="7"/>
      <c r="V1093" s="7"/>
      <c r="W1093" s="2" t="s">
        <v>54</v>
      </c>
      <c r="X1093" s="6" t="s">
        <v>78</v>
      </c>
      <c r="Y1093" s="6"/>
    </row>
    <row r="1094" spans="1:25" x14ac:dyDescent="0.15">
      <c r="A1094" s="4">
        <v>42428</v>
      </c>
      <c r="B1094" s="5" t="s">
        <v>2029</v>
      </c>
      <c r="C1094" s="2">
        <v>4</v>
      </c>
      <c r="D1094" s="6" t="s">
        <v>92</v>
      </c>
      <c r="E1094" s="6" t="s">
        <v>52</v>
      </c>
      <c r="F1094" s="7"/>
      <c r="G1094" s="2" t="s">
        <v>191</v>
      </c>
      <c r="H1094" s="2" t="s">
        <v>62</v>
      </c>
      <c r="I1094" s="2" t="s">
        <v>53</v>
      </c>
      <c r="J1094" s="6" t="s">
        <v>45</v>
      </c>
      <c r="K1094" s="2" t="s">
        <v>46</v>
      </c>
      <c r="L1094" s="2">
        <v>1</v>
      </c>
      <c r="M1094" s="2">
        <v>980</v>
      </c>
      <c r="N1094" s="2">
        <v>200</v>
      </c>
      <c r="O1094" s="12">
        <v>0.20408163265306101</v>
      </c>
      <c r="P1094" s="7"/>
      <c r="Q1094" s="7"/>
      <c r="R1094" s="14" t="s">
        <v>47</v>
      </c>
      <c r="S1094" s="7"/>
      <c r="T1094" s="7"/>
      <c r="U1094" s="7"/>
      <c r="V1094" s="7"/>
      <c r="W1094" s="2" t="s">
        <v>54</v>
      </c>
      <c r="X1094" s="6" t="s">
        <v>49</v>
      </c>
      <c r="Y1094" s="6"/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"/>
  <sheetViews>
    <sheetView topLeftCell="J43" zoomScale="80" zoomScaleNormal="80" workbookViewId="0">
      <selection activeCell="T59" sqref="T59"/>
    </sheetView>
  </sheetViews>
  <sheetFormatPr defaultColWidth="9" defaultRowHeight="13.5" x14ac:dyDescent="0.15"/>
  <cols>
    <col min="1" max="1" width="13.875" style="207" customWidth="1"/>
    <col min="2" max="2" width="11.375" style="208" customWidth="1"/>
    <col min="3" max="3" width="16.875" style="208" customWidth="1"/>
    <col min="4" max="4" width="16.75" style="208" customWidth="1"/>
    <col min="5" max="5" width="17.25" style="208" customWidth="1"/>
    <col min="6" max="6" width="15" style="208" customWidth="1"/>
    <col min="7" max="7" width="17.25" style="208" customWidth="1"/>
    <col min="8" max="10" width="13.5" style="208" customWidth="1"/>
    <col min="11" max="11" width="15.625" style="208" customWidth="1"/>
    <col min="12" max="12" width="12.75" style="208" customWidth="1"/>
    <col min="13" max="13" width="13.625" style="208" customWidth="1"/>
    <col min="14" max="14" width="14.375" style="208" customWidth="1"/>
    <col min="15" max="15" width="18" style="208" customWidth="1"/>
    <col min="16" max="16" width="12.5" style="208" customWidth="1"/>
    <col min="17" max="18" width="16.125" style="208" customWidth="1"/>
    <col min="19" max="20" width="13.875" style="208" customWidth="1"/>
    <col min="21" max="21" width="12.875" style="208" customWidth="1"/>
    <col min="22" max="23" width="16.875" style="208" customWidth="1"/>
    <col min="24" max="24" width="14.5" style="208" customWidth="1"/>
    <col min="25" max="25" width="13.875" style="208" customWidth="1"/>
    <col min="26" max="26" width="16.125" style="208" customWidth="1"/>
    <col min="27" max="27" width="15.875" style="208" customWidth="1"/>
    <col min="28" max="36" width="9" style="208"/>
    <col min="37" max="37" width="13.875" style="208" customWidth="1"/>
    <col min="38" max="38" width="10.375" style="208" customWidth="1"/>
    <col min="39" max="39" width="12.25" style="208" customWidth="1"/>
    <col min="40" max="41" width="9" style="208"/>
    <col min="42" max="42" width="11.625" style="208" customWidth="1"/>
    <col min="43" max="16384" width="9" style="208"/>
  </cols>
  <sheetData>
    <row r="1" spans="1:39" s="206" customFormat="1" ht="14.25" customHeight="1" x14ac:dyDescent="0.15">
      <c r="A1" s="209" t="s">
        <v>0</v>
      </c>
      <c r="B1" s="209" t="s">
        <v>9</v>
      </c>
      <c r="C1" s="210" t="s">
        <v>4</v>
      </c>
      <c r="D1" s="206" t="s">
        <v>8</v>
      </c>
      <c r="E1" s="206" t="s">
        <v>10</v>
      </c>
      <c r="F1" s="206" t="s">
        <v>11</v>
      </c>
      <c r="G1" s="206" t="s">
        <v>34</v>
      </c>
      <c r="H1" s="206" t="s">
        <v>35</v>
      </c>
      <c r="I1" s="206" t="s">
        <v>332</v>
      </c>
      <c r="J1" s="206" t="s">
        <v>333</v>
      </c>
      <c r="K1" s="206" t="s">
        <v>334</v>
      </c>
      <c r="L1" s="206" t="s">
        <v>335</v>
      </c>
    </row>
    <row r="2" spans="1:39" x14ac:dyDescent="0.15">
      <c r="A2" s="211" t="s">
        <v>39</v>
      </c>
      <c r="B2" s="211" t="s">
        <v>336</v>
      </c>
      <c r="C2" s="208" t="s">
        <v>66</v>
      </c>
      <c r="D2" s="208" t="s">
        <v>53</v>
      </c>
      <c r="E2" s="208" t="s">
        <v>45</v>
      </c>
      <c r="F2" s="208" t="s">
        <v>66</v>
      </c>
      <c r="G2" s="208" t="s">
        <v>58</v>
      </c>
      <c r="H2" s="208" t="s">
        <v>49</v>
      </c>
      <c r="I2" s="208" t="s">
        <v>47</v>
      </c>
      <c r="J2" s="208">
        <v>1</v>
      </c>
      <c r="K2" s="208" t="s">
        <v>337</v>
      </c>
      <c r="L2" s="196" t="s">
        <v>338</v>
      </c>
    </row>
    <row r="3" spans="1:39" x14ac:dyDescent="0.15">
      <c r="A3" s="211" t="s">
        <v>115</v>
      </c>
      <c r="B3" s="211" t="s">
        <v>339</v>
      </c>
      <c r="C3" s="208" t="s">
        <v>64</v>
      </c>
      <c r="D3" s="208" t="s">
        <v>281</v>
      </c>
      <c r="E3" s="208" t="s">
        <v>55</v>
      </c>
      <c r="F3" s="208" t="s">
        <v>64</v>
      </c>
      <c r="G3" s="208" t="s">
        <v>340</v>
      </c>
      <c r="H3" s="208" t="s">
        <v>86</v>
      </c>
      <c r="I3" s="208" t="s">
        <v>113</v>
      </c>
      <c r="J3" s="208">
        <v>1</v>
      </c>
      <c r="K3" s="208" t="s">
        <v>341</v>
      </c>
      <c r="L3" s="196" t="s">
        <v>342</v>
      </c>
    </row>
    <row r="4" spans="1:39" x14ac:dyDescent="0.15">
      <c r="A4" s="211" t="s">
        <v>159</v>
      </c>
      <c r="B4" s="211" t="s">
        <v>343</v>
      </c>
      <c r="C4" s="208" t="s">
        <v>160</v>
      </c>
      <c r="D4" s="208" t="s">
        <v>89</v>
      </c>
      <c r="E4" s="208" t="s">
        <v>63</v>
      </c>
      <c r="F4" s="208" t="s">
        <v>46</v>
      </c>
      <c r="G4" s="208" t="s">
        <v>344</v>
      </c>
      <c r="H4" s="208" t="s">
        <v>121</v>
      </c>
      <c r="I4" s="196" t="s">
        <v>65</v>
      </c>
      <c r="J4" s="208">
        <v>1</v>
      </c>
      <c r="K4" s="196" t="s">
        <v>345</v>
      </c>
      <c r="L4" s="196" t="s">
        <v>346</v>
      </c>
      <c r="M4" s="215"/>
    </row>
    <row r="5" spans="1:39" x14ac:dyDescent="0.15">
      <c r="A5" s="211" t="s">
        <v>347</v>
      </c>
      <c r="B5" s="211" t="s">
        <v>348</v>
      </c>
      <c r="C5" s="208" t="s">
        <v>102</v>
      </c>
      <c r="D5" s="208" t="s">
        <v>43</v>
      </c>
      <c r="E5" s="196" t="s">
        <v>349</v>
      </c>
      <c r="F5" s="196" t="s">
        <v>350</v>
      </c>
      <c r="G5" s="208" t="s">
        <v>54</v>
      </c>
      <c r="H5" s="208" t="s">
        <v>74</v>
      </c>
      <c r="I5" s="196" t="s">
        <v>351</v>
      </c>
      <c r="J5" s="196">
        <v>2</v>
      </c>
      <c r="K5" s="196" t="s">
        <v>352</v>
      </c>
      <c r="L5" s="196" t="s">
        <v>353</v>
      </c>
    </row>
    <row r="6" spans="1:39" x14ac:dyDescent="0.15">
      <c r="A6" s="211" t="s">
        <v>296</v>
      </c>
      <c r="B6" s="211" t="s">
        <v>354</v>
      </c>
      <c r="C6" s="208" t="s">
        <v>146</v>
      </c>
      <c r="D6" s="208" t="s">
        <v>72</v>
      </c>
      <c r="E6" s="196" t="s">
        <v>355</v>
      </c>
      <c r="F6" s="196" t="s">
        <v>356</v>
      </c>
      <c r="G6" s="208" t="s">
        <v>357</v>
      </c>
      <c r="H6" s="208" t="s">
        <v>358</v>
      </c>
      <c r="I6" s="196" t="s">
        <v>145</v>
      </c>
      <c r="J6" s="196">
        <v>2</v>
      </c>
      <c r="K6" s="196" t="s">
        <v>359</v>
      </c>
      <c r="L6" s="196" t="s">
        <v>360</v>
      </c>
    </row>
    <row r="7" spans="1:39" x14ac:dyDescent="0.15">
      <c r="A7" s="211" t="s">
        <v>361</v>
      </c>
      <c r="B7" s="211" t="s">
        <v>362</v>
      </c>
      <c r="C7" s="208" t="s">
        <v>83</v>
      </c>
      <c r="D7" s="208" t="s">
        <v>192</v>
      </c>
      <c r="E7" s="196" t="s">
        <v>363</v>
      </c>
      <c r="F7" s="196" t="s">
        <v>364</v>
      </c>
      <c r="G7" s="208" t="s">
        <v>365</v>
      </c>
      <c r="H7" s="208" t="s">
        <v>366</v>
      </c>
      <c r="I7" s="196" t="s">
        <v>289</v>
      </c>
      <c r="J7" s="196">
        <v>1</v>
      </c>
      <c r="K7" s="196" t="s">
        <v>367</v>
      </c>
      <c r="L7" s="196" t="s">
        <v>368</v>
      </c>
      <c r="M7" s="196"/>
    </row>
    <row r="8" spans="1:39" x14ac:dyDescent="0.15">
      <c r="A8" s="211" t="s">
        <v>369</v>
      </c>
      <c r="B8" s="211" t="s">
        <v>370</v>
      </c>
      <c r="C8" s="208" t="s">
        <v>90</v>
      </c>
      <c r="D8" s="196" t="s">
        <v>371</v>
      </c>
      <c r="E8" s="196" t="s">
        <v>372</v>
      </c>
      <c r="F8" s="196" t="s">
        <v>373</v>
      </c>
      <c r="G8" s="208" t="s">
        <v>237</v>
      </c>
      <c r="H8" s="208" t="s">
        <v>374</v>
      </c>
      <c r="I8" s="196" t="s">
        <v>274</v>
      </c>
      <c r="J8" s="208">
        <v>1</v>
      </c>
      <c r="K8" s="196" t="s">
        <v>375</v>
      </c>
      <c r="L8" s="196" t="s">
        <v>376</v>
      </c>
    </row>
    <row r="9" spans="1:39" x14ac:dyDescent="0.15">
      <c r="A9" s="211" t="s">
        <v>67</v>
      </c>
      <c r="B9" s="211" t="s">
        <v>377</v>
      </c>
      <c r="C9" s="208" t="s">
        <v>92</v>
      </c>
      <c r="D9" s="196" t="s">
        <v>104</v>
      </c>
      <c r="E9" s="196" t="s">
        <v>378</v>
      </c>
      <c r="F9" s="196" t="s">
        <v>379</v>
      </c>
      <c r="G9" s="196" t="s">
        <v>215</v>
      </c>
      <c r="H9" s="208" t="s">
        <v>380</v>
      </c>
      <c r="I9" s="196" t="s">
        <v>381</v>
      </c>
      <c r="K9" s="196" t="s">
        <v>382</v>
      </c>
      <c r="L9" s="196" t="s">
        <v>383</v>
      </c>
    </row>
    <row r="10" spans="1:39" x14ac:dyDescent="0.15">
      <c r="A10" s="211" t="s">
        <v>384</v>
      </c>
      <c r="B10" s="211" t="s">
        <v>385</v>
      </c>
      <c r="C10" s="208" t="s">
        <v>216</v>
      </c>
      <c r="D10" s="196" t="s">
        <v>386</v>
      </c>
      <c r="E10" s="196" t="s">
        <v>387</v>
      </c>
      <c r="F10" s="196" t="s">
        <v>388</v>
      </c>
      <c r="G10" s="196" t="s">
        <v>389</v>
      </c>
      <c r="H10" s="208" t="s">
        <v>390</v>
      </c>
      <c r="I10" s="196" t="s">
        <v>391</v>
      </c>
      <c r="K10" s="196" t="s">
        <v>392</v>
      </c>
      <c r="L10" s="196" t="s">
        <v>393</v>
      </c>
    </row>
    <row r="11" spans="1:39" x14ac:dyDescent="0.15">
      <c r="A11" s="211" t="s">
        <v>394</v>
      </c>
      <c r="B11" s="207"/>
      <c r="C11" s="208" t="s">
        <v>122</v>
      </c>
      <c r="D11" s="196" t="s">
        <v>395</v>
      </c>
      <c r="G11" s="196" t="s">
        <v>48</v>
      </c>
      <c r="H11" s="196" t="s">
        <v>78</v>
      </c>
      <c r="I11" s="196"/>
      <c r="J11" s="196"/>
      <c r="K11" s="196"/>
      <c r="AM11" s="196"/>
    </row>
    <row r="12" spans="1:39" x14ac:dyDescent="0.15">
      <c r="A12" s="211" t="s">
        <v>396</v>
      </c>
      <c r="B12" s="207"/>
      <c r="C12" s="208" t="s">
        <v>69</v>
      </c>
      <c r="D12" s="196" t="s">
        <v>397</v>
      </c>
      <c r="G12" s="196" t="s">
        <v>398</v>
      </c>
      <c r="H12" s="196" t="s">
        <v>275</v>
      </c>
      <c r="I12" s="196"/>
      <c r="J12" s="196"/>
      <c r="K12" s="196"/>
    </row>
    <row r="13" spans="1:39" x14ac:dyDescent="0.15">
      <c r="A13" s="212" t="s">
        <v>242</v>
      </c>
      <c r="B13" s="207"/>
      <c r="C13" s="208" t="s">
        <v>75</v>
      </c>
      <c r="D13" s="196" t="s">
        <v>399</v>
      </c>
      <c r="G13" s="196" t="s">
        <v>400</v>
      </c>
      <c r="H13" s="196" t="s">
        <v>401</v>
      </c>
      <c r="I13" s="196"/>
      <c r="J13" s="196"/>
      <c r="K13" s="196"/>
    </row>
    <row r="14" spans="1:39" x14ac:dyDescent="0.15">
      <c r="A14" s="211" t="s">
        <v>269</v>
      </c>
      <c r="B14" s="207"/>
      <c r="C14" s="208" t="s">
        <v>157</v>
      </c>
      <c r="D14" s="196" t="s">
        <v>402</v>
      </c>
      <c r="G14" s="196" t="s">
        <v>403</v>
      </c>
      <c r="H14" s="196" t="s">
        <v>186</v>
      </c>
      <c r="I14" s="196"/>
      <c r="J14" s="196"/>
      <c r="K14" s="196"/>
    </row>
    <row r="15" spans="1:39" x14ac:dyDescent="0.15">
      <c r="A15" s="212" t="s">
        <v>240</v>
      </c>
      <c r="B15" s="207"/>
      <c r="C15" s="196" t="s">
        <v>40</v>
      </c>
      <c r="D15" s="196" t="s">
        <v>404</v>
      </c>
      <c r="G15" s="196" t="s">
        <v>405</v>
      </c>
      <c r="H15" s="196" t="s">
        <v>406</v>
      </c>
      <c r="I15" s="196"/>
      <c r="J15" s="196"/>
      <c r="K15" s="196"/>
    </row>
    <row r="16" spans="1:39" x14ac:dyDescent="0.15">
      <c r="A16" s="212" t="s">
        <v>299</v>
      </c>
      <c r="B16" s="207"/>
      <c r="C16" s="208" t="s">
        <v>87</v>
      </c>
      <c r="D16" s="196" t="s">
        <v>407</v>
      </c>
      <c r="G16" s="196" t="s">
        <v>408</v>
      </c>
      <c r="H16" s="196" t="s">
        <v>409</v>
      </c>
      <c r="I16" s="196"/>
      <c r="J16" s="196"/>
      <c r="K16" s="196"/>
    </row>
    <row r="17" spans="1:11" x14ac:dyDescent="0.15">
      <c r="A17" s="212" t="s">
        <v>186</v>
      </c>
      <c r="B17" s="207"/>
      <c r="C17" s="208" t="s">
        <v>141</v>
      </c>
      <c r="D17" s="196" t="s">
        <v>410</v>
      </c>
      <c r="G17" s="196" t="s">
        <v>411</v>
      </c>
      <c r="H17" s="196" t="s">
        <v>412</v>
      </c>
      <c r="I17" s="196"/>
      <c r="J17" s="196"/>
      <c r="K17" s="196"/>
    </row>
    <row r="18" spans="1:11" x14ac:dyDescent="0.15">
      <c r="A18" s="212" t="s">
        <v>331</v>
      </c>
      <c r="B18" s="207"/>
      <c r="C18" s="196" t="s">
        <v>273</v>
      </c>
      <c r="D18" s="196" t="s">
        <v>413</v>
      </c>
      <c r="G18" s="196" t="s">
        <v>414</v>
      </c>
      <c r="H18" s="196" t="s">
        <v>415</v>
      </c>
      <c r="I18" s="196"/>
      <c r="J18" s="196"/>
      <c r="K18" s="196"/>
    </row>
    <row r="19" spans="1:11" x14ac:dyDescent="0.15">
      <c r="A19" s="212" t="s">
        <v>2032</v>
      </c>
      <c r="B19" s="207"/>
      <c r="C19" s="208" t="s">
        <v>56</v>
      </c>
      <c r="D19" s="196" t="s">
        <v>416</v>
      </c>
      <c r="G19" s="196" t="s">
        <v>417</v>
      </c>
      <c r="H19" s="196" t="s">
        <v>418</v>
      </c>
    </row>
    <row r="20" spans="1:11" x14ac:dyDescent="0.15">
      <c r="A20" s="211" t="s">
        <v>419</v>
      </c>
      <c r="B20" s="207"/>
      <c r="C20" s="208" t="s">
        <v>50</v>
      </c>
      <c r="D20" s="196" t="s">
        <v>420</v>
      </c>
      <c r="G20" s="196" t="s">
        <v>421</v>
      </c>
      <c r="H20" s="196" t="s">
        <v>422</v>
      </c>
    </row>
    <row r="21" spans="1:11" x14ac:dyDescent="0.15">
      <c r="B21" s="207"/>
      <c r="C21" s="208" t="s">
        <v>59</v>
      </c>
    </row>
    <row r="22" spans="1:11" x14ac:dyDescent="0.15">
      <c r="B22" s="207"/>
      <c r="C22" s="208" t="s">
        <v>100</v>
      </c>
    </row>
    <row r="23" spans="1:11" x14ac:dyDescent="0.15">
      <c r="B23" s="207"/>
      <c r="C23" s="196" t="s">
        <v>118</v>
      </c>
    </row>
    <row r="24" spans="1:11" x14ac:dyDescent="0.15">
      <c r="B24" s="207"/>
      <c r="C24" s="208" t="s">
        <v>114</v>
      </c>
    </row>
    <row r="25" spans="1:11" x14ac:dyDescent="0.15">
      <c r="B25" s="207"/>
      <c r="C25" s="208" t="s">
        <v>135</v>
      </c>
    </row>
    <row r="26" spans="1:11" x14ac:dyDescent="0.15">
      <c r="B26" s="207"/>
      <c r="C26" s="208" t="s">
        <v>111</v>
      </c>
    </row>
    <row r="27" spans="1:11" x14ac:dyDescent="0.15">
      <c r="B27" s="207"/>
      <c r="C27" s="208" t="s">
        <v>149</v>
      </c>
    </row>
    <row r="28" spans="1:11" x14ac:dyDescent="0.15">
      <c r="B28" s="207"/>
      <c r="C28" s="208" t="s">
        <v>423</v>
      </c>
    </row>
    <row r="29" spans="1:11" x14ac:dyDescent="0.15">
      <c r="B29" s="207"/>
      <c r="C29" s="208" t="s">
        <v>424</v>
      </c>
    </row>
    <row r="30" spans="1:11" x14ac:dyDescent="0.15">
      <c r="B30" s="207"/>
      <c r="C30" s="208" t="s">
        <v>425</v>
      </c>
    </row>
    <row r="31" spans="1:11" x14ac:dyDescent="0.15">
      <c r="B31" s="207"/>
      <c r="C31" s="196" t="s">
        <v>241</v>
      </c>
    </row>
    <row r="32" spans="1:11" x14ac:dyDescent="0.15">
      <c r="B32" s="207"/>
      <c r="C32" s="196" t="s">
        <v>302</v>
      </c>
    </row>
    <row r="33" spans="2:4" x14ac:dyDescent="0.15">
      <c r="B33" s="207"/>
      <c r="C33" s="196" t="s">
        <v>426</v>
      </c>
    </row>
    <row r="34" spans="2:4" x14ac:dyDescent="0.15">
      <c r="B34" s="207"/>
      <c r="C34" s="196" t="s">
        <v>427</v>
      </c>
    </row>
    <row r="35" spans="2:4" x14ac:dyDescent="0.15">
      <c r="B35" s="207"/>
      <c r="C35" s="196" t="s">
        <v>117</v>
      </c>
    </row>
    <row r="36" spans="2:4" x14ac:dyDescent="0.15">
      <c r="B36" s="207"/>
      <c r="C36" s="196" t="s">
        <v>243</v>
      </c>
    </row>
    <row r="37" spans="2:4" x14ac:dyDescent="0.15">
      <c r="B37" s="207"/>
      <c r="C37" s="196" t="s">
        <v>265</v>
      </c>
    </row>
    <row r="38" spans="2:4" x14ac:dyDescent="0.15">
      <c r="B38" s="207"/>
      <c r="C38" s="196" t="s">
        <v>267</v>
      </c>
    </row>
    <row r="39" spans="2:4" x14ac:dyDescent="0.15">
      <c r="B39" s="207"/>
      <c r="C39" s="213" t="s">
        <v>270</v>
      </c>
    </row>
    <row r="40" spans="2:4" x14ac:dyDescent="0.15">
      <c r="B40" s="207"/>
      <c r="C40" s="208" t="s">
        <v>294</v>
      </c>
    </row>
    <row r="41" spans="2:4" x14ac:dyDescent="0.15">
      <c r="C41" s="208" t="s">
        <v>308</v>
      </c>
    </row>
    <row r="42" spans="2:4" x14ac:dyDescent="0.15">
      <c r="C42" s="208" t="s">
        <v>428</v>
      </c>
    </row>
    <row r="43" spans="2:4" x14ac:dyDescent="0.15">
      <c r="C43" s="208" t="s">
        <v>429</v>
      </c>
    </row>
    <row r="44" spans="2:4" x14ac:dyDescent="0.15">
      <c r="B44" s="196"/>
      <c r="C44" s="208" t="s">
        <v>430</v>
      </c>
    </row>
    <row r="45" spans="2:4" x14ac:dyDescent="0.15">
      <c r="C45" s="208" t="s">
        <v>431</v>
      </c>
    </row>
    <row r="46" spans="2:4" x14ac:dyDescent="0.15">
      <c r="C46" s="208" t="s">
        <v>432</v>
      </c>
    </row>
    <row r="47" spans="2:4" x14ac:dyDescent="0.15">
      <c r="C47" s="208" t="s">
        <v>433</v>
      </c>
      <c r="D47" s="214"/>
    </row>
    <row r="51" spans="1:32" s="206" customFormat="1" x14ac:dyDescent="0.15">
      <c r="A51" s="209" t="s">
        <v>66</v>
      </c>
      <c r="B51" s="206" t="s">
        <v>64</v>
      </c>
      <c r="C51" s="206" t="s">
        <v>160</v>
      </c>
      <c r="D51" s="206" t="s">
        <v>102</v>
      </c>
      <c r="E51" s="206" t="s">
        <v>146</v>
      </c>
      <c r="F51" s="206" t="s">
        <v>83</v>
      </c>
      <c r="G51" s="206" t="s">
        <v>90</v>
      </c>
      <c r="H51" s="206" t="s">
        <v>92</v>
      </c>
      <c r="I51" s="206" t="s">
        <v>216</v>
      </c>
      <c r="J51" s="206" t="s">
        <v>122</v>
      </c>
      <c r="K51" s="206" t="s">
        <v>69</v>
      </c>
      <c r="L51" s="206" t="s">
        <v>75</v>
      </c>
      <c r="M51" s="206" t="s">
        <v>157</v>
      </c>
      <c r="N51" s="206" t="s">
        <v>40</v>
      </c>
      <c r="O51" s="206" t="s">
        <v>87</v>
      </c>
      <c r="P51" s="206" t="s">
        <v>141</v>
      </c>
      <c r="Q51" s="206" t="s">
        <v>273</v>
      </c>
      <c r="R51" s="206" t="s">
        <v>56</v>
      </c>
      <c r="S51" s="216" t="s">
        <v>50</v>
      </c>
      <c r="T51" s="206" t="s">
        <v>59</v>
      </c>
      <c r="U51" s="206" t="s">
        <v>100</v>
      </c>
      <c r="V51" s="206" t="s">
        <v>118</v>
      </c>
      <c r="W51" s="206" t="s">
        <v>114</v>
      </c>
      <c r="X51" s="206" t="s">
        <v>135</v>
      </c>
      <c r="Y51" s="206" t="s">
        <v>111</v>
      </c>
      <c r="Z51" s="206" t="s">
        <v>149</v>
      </c>
      <c r="AA51" s="206" t="s">
        <v>117</v>
      </c>
      <c r="AB51" s="206" t="s">
        <v>265</v>
      </c>
      <c r="AC51" s="206" t="s">
        <v>434</v>
      </c>
      <c r="AD51" s="206" t="s">
        <v>435</v>
      </c>
      <c r="AE51" s="206" t="s">
        <v>436</v>
      </c>
      <c r="AF51" s="206" t="s">
        <v>437</v>
      </c>
    </row>
    <row r="52" spans="1:32" x14ac:dyDescent="0.15">
      <c r="A52" s="207" t="s">
        <v>101</v>
      </c>
      <c r="B52" s="208" t="s">
        <v>101</v>
      </c>
      <c r="C52" s="208" t="s">
        <v>438</v>
      </c>
      <c r="D52" s="208" t="s">
        <v>101</v>
      </c>
      <c r="E52" s="208" t="s">
        <v>312</v>
      </c>
      <c r="F52" s="208" t="s">
        <v>439</v>
      </c>
      <c r="G52" s="208" t="s">
        <v>101</v>
      </c>
      <c r="H52" s="208" t="s">
        <v>101</v>
      </c>
      <c r="I52" s="208" t="s">
        <v>101</v>
      </c>
      <c r="J52" s="208" t="s">
        <v>101</v>
      </c>
      <c r="K52" s="196" t="s">
        <v>440</v>
      </c>
      <c r="L52" s="208" t="s">
        <v>441</v>
      </c>
      <c r="M52" s="208" t="s">
        <v>41</v>
      </c>
      <c r="N52" s="208" t="s">
        <v>41</v>
      </c>
      <c r="O52" s="196" t="s">
        <v>442</v>
      </c>
      <c r="P52" s="208" t="s">
        <v>41</v>
      </c>
      <c r="Q52" s="196" t="s">
        <v>443</v>
      </c>
      <c r="R52" s="208" t="s">
        <v>101</v>
      </c>
      <c r="S52" s="196" t="s">
        <v>444</v>
      </c>
      <c r="T52" s="196" t="s">
        <v>445</v>
      </c>
      <c r="U52" s="208" t="s">
        <v>101</v>
      </c>
      <c r="V52" s="208" t="s">
        <v>101</v>
      </c>
      <c r="W52" s="208" t="s">
        <v>101</v>
      </c>
      <c r="X52" s="208" t="s">
        <v>101</v>
      </c>
      <c r="Y52" s="208" t="s">
        <v>101</v>
      </c>
      <c r="Z52" s="208" t="s">
        <v>101</v>
      </c>
      <c r="AA52" s="294" t="s">
        <v>2031</v>
      </c>
      <c r="AB52" s="208" t="s">
        <v>266</v>
      </c>
      <c r="AC52" s="208" t="s">
        <v>266</v>
      </c>
      <c r="AD52" s="208" t="s">
        <v>266</v>
      </c>
      <c r="AE52" s="208" t="s">
        <v>266</v>
      </c>
      <c r="AF52" s="208" t="s">
        <v>266</v>
      </c>
    </row>
    <row r="53" spans="1:32" x14ac:dyDescent="0.15">
      <c r="A53" s="207" t="s">
        <v>285</v>
      </c>
      <c r="B53" s="196" t="s">
        <v>2113</v>
      </c>
      <c r="C53" s="196" t="s">
        <v>446</v>
      </c>
      <c r="D53" s="196" t="s">
        <v>447</v>
      </c>
      <c r="E53" s="208" t="s">
        <v>272</v>
      </c>
      <c r="F53" s="208" t="s">
        <v>79</v>
      </c>
      <c r="G53" s="208" t="s">
        <v>285</v>
      </c>
      <c r="H53" s="208" t="s">
        <v>285</v>
      </c>
      <c r="I53" s="208" t="s">
        <v>285</v>
      </c>
      <c r="J53" s="208" t="s">
        <v>123</v>
      </c>
      <c r="K53" s="208" t="s">
        <v>448</v>
      </c>
      <c r="L53" s="208" t="s">
        <v>221</v>
      </c>
      <c r="M53" s="196" t="s">
        <v>449</v>
      </c>
      <c r="N53" s="196" t="s">
        <v>142</v>
      </c>
      <c r="O53" s="208" t="s">
        <v>194</v>
      </c>
      <c r="P53" s="196" t="s">
        <v>142</v>
      </c>
      <c r="Q53" s="196" t="s">
        <v>450</v>
      </c>
      <c r="R53" s="208" t="s">
        <v>451</v>
      </c>
      <c r="S53" s="196" t="s">
        <v>452</v>
      </c>
      <c r="T53" s="208" t="s">
        <v>60</v>
      </c>
      <c r="U53" s="208" t="s">
        <v>128</v>
      </c>
      <c r="V53" s="208" t="s">
        <v>285</v>
      </c>
      <c r="W53" s="208" t="s">
        <v>112</v>
      </c>
      <c r="X53" s="208" t="s">
        <v>112</v>
      </c>
      <c r="Y53" s="208" t="s">
        <v>230</v>
      </c>
      <c r="Z53" s="208" t="s">
        <v>285</v>
      </c>
      <c r="AA53" s="196" t="s">
        <v>219</v>
      </c>
    </row>
    <row r="54" spans="1:32" x14ac:dyDescent="0.15">
      <c r="A54" s="207" t="s">
        <v>120</v>
      </c>
      <c r="B54" s="196" t="s">
        <v>2114</v>
      </c>
      <c r="C54" s="208" t="s">
        <v>161</v>
      </c>
      <c r="D54" s="208" t="s">
        <v>133</v>
      </c>
      <c r="E54" s="208" t="s">
        <v>120</v>
      </c>
      <c r="F54" s="196" t="s">
        <v>84</v>
      </c>
      <c r="G54" s="208" t="s">
        <v>453</v>
      </c>
      <c r="H54" s="208" t="s">
        <v>454</v>
      </c>
      <c r="I54" s="208" t="s">
        <v>217</v>
      </c>
      <c r="J54" s="196" t="s">
        <v>455</v>
      </c>
      <c r="K54" s="196" t="s">
        <v>456</v>
      </c>
      <c r="L54" s="196" t="s">
        <v>456</v>
      </c>
      <c r="M54" s="196" t="s">
        <v>2107</v>
      </c>
      <c r="N54" s="196" t="s">
        <v>457</v>
      </c>
      <c r="O54" s="208" t="s">
        <v>41</v>
      </c>
      <c r="P54" s="196" t="s">
        <v>2109</v>
      </c>
      <c r="Q54" s="196" t="s">
        <v>458</v>
      </c>
      <c r="R54" s="208" t="s">
        <v>285</v>
      </c>
      <c r="S54" s="196" t="s">
        <v>459</v>
      </c>
      <c r="T54" s="208" t="s">
        <v>263</v>
      </c>
      <c r="U54" s="208" t="s">
        <v>460</v>
      </c>
      <c r="V54" s="196" t="s">
        <v>461</v>
      </c>
      <c r="W54" s="208" t="s">
        <v>230</v>
      </c>
      <c r="X54" s="196" t="s">
        <v>2088</v>
      </c>
      <c r="Y54" s="208" t="s">
        <v>51</v>
      </c>
      <c r="Z54" s="208" t="s">
        <v>462</v>
      </c>
      <c r="AA54" s="196" t="s">
        <v>236</v>
      </c>
    </row>
    <row r="55" spans="1:32" x14ac:dyDescent="0.15">
      <c r="A55" s="207" t="s">
        <v>463</v>
      </c>
      <c r="B55" s="196" t="s">
        <v>464</v>
      </c>
      <c r="C55" s="196" t="s">
        <v>465</v>
      </c>
      <c r="D55" s="208" t="s">
        <v>311</v>
      </c>
      <c r="E55" s="208" t="s">
        <v>147</v>
      </c>
      <c r="F55" s="196" t="s">
        <v>2094</v>
      </c>
      <c r="G55" s="208" t="s">
        <v>324</v>
      </c>
      <c r="H55" s="208" t="s">
        <v>170</v>
      </c>
      <c r="I55" s="208" t="s">
        <v>460</v>
      </c>
      <c r="J55" s="196" t="s">
        <v>2103</v>
      </c>
      <c r="K55" s="196" t="s">
        <v>466</v>
      </c>
      <c r="L55" s="208" t="s">
        <v>152</v>
      </c>
      <c r="M55" s="196" t="s">
        <v>467</v>
      </c>
      <c r="N55" s="196" t="s">
        <v>468</v>
      </c>
      <c r="O55" s="196" t="s">
        <v>469</v>
      </c>
      <c r="P55" s="196" t="s">
        <v>2112</v>
      </c>
      <c r="Q55" s="196" t="s">
        <v>470</v>
      </c>
      <c r="R55" s="208" t="s">
        <v>79</v>
      </c>
      <c r="S55" s="208" t="s">
        <v>471</v>
      </c>
      <c r="T55" s="208" t="s">
        <v>165</v>
      </c>
      <c r="U55" s="208" t="s">
        <v>472</v>
      </c>
      <c r="V55" s="196" t="s">
        <v>473</v>
      </c>
      <c r="W55" s="196" t="s">
        <v>106</v>
      </c>
      <c r="X55" s="196" t="s">
        <v>474</v>
      </c>
      <c r="Y55" s="196" t="s">
        <v>475</v>
      </c>
      <c r="Z55" s="208" t="s">
        <v>476</v>
      </c>
      <c r="AA55" s="196" t="s">
        <v>220</v>
      </c>
    </row>
    <row r="56" spans="1:32" x14ac:dyDescent="0.15">
      <c r="A56" s="211" t="s">
        <v>477</v>
      </c>
      <c r="B56" s="196" t="s">
        <v>478</v>
      </c>
      <c r="C56" s="196" t="s">
        <v>479</v>
      </c>
      <c r="D56" s="196" t="s">
        <v>2113</v>
      </c>
      <c r="E56" s="196" t="s">
        <v>480</v>
      </c>
      <c r="F56" s="196" t="s">
        <v>2113</v>
      </c>
      <c r="G56" s="208" t="s">
        <v>481</v>
      </c>
      <c r="H56" s="208" t="s">
        <v>324</v>
      </c>
      <c r="I56" s="196" t="s">
        <v>482</v>
      </c>
      <c r="J56" s="196" t="s">
        <v>483</v>
      </c>
      <c r="K56" s="196" t="s">
        <v>484</v>
      </c>
      <c r="L56" s="208" t="s">
        <v>116</v>
      </c>
      <c r="M56" s="196" t="s">
        <v>485</v>
      </c>
      <c r="N56" s="196" t="s">
        <v>486</v>
      </c>
      <c r="O56" s="208" t="s">
        <v>98</v>
      </c>
      <c r="P56" s="196" t="s">
        <v>487</v>
      </c>
      <c r="Q56" s="196" t="s">
        <v>488</v>
      </c>
      <c r="R56" s="208" t="s">
        <v>228</v>
      </c>
      <c r="S56" s="208" t="s">
        <v>174</v>
      </c>
      <c r="T56" s="196" t="s">
        <v>465</v>
      </c>
      <c r="U56" s="208" t="s">
        <v>227</v>
      </c>
      <c r="V56" s="196" t="s">
        <v>489</v>
      </c>
      <c r="W56" s="196" t="s">
        <v>293</v>
      </c>
      <c r="X56" s="196" t="s">
        <v>490</v>
      </c>
      <c r="Y56" s="196" t="s">
        <v>491</v>
      </c>
      <c r="Z56" s="208" t="s">
        <v>492</v>
      </c>
      <c r="AA56" s="196" t="s">
        <v>493</v>
      </c>
    </row>
    <row r="57" spans="1:32" x14ac:dyDescent="0.15">
      <c r="A57" s="207" t="s">
        <v>462</v>
      </c>
      <c r="B57" s="196" t="s">
        <v>494</v>
      </c>
      <c r="C57" s="196" t="s">
        <v>495</v>
      </c>
      <c r="D57" s="196" t="s">
        <v>496</v>
      </c>
      <c r="E57" s="208" t="s">
        <v>497</v>
      </c>
      <c r="F57" s="196" t="s">
        <v>498</v>
      </c>
      <c r="G57" s="208" t="s">
        <v>93</v>
      </c>
      <c r="H57" s="208" t="s">
        <v>499</v>
      </c>
      <c r="I57" s="196" t="s">
        <v>500</v>
      </c>
      <c r="J57" s="196" t="s">
        <v>501</v>
      </c>
      <c r="K57" s="196" t="s">
        <v>154</v>
      </c>
      <c r="L57" s="208" t="s">
        <v>225</v>
      </c>
      <c r="M57" s="196" t="s">
        <v>502</v>
      </c>
      <c r="N57" s="196" t="s">
        <v>503</v>
      </c>
      <c r="O57" s="208" t="s">
        <v>194</v>
      </c>
      <c r="P57" s="196" t="s">
        <v>504</v>
      </c>
      <c r="Q57" s="196" t="s">
        <v>505</v>
      </c>
      <c r="R57" s="196" t="s">
        <v>506</v>
      </c>
      <c r="S57" s="208" t="s">
        <v>228</v>
      </c>
      <c r="T57" s="208" t="s">
        <v>507</v>
      </c>
      <c r="U57" s="294" t="s">
        <v>2033</v>
      </c>
      <c r="V57" s="196" t="s">
        <v>508</v>
      </c>
      <c r="W57" s="196" t="s">
        <v>509</v>
      </c>
      <c r="X57" s="196" t="s">
        <v>510</v>
      </c>
      <c r="Y57" s="196" t="s">
        <v>511</v>
      </c>
      <c r="Z57" s="196" t="s">
        <v>512</v>
      </c>
      <c r="AA57" s="196" t="s">
        <v>513</v>
      </c>
    </row>
    <row r="58" spans="1:32" x14ac:dyDescent="0.15">
      <c r="A58" s="211" t="s">
        <v>147</v>
      </c>
      <c r="B58" s="196" t="s">
        <v>514</v>
      </c>
      <c r="C58" s="196" t="s">
        <v>515</v>
      </c>
      <c r="D58" s="196" t="s">
        <v>516</v>
      </c>
      <c r="E58" s="196" t="s">
        <v>517</v>
      </c>
      <c r="F58" s="196" t="s">
        <v>518</v>
      </c>
      <c r="G58" s="208" t="s">
        <v>91</v>
      </c>
      <c r="H58" s="208" t="s">
        <v>93</v>
      </c>
      <c r="I58" s="196" t="s">
        <v>519</v>
      </c>
      <c r="J58" s="196" t="s">
        <v>520</v>
      </c>
      <c r="K58" s="196" t="s">
        <v>521</v>
      </c>
      <c r="L58" s="196" t="s">
        <v>76</v>
      </c>
      <c r="M58" s="196" t="s">
        <v>522</v>
      </c>
      <c r="N58" s="196" t="s">
        <v>523</v>
      </c>
      <c r="O58" s="196" t="s">
        <v>524</v>
      </c>
      <c r="P58" s="196" t="s">
        <v>525</v>
      </c>
      <c r="Q58" s="196" t="s">
        <v>526</v>
      </c>
      <c r="R58" s="208" t="s">
        <v>106</v>
      </c>
      <c r="S58" s="196" t="s">
        <v>527</v>
      </c>
      <c r="T58" s="196" t="s">
        <v>52</v>
      </c>
      <c r="U58" s="196" t="s">
        <v>2102</v>
      </c>
      <c r="V58" s="196" t="s">
        <v>528</v>
      </c>
      <c r="W58" s="196" t="s">
        <v>529</v>
      </c>
      <c r="X58" s="196" t="s">
        <v>530</v>
      </c>
      <c r="Y58" s="196" t="s">
        <v>531</v>
      </c>
      <c r="Z58" s="196" t="s">
        <v>120</v>
      </c>
    </row>
    <row r="59" spans="1:32" x14ac:dyDescent="0.15">
      <c r="A59" s="196" t="s">
        <v>532</v>
      </c>
      <c r="B59" s="196" t="s">
        <v>533</v>
      </c>
      <c r="C59" s="196" t="s">
        <v>534</v>
      </c>
      <c r="D59" s="196" t="s">
        <v>535</v>
      </c>
      <c r="E59" s="196" t="s">
        <v>536</v>
      </c>
      <c r="F59" s="196" t="s">
        <v>537</v>
      </c>
      <c r="G59" s="208" t="s">
        <v>170</v>
      </c>
      <c r="H59" s="208" t="s">
        <v>91</v>
      </c>
      <c r="I59" s="196" t="s">
        <v>538</v>
      </c>
      <c r="J59" s="196" t="s">
        <v>539</v>
      </c>
      <c r="K59" s="196" t="s">
        <v>540</v>
      </c>
      <c r="L59" s="294" t="s">
        <v>2105</v>
      </c>
      <c r="M59" s="196" t="s">
        <v>541</v>
      </c>
      <c r="N59" s="196" t="s">
        <v>542</v>
      </c>
      <c r="O59" s="196" t="s">
        <v>543</v>
      </c>
      <c r="P59" s="196" t="s">
        <v>544</v>
      </c>
      <c r="Q59" s="196" t="s">
        <v>545</v>
      </c>
      <c r="R59" s="208" t="s">
        <v>60</v>
      </c>
      <c r="S59" s="208" t="s">
        <v>546</v>
      </c>
      <c r="T59" s="196" t="s">
        <v>2115</v>
      </c>
      <c r="U59" s="196" t="s">
        <v>2106</v>
      </c>
      <c r="V59" s="196" t="s">
        <v>547</v>
      </c>
      <c r="W59" s="196" t="s">
        <v>548</v>
      </c>
      <c r="X59" s="196" t="s">
        <v>549</v>
      </c>
      <c r="Y59" s="196" t="s">
        <v>550</v>
      </c>
      <c r="Z59" s="196" t="s">
        <v>551</v>
      </c>
      <c r="AA59" s="294"/>
    </row>
    <row r="60" spans="1:32" x14ac:dyDescent="0.15">
      <c r="A60" s="196" t="s">
        <v>552</v>
      </c>
      <c r="B60" s="196" t="s">
        <v>553</v>
      </c>
      <c r="C60" s="196" t="s">
        <v>554</v>
      </c>
      <c r="D60" s="196" t="s">
        <v>555</v>
      </c>
      <c r="E60" s="196" t="s">
        <v>556</v>
      </c>
      <c r="F60" s="196" t="s">
        <v>557</v>
      </c>
      <c r="G60" s="208" t="s">
        <v>558</v>
      </c>
      <c r="H60" s="208" t="s">
        <v>257</v>
      </c>
      <c r="I60" s="196" t="s">
        <v>559</v>
      </c>
      <c r="J60" s="196" t="s">
        <v>560</v>
      </c>
      <c r="K60" s="196" t="s">
        <v>561</v>
      </c>
      <c r="L60" s="196" t="s">
        <v>2098</v>
      </c>
      <c r="M60" s="196" t="s">
        <v>562</v>
      </c>
      <c r="N60" s="196" t="s">
        <v>563</v>
      </c>
      <c r="O60" s="196" t="s">
        <v>564</v>
      </c>
      <c r="P60" s="196" t="s">
        <v>565</v>
      </c>
      <c r="Q60" s="196" t="s">
        <v>566</v>
      </c>
      <c r="R60" s="208" t="s">
        <v>52</v>
      </c>
      <c r="S60" s="208" t="s">
        <v>79</v>
      </c>
      <c r="T60" s="196" t="s">
        <v>567</v>
      </c>
      <c r="U60" s="196" t="s">
        <v>2111</v>
      </c>
      <c r="V60" s="196" t="s">
        <v>568</v>
      </c>
      <c r="W60" s="196" t="s">
        <v>569</v>
      </c>
      <c r="X60" s="196" t="s">
        <v>570</v>
      </c>
      <c r="Y60" s="196" t="s">
        <v>571</v>
      </c>
      <c r="Z60" s="196" t="s">
        <v>2104</v>
      </c>
    </row>
    <row r="61" spans="1:32" x14ac:dyDescent="0.15">
      <c r="G61" s="196" t="s">
        <v>572</v>
      </c>
      <c r="H61" s="208" t="s">
        <v>277</v>
      </c>
      <c r="R61" s="208" t="s">
        <v>57</v>
      </c>
      <c r="S61" s="208" t="s">
        <v>573</v>
      </c>
    </row>
    <row r="62" spans="1:32" x14ac:dyDescent="0.15">
      <c r="G62" s="196" t="s">
        <v>574</v>
      </c>
      <c r="H62" s="208" t="s">
        <v>575</v>
      </c>
      <c r="R62" s="196" t="s">
        <v>2108</v>
      </c>
      <c r="S62" s="196" t="s">
        <v>576</v>
      </c>
    </row>
    <row r="63" spans="1:32" x14ac:dyDescent="0.15">
      <c r="G63" s="196" t="s">
        <v>577</v>
      </c>
      <c r="H63" s="208" t="s">
        <v>249</v>
      </c>
      <c r="R63" s="196" t="s">
        <v>578</v>
      </c>
      <c r="S63" s="196" t="s">
        <v>579</v>
      </c>
    </row>
    <row r="64" spans="1:32" x14ac:dyDescent="0.15">
      <c r="G64" s="196" t="s">
        <v>580</v>
      </c>
      <c r="H64" s="196" t="s">
        <v>52</v>
      </c>
      <c r="R64" s="196" t="s">
        <v>581</v>
      </c>
      <c r="S64" s="208" t="s">
        <v>582</v>
      </c>
    </row>
    <row r="65" spans="7:19" x14ac:dyDescent="0.15">
      <c r="G65" s="196" t="s">
        <v>52</v>
      </c>
      <c r="H65" s="294" t="s">
        <v>2036</v>
      </c>
      <c r="R65" s="196" t="s">
        <v>583</v>
      </c>
      <c r="S65" s="196" t="s">
        <v>584</v>
      </c>
    </row>
    <row r="66" spans="7:19" x14ac:dyDescent="0.15">
      <c r="G66" s="294" t="s">
        <v>2035</v>
      </c>
      <c r="H66" s="196" t="s">
        <v>2110</v>
      </c>
      <c r="R66" s="196" t="s">
        <v>585</v>
      </c>
      <c r="S66" s="196" t="s">
        <v>586</v>
      </c>
    </row>
    <row r="67" spans="7:19" x14ac:dyDescent="0.15">
      <c r="G67" s="196" t="s">
        <v>2110</v>
      </c>
      <c r="H67" s="196" t="s">
        <v>587</v>
      </c>
      <c r="R67" s="196" t="s">
        <v>588</v>
      </c>
      <c r="S67" s="208" t="s">
        <v>589</v>
      </c>
    </row>
    <row r="68" spans="7:19" x14ac:dyDescent="0.15">
      <c r="G68" s="196" t="s">
        <v>590</v>
      </c>
      <c r="H68" s="196" t="s">
        <v>591</v>
      </c>
      <c r="R68" s="196" t="s">
        <v>592</v>
      </c>
      <c r="S68" s="208" t="s">
        <v>95</v>
      </c>
    </row>
    <row r="69" spans="7:19" x14ac:dyDescent="0.15">
      <c r="G69" s="196" t="s">
        <v>593</v>
      </c>
      <c r="H69" s="196" t="s">
        <v>594</v>
      </c>
      <c r="R69" s="196" t="s">
        <v>595</v>
      </c>
      <c r="S69" s="208" t="s">
        <v>596</v>
      </c>
    </row>
    <row r="70" spans="7:19" x14ac:dyDescent="0.15">
      <c r="G70" s="196" t="s">
        <v>597</v>
      </c>
      <c r="H70" s="196" t="s">
        <v>598</v>
      </c>
      <c r="R70" s="196" t="s">
        <v>599</v>
      </c>
      <c r="S70" s="196" t="s">
        <v>600</v>
      </c>
    </row>
    <row r="71" spans="7:19" x14ac:dyDescent="0.15">
      <c r="S71" s="196" t="s">
        <v>601</v>
      </c>
    </row>
    <row r="72" spans="7:19" x14ac:dyDescent="0.15">
      <c r="S72" s="196" t="s">
        <v>602</v>
      </c>
    </row>
    <row r="73" spans="7:19" x14ac:dyDescent="0.15">
      <c r="S73" s="196" t="s">
        <v>73</v>
      </c>
    </row>
    <row r="74" spans="7:19" x14ac:dyDescent="0.15">
      <c r="S74" s="196" t="s">
        <v>321</v>
      </c>
    </row>
    <row r="75" spans="7:19" x14ac:dyDescent="0.15">
      <c r="S75" s="196" t="s">
        <v>2030</v>
      </c>
    </row>
    <row r="76" spans="7:19" x14ac:dyDescent="0.15">
      <c r="S76" s="294" t="s">
        <v>2034</v>
      </c>
    </row>
    <row r="77" spans="7:19" x14ac:dyDescent="0.15">
      <c r="S77" s="196" t="s">
        <v>603</v>
      </c>
    </row>
    <row r="78" spans="7:19" x14ac:dyDescent="0.15">
      <c r="S78" s="196" t="s">
        <v>604</v>
      </c>
    </row>
    <row r="79" spans="7:19" x14ac:dyDescent="0.15">
      <c r="S79" s="196" t="s">
        <v>605</v>
      </c>
    </row>
    <row r="80" spans="7:19" x14ac:dyDescent="0.15">
      <c r="S80" s="196" t="s">
        <v>606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1" sqref="C21"/>
    </sheetView>
  </sheetViews>
  <sheetFormatPr defaultColWidth="9" defaultRowHeight="13.5" x14ac:dyDescent="0.15"/>
  <cols>
    <col min="1" max="1" width="9" style="114" customWidth="1"/>
    <col min="2" max="2" width="13" style="114" customWidth="1"/>
    <col min="3" max="4" width="9" style="114"/>
    <col min="5" max="5" width="12.875" style="114" customWidth="1"/>
    <col min="6" max="6" width="20.25" style="114" customWidth="1"/>
    <col min="7" max="9" width="9" style="114"/>
  </cols>
  <sheetData>
    <row r="1" spans="1:9" x14ac:dyDescent="0.15">
      <c r="A1" s="197" t="s">
        <v>607</v>
      </c>
      <c r="B1" s="198" t="s">
        <v>608</v>
      </c>
      <c r="C1" s="198" t="s">
        <v>609</v>
      </c>
      <c r="D1" s="198" t="s">
        <v>610</v>
      </c>
      <c r="E1" s="198" t="s">
        <v>611</v>
      </c>
      <c r="F1" s="198" t="s">
        <v>612</v>
      </c>
      <c r="G1" s="198" t="s">
        <v>613</v>
      </c>
      <c r="H1" s="198" t="s">
        <v>614</v>
      </c>
      <c r="I1" s="198" t="s">
        <v>38</v>
      </c>
    </row>
    <row r="2" spans="1:9" x14ac:dyDescent="0.15">
      <c r="A2" s="199" t="s">
        <v>615</v>
      </c>
      <c r="B2" s="200">
        <v>42490</v>
      </c>
      <c r="C2" s="201" t="s">
        <v>153</v>
      </c>
      <c r="D2" s="202">
        <v>600</v>
      </c>
      <c r="E2" s="200"/>
      <c r="F2" s="201"/>
      <c r="G2" s="201"/>
      <c r="H2" s="201"/>
      <c r="I2" s="202"/>
    </row>
    <row r="3" spans="1:9" x14ac:dyDescent="0.15">
      <c r="A3" s="202">
        <v>6459914</v>
      </c>
      <c r="B3" s="200">
        <v>42490</v>
      </c>
      <c r="C3" s="201" t="s">
        <v>127</v>
      </c>
      <c r="D3" s="202">
        <v>2000</v>
      </c>
      <c r="E3" s="200">
        <v>42490</v>
      </c>
      <c r="F3" s="202" t="s">
        <v>616</v>
      </c>
      <c r="G3" s="202" t="s">
        <v>127</v>
      </c>
      <c r="H3" s="202"/>
      <c r="I3" s="202"/>
    </row>
    <row r="4" spans="1:9" x14ac:dyDescent="0.15">
      <c r="A4" s="202">
        <v>6459915</v>
      </c>
      <c r="B4" s="200">
        <v>42490</v>
      </c>
      <c r="C4" s="201" t="s">
        <v>132</v>
      </c>
      <c r="D4" s="202">
        <v>700</v>
      </c>
      <c r="E4" s="200">
        <v>42490</v>
      </c>
      <c r="F4" s="202" t="s">
        <v>617</v>
      </c>
      <c r="G4" s="202" t="s">
        <v>132</v>
      </c>
      <c r="H4" s="202"/>
      <c r="I4" s="202"/>
    </row>
    <row r="5" spans="1:9" x14ac:dyDescent="0.15">
      <c r="A5" s="202">
        <v>6459916</v>
      </c>
      <c r="B5" s="200">
        <v>42490</v>
      </c>
      <c r="C5" s="201" t="s">
        <v>140</v>
      </c>
      <c r="D5" s="202">
        <v>2000</v>
      </c>
      <c r="E5" s="200">
        <v>42490</v>
      </c>
      <c r="F5" s="202" t="s">
        <v>618</v>
      </c>
      <c r="G5" s="202" t="s">
        <v>140</v>
      </c>
      <c r="H5" s="202"/>
      <c r="I5" s="202"/>
    </row>
    <row r="6" spans="1:9" x14ac:dyDescent="0.15">
      <c r="A6" s="199" t="s">
        <v>619</v>
      </c>
      <c r="B6" s="200">
        <v>42490</v>
      </c>
      <c r="C6" s="201" t="s">
        <v>125</v>
      </c>
      <c r="D6" s="202">
        <v>700</v>
      </c>
      <c r="E6" s="200"/>
      <c r="F6" s="201"/>
      <c r="G6" s="201"/>
      <c r="H6" s="201"/>
      <c r="I6" s="202"/>
    </row>
    <row r="7" spans="1:9" x14ac:dyDescent="0.15">
      <c r="A7" s="199" t="s">
        <v>620</v>
      </c>
      <c r="B7" s="200">
        <v>42490</v>
      </c>
      <c r="C7" s="201" t="s">
        <v>163</v>
      </c>
      <c r="D7" s="202">
        <v>400</v>
      </c>
      <c r="E7" s="200"/>
      <c r="F7" s="201"/>
      <c r="G7" s="201"/>
      <c r="H7" s="201"/>
      <c r="I7" s="202"/>
    </row>
    <row r="8" spans="1:9" x14ac:dyDescent="0.15">
      <c r="A8" s="199" t="s">
        <v>621</v>
      </c>
      <c r="B8" s="200">
        <v>42491</v>
      </c>
      <c r="C8" s="201" t="s">
        <v>177</v>
      </c>
      <c r="D8" s="202">
        <v>600</v>
      </c>
      <c r="E8" s="200"/>
      <c r="F8" s="201"/>
      <c r="G8" s="201"/>
      <c r="H8" s="201"/>
      <c r="I8" s="202"/>
    </row>
    <row r="9" spans="1:9" x14ac:dyDescent="0.15">
      <c r="A9" s="199" t="s">
        <v>202</v>
      </c>
      <c r="B9" s="200">
        <v>42491</v>
      </c>
      <c r="C9" s="201" t="s">
        <v>168</v>
      </c>
      <c r="D9" s="202">
        <v>700</v>
      </c>
      <c r="E9" s="200">
        <v>42493</v>
      </c>
      <c r="F9" s="202" t="s">
        <v>622</v>
      </c>
      <c r="G9" s="202" t="s">
        <v>168</v>
      </c>
      <c r="H9" s="202"/>
      <c r="I9" s="202"/>
    </row>
    <row r="10" spans="1:9" x14ac:dyDescent="0.15">
      <c r="A10" s="202">
        <v>6459923</v>
      </c>
      <c r="B10" s="200">
        <v>42491</v>
      </c>
      <c r="C10" s="201" t="s">
        <v>171</v>
      </c>
      <c r="D10" s="202">
        <v>200</v>
      </c>
      <c r="E10" s="200">
        <v>42491</v>
      </c>
      <c r="F10" s="202" t="s">
        <v>59</v>
      </c>
      <c r="G10" s="202" t="s">
        <v>171</v>
      </c>
      <c r="H10" s="202"/>
      <c r="I10" s="202"/>
    </row>
    <row r="11" spans="1:9" x14ac:dyDescent="0.15">
      <c r="A11" s="199" t="s">
        <v>172</v>
      </c>
      <c r="B11" s="200">
        <v>42491</v>
      </c>
      <c r="C11" s="201" t="s">
        <v>173</v>
      </c>
      <c r="D11" s="202">
        <v>2000</v>
      </c>
      <c r="E11" s="200">
        <v>42491</v>
      </c>
      <c r="F11" s="201" t="s">
        <v>146</v>
      </c>
      <c r="G11" s="201" t="s">
        <v>173</v>
      </c>
      <c r="H11" s="202"/>
      <c r="I11" s="202"/>
    </row>
    <row r="12" spans="1:9" x14ac:dyDescent="0.15">
      <c r="A12" s="199" t="s">
        <v>185</v>
      </c>
      <c r="B12" s="200">
        <v>42491</v>
      </c>
      <c r="C12" s="201" t="s">
        <v>182</v>
      </c>
      <c r="D12" s="202">
        <v>700</v>
      </c>
      <c r="E12" s="200">
        <v>42491</v>
      </c>
      <c r="F12" s="201" t="s">
        <v>623</v>
      </c>
      <c r="G12" s="201" t="s">
        <v>182</v>
      </c>
      <c r="H12" s="201"/>
      <c r="I12" s="202"/>
    </row>
    <row r="13" spans="1:9" x14ac:dyDescent="0.15">
      <c r="A13" s="202">
        <v>6459926</v>
      </c>
      <c r="B13" s="200">
        <v>42492</v>
      </c>
      <c r="C13" s="201" t="s">
        <v>188</v>
      </c>
      <c r="D13" s="202">
        <v>600</v>
      </c>
      <c r="E13" s="202"/>
      <c r="F13" s="202"/>
      <c r="G13" s="202"/>
      <c r="H13" s="202"/>
      <c r="I13" s="202"/>
    </row>
    <row r="14" spans="1:9" x14ac:dyDescent="0.15">
      <c r="A14" s="114">
        <v>6459927</v>
      </c>
      <c r="B14" s="203">
        <v>42492</v>
      </c>
      <c r="C14" s="204" t="s">
        <v>188</v>
      </c>
      <c r="D14" s="205">
        <v>200</v>
      </c>
      <c r="E14" s="203">
        <v>42492</v>
      </c>
      <c r="F14" s="205" t="s">
        <v>149</v>
      </c>
      <c r="G14" s="205" t="s">
        <v>188</v>
      </c>
    </row>
    <row r="15" spans="1:9" x14ac:dyDescent="0.15">
      <c r="A15" s="114">
        <v>6459928</v>
      </c>
      <c r="B15" s="203">
        <v>42492</v>
      </c>
      <c r="C15" s="204" t="s">
        <v>188</v>
      </c>
      <c r="D15" s="205">
        <v>600</v>
      </c>
      <c r="E15" s="203">
        <v>42492</v>
      </c>
      <c r="F15" s="205" t="s">
        <v>90</v>
      </c>
      <c r="G15" s="205" t="s">
        <v>188</v>
      </c>
    </row>
    <row r="16" spans="1:9" x14ac:dyDescent="0.15">
      <c r="A16" s="114">
        <v>6459929</v>
      </c>
      <c r="B16" s="203">
        <v>42492</v>
      </c>
      <c r="C16" s="204" t="s">
        <v>189</v>
      </c>
      <c r="D16" s="205">
        <v>700</v>
      </c>
      <c r="E16" s="203">
        <v>42492</v>
      </c>
      <c r="F16" s="205" t="s">
        <v>624</v>
      </c>
      <c r="G16" s="205" t="s">
        <v>189</v>
      </c>
    </row>
    <row r="17" spans="1:7" x14ac:dyDescent="0.15">
      <c r="A17" s="114">
        <v>6459930</v>
      </c>
      <c r="B17" s="203">
        <v>42492</v>
      </c>
      <c r="C17" s="204" t="s">
        <v>196</v>
      </c>
      <c r="D17" s="205">
        <v>200</v>
      </c>
      <c r="E17" s="203">
        <v>42492</v>
      </c>
      <c r="F17" s="205" t="s">
        <v>625</v>
      </c>
      <c r="G17" s="205" t="s">
        <v>196</v>
      </c>
    </row>
    <row r="18" spans="1:7" x14ac:dyDescent="0.15">
      <c r="A18" s="114">
        <v>6459931</v>
      </c>
      <c r="B18" s="203">
        <v>42492</v>
      </c>
      <c r="C18" s="204" t="s">
        <v>197</v>
      </c>
      <c r="D18" s="205">
        <v>700</v>
      </c>
      <c r="E18" s="203">
        <v>42492</v>
      </c>
      <c r="F18" s="114" t="s">
        <v>69</v>
      </c>
      <c r="G18" s="114" t="s">
        <v>197</v>
      </c>
    </row>
    <row r="19" spans="1:7" x14ac:dyDescent="0.15">
      <c r="A19" s="114">
        <v>6459932</v>
      </c>
      <c r="B19" s="203">
        <v>42493</v>
      </c>
      <c r="C19" s="204" t="s">
        <v>626</v>
      </c>
      <c r="D19" s="205">
        <v>700</v>
      </c>
      <c r="E19" s="203">
        <v>42493</v>
      </c>
      <c r="F19" s="117" t="s">
        <v>627</v>
      </c>
      <c r="G19" s="117" t="s">
        <v>201</v>
      </c>
    </row>
    <row r="20" spans="1:7" x14ac:dyDescent="0.15">
      <c r="A20" s="114">
        <v>6459933</v>
      </c>
      <c r="B20" s="203">
        <v>42493</v>
      </c>
      <c r="C20" s="204" t="s">
        <v>209</v>
      </c>
      <c r="D20" s="205">
        <v>700</v>
      </c>
      <c r="E20" s="203">
        <v>42493</v>
      </c>
      <c r="F20" s="117" t="s">
        <v>90</v>
      </c>
      <c r="G20" s="117" t="s">
        <v>209</v>
      </c>
    </row>
    <row r="21" spans="1:7" x14ac:dyDescent="0.15">
      <c r="A21" s="114">
        <v>6459935</v>
      </c>
      <c r="B21" s="203">
        <v>42493</v>
      </c>
      <c r="C21" s="204" t="s">
        <v>213</v>
      </c>
      <c r="D21" s="205">
        <v>2000</v>
      </c>
    </row>
  </sheetData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showGridLines="0" zoomScale="80" zoomScaleNormal="80" workbookViewId="0">
      <pane xSplit="4" ySplit="2" topLeftCell="K111" activePane="bottomRight" state="frozen"/>
      <selection pane="topRight"/>
      <selection pane="bottomLeft"/>
      <selection pane="bottomRight" activeCell="K141" sqref="K141"/>
    </sheetView>
  </sheetViews>
  <sheetFormatPr defaultColWidth="9" defaultRowHeight="13.5" x14ac:dyDescent="0.15"/>
  <cols>
    <col min="1" max="1" width="9.75" style="149" customWidth="1"/>
    <col min="2" max="2" width="15.375" style="150" customWidth="1"/>
    <col min="3" max="3" width="9.25" style="151" customWidth="1"/>
    <col min="4" max="4" width="15.625" style="152" customWidth="1"/>
    <col min="5" max="5" width="10.25" style="149" customWidth="1"/>
    <col min="6" max="20" width="10.25" style="150" customWidth="1"/>
    <col min="21" max="16384" width="9" style="150"/>
  </cols>
  <sheetData>
    <row r="1" spans="1:12" s="141" customFormat="1" x14ac:dyDescent="0.15">
      <c r="A1" s="153" t="s">
        <v>4</v>
      </c>
      <c r="B1" s="154" t="s">
        <v>5</v>
      </c>
      <c r="C1" s="155" t="s">
        <v>9</v>
      </c>
      <c r="D1" s="156" t="s">
        <v>628</v>
      </c>
      <c r="E1" s="321" t="s">
        <v>629</v>
      </c>
      <c r="F1" s="321"/>
      <c r="G1" s="322" t="s">
        <v>630</v>
      </c>
      <c r="H1" s="323"/>
      <c r="I1" s="322" t="s">
        <v>631</v>
      </c>
      <c r="J1" s="323"/>
      <c r="K1" s="322" t="s">
        <v>632</v>
      </c>
      <c r="L1" s="323"/>
    </row>
    <row r="2" spans="1:12" s="142" customFormat="1" x14ac:dyDescent="0.15">
      <c r="A2" s="157"/>
      <c r="B2" s="158"/>
      <c r="C2" s="159"/>
      <c r="D2" s="160"/>
      <c r="E2" s="157" t="s">
        <v>282</v>
      </c>
      <c r="F2" s="158" t="s">
        <v>282</v>
      </c>
      <c r="G2" s="158" t="s">
        <v>633</v>
      </c>
      <c r="H2" s="158" t="s">
        <v>634</v>
      </c>
      <c r="I2" s="158" t="s">
        <v>633</v>
      </c>
      <c r="J2" s="158" t="s">
        <v>634</v>
      </c>
      <c r="K2" s="158" t="s">
        <v>633</v>
      </c>
      <c r="L2" s="158" t="s">
        <v>634</v>
      </c>
    </row>
    <row r="3" spans="1:12" s="143" customFormat="1" x14ac:dyDescent="0.15">
      <c r="A3" s="153" t="s">
        <v>66</v>
      </c>
      <c r="B3" s="143" t="s">
        <v>101</v>
      </c>
      <c r="C3" s="155" t="s">
        <v>343</v>
      </c>
      <c r="D3" s="161"/>
      <c r="E3" s="153" t="s">
        <v>635</v>
      </c>
      <c r="K3" s="154" t="s">
        <v>636</v>
      </c>
    </row>
    <row r="4" spans="1:12" s="143" customFormat="1" x14ac:dyDescent="0.15">
      <c r="A4" s="153"/>
      <c r="C4" s="155" t="s">
        <v>348</v>
      </c>
      <c r="D4" s="161"/>
      <c r="E4" s="162"/>
      <c r="K4" s="154" t="s">
        <v>637</v>
      </c>
    </row>
    <row r="5" spans="1:12" s="144" customFormat="1" x14ac:dyDescent="0.15">
      <c r="A5" s="163"/>
      <c r="C5" s="164" t="s">
        <v>354</v>
      </c>
      <c r="D5" s="165"/>
      <c r="E5" s="163" t="s">
        <v>638</v>
      </c>
      <c r="G5" s="166" t="s">
        <v>639</v>
      </c>
      <c r="I5" s="166" t="s">
        <v>640</v>
      </c>
      <c r="K5" s="166" t="s">
        <v>641</v>
      </c>
    </row>
    <row r="6" spans="1:12" s="143" customFormat="1" x14ac:dyDescent="0.15">
      <c r="A6" s="153" t="s">
        <v>66</v>
      </c>
      <c r="B6" s="143" t="s">
        <v>285</v>
      </c>
      <c r="C6" s="155" t="s">
        <v>322</v>
      </c>
      <c r="D6" s="161"/>
      <c r="E6" s="162"/>
      <c r="K6" s="154" t="s">
        <v>642</v>
      </c>
    </row>
    <row r="7" spans="1:12" x14ac:dyDescent="0.15">
      <c r="A7" s="167" t="s">
        <v>66</v>
      </c>
      <c r="B7" s="150" t="s">
        <v>120</v>
      </c>
      <c r="C7" s="168" t="s">
        <v>339</v>
      </c>
      <c r="D7" s="169" t="s">
        <v>643</v>
      </c>
      <c r="K7" s="170" t="s">
        <v>644</v>
      </c>
    </row>
    <row r="8" spans="1:12" x14ac:dyDescent="0.15">
      <c r="A8" s="167"/>
      <c r="C8" s="168" t="s">
        <v>354</v>
      </c>
      <c r="K8" s="170" t="s">
        <v>644</v>
      </c>
    </row>
    <row r="9" spans="1:12" x14ac:dyDescent="0.15">
      <c r="A9" s="167" t="s">
        <v>66</v>
      </c>
      <c r="B9" s="150" t="s">
        <v>463</v>
      </c>
      <c r="C9" s="168" t="s">
        <v>339</v>
      </c>
      <c r="K9" s="187"/>
      <c r="L9" s="170" t="s">
        <v>645</v>
      </c>
    </row>
    <row r="10" spans="1:12" x14ac:dyDescent="0.15">
      <c r="A10" s="167" t="s">
        <v>66</v>
      </c>
      <c r="B10" s="170" t="s">
        <v>477</v>
      </c>
      <c r="C10" s="168" t="s">
        <v>348</v>
      </c>
      <c r="K10" s="187"/>
    </row>
    <row r="11" spans="1:12" x14ac:dyDescent="0.15">
      <c r="A11" s="167" t="s">
        <v>66</v>
      </c>
      <c r="B11" s="150" t="s">
        <v>462</v>
      </c>
      <c r="C11" s="170" t="s">
        <v>343</v>
      </c>
      <c r="D11" s="169" t="s">
        <v>646</v>
      </c>
      <c r="K11" s="170" t="s">
        <v>647</v>
      </c>
    </row>
    <row r="12" spans="1:12" x14ac:dyDescent="0.15">
      <c r="A12" s="167" t="s">
        <v>66</v>
      </c>
      <c r="B12" s="150" t="s">
        <v>462</v>
      </c>
      <c r="C12" s="170" t="s">
        <v>343</v>
      </c>
      <c r="D12" s="169" t="s">
        <v>648</v>
      </c>
      <c r="K12" s="170" t="s">
        <v>647</v>
      </c>
    </row>
    <row r="13" spans="1:12" s="145" customFormat="1" x14ac:dyDescent="0.15">
      <c r="A13" s="171"/>
      <c r="C13" s="168" t="s">
        <v>348</v>
      </c>
      <c r="D13" s="172"/>
      <c r="E13" s="173"/>
      <c r="K13" s="187"/>
    </row>
    <row r="14" spans="1:12" s="145" customFormat="1" x14ac:dyDescent="0.15">
      <c r="A14" s="171" t="s">
        <v>66</v>
      </c>
      <c r="B14" s="174" t="s">
        <v>147</v>
      </c>
      <c r="C14" s="175" t="s">
        <v>354</v>
      </c>
      <c r="D14" s="172"/>
      <c r="E14" s="173"/>
      <c r="K14" s="174" t="s">
        <v>645</v>
      </c>
    </row>
    <row r="15" spans="1:12" s="146" customFormat="1" x14ac:dyDescent="0.15">
      <c r="A15" s="176"/>
      <c r="B15" s="176"/>
      <c r="C15" s="177"/>
      <c r="D15" s="178"/>
    </row>
    <row r="16" spans="1:12" s="147" customFormat="1" x14ac:dyDescent="0.15">
      <c r="A16" s="179" t="s">
        <v>64</v>
      </c>
      <c r="B16" s="147" t="s">
        <v>101</v>
      </c>
      <c r="C16" s="180" t="s">
        <v>343</v>
      </c>
      <c r="D16" s="181"/>
      <c r="E16" s="179"/>
      <c r="K16" s="188" t="s">
        <v>637</v>
      </c>
    </row>
    <row r="17" spans="1:11" x14ac:dyDescent="0.15">
      <c r="A17" s="149" t="s">
        <v>64</v>
      </c>
      <c r="B17" s="170" t="s">
        <v>649</v>
      </c>
      <c r="C17" s="168" t="s">
        <v>348</v>
      </c>
      <c r="K17" s="170" t="s">
        <v>637</v>
      </c>
    </row>
    <row r="18" spans="1:11" s="148" customFormat="1" x14ac:dyDescent="0.15">
      <c r="A18" s="182" t="s">
        <v>64</v>
      </c>
      <c r="B18" s="148" t="s">
        <v>101</v>
      </c>
      <c r="C18" s="183" t="s">
        <v>354</v>
      </c>
      <c r="D18" s="184"/>
      <c r="E18" s="182"/>
      <c r="K18" s="185" t="s">
        <v>641</v>
      </c>
    </row>
    <row r="19" spans="1:11" s="146" customFormat="1" x14ac:dyDescent="0.15">
      <c r="A19" s="176"/>
      <c r="B19" s="176"/>
      <c r="C19" s="177"/>
      <c r="D19" s="178"/>
    </row>
    <row r="20" spans="1:11" s="147" customFormat="1" x14ac:dyDescent="0.15">
      <c r="A20" s="179" t="s">
        <v>160</v>
      </c>
      <c r="B20" s="147" t="s">
        <v>438</v>
      </c>
      <c r="C20" s="180" t="s">
        <v>339</v>
      </c>
      <c r="D20" s="181"/>
      <c r="E20" s="179"/>
      <c r="K20" s="187"/>
    </row>
    <row r="21" spans="1:11" x14ac:dyDescent="0.15">
      <c r="A21" s="149" t="s">
        <v>160</v>
      </c>
      <c r="B21" s="170" t="s">
        <v>446</v>
      </c>
      <c r="C21" s="168" t="s">
        <v>343</v>
      </c>
      <c r="D21" s="169" t="s">
        <v>650</v>
      </c>
      <c r="K21" s="170" t="s">
        <v>637</v>
      </c>
    </row>
    <row r="22" spans="1:11" x14ac:dyDescent="0.15">
      <c r="A22" s="149" t="s">
        <v>160</v>
      </c>
      <c r="B22" s="170" t="s">
        <v>446</v>
      </c>
      <c r="C22" s="168" t="s">
        <v>343</v>
      </c>
      <c r="D22" s="169" t="s">
        <v>651</v>
      </c>
      <c r="K22" s="170" t="s">
        <v>652</v>
      </c>
    </row>
    <row r="23" spans="1:11" x14ac:dyDescent="0.15">
      <c r="A23" s="149" t="s">
        <v>160</v>
      </c>
      <c r="B23" s="170" t="s">
        <v>446</v>
      </c>
      <c r="C23" s="168" t="s">
        <v>348</v>
      </c>
      <c r="D23" s="169" t="s">
        <v>650</v>
      </c>
      <c r="K23" s="170" t="s">
        <v>637</v>
      </c>
    </row>
    <row r="24" spans="1:11" x14ac:dyDescent="0.15">
      <c r="A24" s="149" t="s">
        <v>160</v>
      </c>
      <c r="B24" s="170" t="s">
        <v>446</v>
      </c>
      <c r="C24" s="168" t="s">
        <v>348</v>
      </c>
      <c r="D24" s="169" t="s">
        <v>651</v>
      </c>
      <c r="K24" s="170" t="s">
        <v>652</v>
      </c>
    </row>
    <row r="25" spans="1:11" x14ac:dyDescent="0.15">
      <c r="A25" s="149" t="s">
        <v>160</v>
      </c>
      <c r="B25" s="150" t="s">
        <v>161</v>
      </c>
      <c r="C25" s="168" t="s">
        <v>343</v>
      </c>
      <c r="D25" s="169" t="s">
        <v>650</v>
      </c>
      <c r="K25" s="170" t="s">
        <v>637</v>
      </c>
    </row>
    <row r="26" spans="1:11" x14ac:dyDescent="0.15">
      <c r="A26" s="149" t="s">
        <v>160</v>
      </c>
      <c r="B26" s="150" t="s">
        <v>161</v>
      </c>
      <c r="C26" s="168" t="s">
        <v>343</v>
      </c>
      <c r="D26" s="169" t="s">
        <v>651</v>
      </c>
      <c r="K26" s="170" t="s">
        <v>652</v>
      </c>
    </row>
    <row r="27" spans="1:11" x14ac:dyDescent="0.15">
      <c r="A27" s="149" t="s">
        <v>160</v>
      </c>
      <c r="B27" s="150" t="s">
        <v>161</v>
      </c>
      <c r="C27" s="168" t="s">
        <v>348</v>
      </c>
      <c r="D27" s="169" t="s">
        <v>650</v>
      </c>
      <c r="K27" s="170" t="s">
        <v>637</v>
      </c>
    </row>
    <row r="28" spans="1:11" x14ac:dyDescent="0.15">
      <c r="A28" s="149" t="s">
        <v>160</v>
      </c>
      <c r="B28" s="150" t="s">
        <v>161</v>
      </c>
      <c r="C28" s="168" t="s">
        <v>348</v>
      </c>
      <c r="D28" s="169" t="s">
        <v>651</v>
      </c>
      <c r="K28" s="170" t="s">
        <v>652</v>
      </c>
    </row>
    <row r="29" spans="1:11" x14ac:dyDescent="0.15">
      <c r="A29" s="149" t="s">
        <v>160</v>
      </c>
      <c r="B29" s="150" t="s">
        <v>161</v>
      </c>
      <c r="C29" s="168" t="s">
        <v>354</v>
      </c>
      <c r="D29" s="169" t="s">
        <v>650</v>
      </c>
      <c r="K29" s="170" t="s">
        <v>637</v>
      </c>
    </row>
    <row r="30" spans="1:11" x14ac:dyDescent="0.15">
      <c r="A30" s="149" t="s">
        <v>160</v>
      </c>
      <c r="B30" s="150" t="s">
        <v>161</v>
      </c>
      <c r="C30" s="168" t="s">
        <v>354</v>
      </c>
      <c r="D30" s="169" t="s">
        <v>651</v>
      </c>
      <c r="K30" s="170" t="s">
        <v>652</v>
      </c>
    </row>
    <row r="31" spans="1:11" s="148" customFormat="1" x14ac:dyDescent="0.15">
      <c r="A31" s="182" t="s">
        <v>160</v>
      </c>
      <c r="B31" s="185" t="s">
        <v>465</v>
      </c>
      <c r="C31" s="183" t="s">
        <v>343</v>
      </c>
      <c r="D31" s="184"/>
      <c r="E31" s="182"/>
      <c r="K31" s="187"/>
    </row>
    <row r="32" spans="1:11" s="146" customFormat="1" x14ac:dyDescent="0.15">
      <c r="A32" s="176"/>
      <c r="B32" s="176"/>
      <c r="C32" s="177"/>
      <c r="D32" s="178"/>
    </row>
    <row r="33" spans="1:11" s="147" customFormat="1" x14ac:dyDescent="0.15">
      <c r="A33" s="179" t="s">
        <v>102</v>
      </c>
      <c r="B33" s="147" t="s">
        <v>101</v>
      </c>
      <c r="C33" s="180" t="s">
        <v>343</v>
      </c>
      <c r="D33" s="169" t="s">
        <v>650</v>
      </c>
      <c r="E33" s="179"/>
      <c r="K33" s="170" t="s">
        <v>652</v>
      </c>
    </row>
    <row r="34" spans="1:11" s="147" customFormat="1" x14ac:dyDescent="0.15">
      <c r="A34" s="179" t="s">
        <v>102</v>
      </c>
      <c r="B34" s="147" t="s">
        <v>101</v>
      </c>
      <c r="C34" s="180" t="s">
        <v>343</v>
      </c>
      <c r="D34" s="169" t="s">
        <v>651</v>
      </c>
      <c r="E34" s="179"/>
      <c r="K34" s="170" t="s">
        <v>652</v>
      </c>
    </row>
    <row r="35" spans="1:11" x14ac:dyDescent="0.15">
      <c r="A35" s="149" t="s">
        <v>102</v>
      </c>
      <c r="B35" s="150" t="s">
        <v>101</v>
      </c>
      <c r="C35" s="168" t="s">
        <v>348</v>
      </c>
      <c r="D35" s="169" t="s">
        <v>650</v>
      </c>
      <c r="K35" s="170" t="s">
        <v>652</v>
      </c>
    </row>
    <row r="36" spans="1:11" x14ac:dyDescent="0.15">
      <c r="A36" s="149" t="s">
        <v>102</v>
      </c>
      <c r="B36" s="150" t="s">
        <v>101</v>
      </c>
      <c r="C36" s="168" t="s">
        <v>348</v>
      </c>
      <c r="D36" s="169" t="s">
        <v>651</v>
      </c>
      <c r="K36" s="170" t="s">
        <v>652</v>
      </c>
    </row>
    <row r="37" spans="1:11" x14ac:dyDescent="0.15">
      <c r="A37" s="149" t="s">
        <v>102</v>
      </c>
      <c r="B37" s="150" t="s">
        <v>101</v>
      </c>
      <c r="C37" s="168" t="s">
        <v>354</v>
      </c>
      <c r="D37" s="169" t="s">
        <v>650</v>
      </c>
      <c r="K37" s="170" t="s">
        <v>652</v>
      </c>
    </row>
    <row r="38" spans="1:11" x14ac:dyDescent="0.15">
      <c r="A38" s="149" t="s">
        <v>102</v>
      </c>
      <c r="B38" s="150" t="s">
        <v>101</v>
      </c>
      <c r="C38" s="168" t="s">
        <v>354</v>
      </c>
      <c r="D38" s="169" t="s">
        <v>651</v>
      </c>
      <c r="K38" s="170" t="s">
        <v>652</v>
      </c>
    </row>
    <row r="39" spans="1:11" x14ac:dyDescent="0.15">
      <c r="A39" s="149" t="s">
        <v>102</v>
      </c>
      <c r="B39" s="150" t="s">
        <v>133</v>
      </c>
      <c r="C39" s="168" t="s">
        <v>348</v>
      </c>
      <c r="D39" s="169" t="s">
        <v>650</v>
      </c>
      <c r="K39" s="170" t="s">
        <v>637</v>
      </c>
    </row>
    <row r="40" spans="1:11" x14ac:dyDescent="0.15">
      <c r="A40" s="149" t="s">
        <v>102</v>
      </c>
      <c r="B40" s="150" t="s">
        <v>133</v>
      </c>
      <c r="C40" s="168" t="s">
        <v>348</v>
      </c>
      <c r="D40" s="169" t="s">
        <v>651</v>
      </c>
      <c r="K40" s="170" t="s">
        <v>637</v>
      </c>
    </row>
    <row r="41" spans="1:11" x14ac:dyDescent="0.15">
      <c r="A41" s="149" t="s">
        <v>102</v>
      </c>
      <c r="B41" s="150" t="s">
        <v>133</v>
      </c>
      <c r="C41" s="168" t="s">
        <v>354</v>
      </c>
      <c r="D41" s="169" t="s">
        <v>650</v>
      </c>
      <c r="K41" s="170" t="s">
        <v>653</v>
      </c>
    </row>
    <row r="42" spans="1:11" x14ac:dyDescent="0.15">
      <c r="A42" s="149" t="s">
        <v>102</v>
      </c>
      <c r="B42" s="150" t="s">
        <v>133</v>
      </c>
      <c r="C42" s="168" t="s">
        <v>354</v>
      </c>
      <c r="D42" s="169" t="s">
        <v>651</v>
      </c>
      <c r="K42" s="170" t="s">
        <v>652</v>
      </c>
    </row>
    <row r="43" spans="1:11" s="148" customFormat="1" x14ac:dyDescent="0.15">
      <c r="A43" s="182" t="s">
        <v>102</v>
      </c>
      <c r="B43" s="148" t="s">
        <v>311</v>
      </c>
      <c r="C43" s="183" t="s">
        <v>348</v>
      </c>
      <c r="D43" s="184"/>
      <c r="E43" s="182"/>
      <c r="K43" s="187"/>
    </row>
    <row r="44" spans="1:11" s="146" customFormat="1" x14ac:dyDescent="0.15">
      <c r="A44" s="176"/>
      <c r="B44" s="176"/>
      <c r="C44" s="177"/>
      <c r="D44" s="178"/>
    </row>
    <row r="45" spans="1:11" s="147" customFormat="1" x14ac:dyDescent="0.15">
      <c r="A45" s="179" t="s">
        <v>146</v>
      </c>
      <c r="B45" s="147" t="s">
        <v>312</v>
      </c>
      <c r="C45" s="180" t="s">
        <v>343</v>
      </c>
      <c r="D45" s="186" t="s">
        <v>654</v>
      </c>
      <c r="E45" s="179"/>
      <c r="K45" s="188" t="s">
        <v>652</v>
      </c>
    </row>
    <row r="46" spans="1:11" x14ac:dyDescent="0.15">
      <c r="A46" s="149" t="s">
        <v>146</v>
      </c>
      <c r="B46" s="150" t="s">
        <v>312</v>
      </c>
      <c r="C46" s="168" t="s">
        <v>343</v>
      </c>
      <c r="D46" s="169" t="s">
        <v>655</v>
      </c>
      <c r="K46" s="170" t="s">
        <v>645</v>
      </c>
    </row>
    <row r="47" spans="1:11" x14ac:dyDescent="0.15">
      <c r="A47" s="149" t="s">
        <v>146</v>
      </c>
      <c r="B47" s="150" t="s">
        <v>272</v>
      </c>
      <c r="C47" s="168" t="s">
        <v>343</v>
      </c>
      <c r="D47" s="169" t="s">
        <v>654</v>
      </c>
      <c r="K47" s="170" t="s">
        <v>656</v>
      </c>
    </row>
    <row r="48" spans="1:11" x14ac:dyDescent="0.15">
      <c r="A48" s="149" t="s">
        <v>146</v>
      </c>
      <c r="B48" s="150" t="s">
        <v>272</v>
      </c>
      <c r="C48" s="168" t="s">
        <v>348</v>
      </c>
      <c r="D48" s="169" t="s">
        <v>654</v>
      </c>
      <c r="K48" s="170" t="s">
        <v>656</v>
      </c>
    </row>
    <row r="49" spans="1:11" x14ac:dyDescent="0.15">
      <c r="A49" s="149" t="s">
        <v>146</v>
      </c>
      <c r="B49" s="150" t="s">
        <v>120</v>
      </c>
      <c r="C49" s="168" t="s">
        <v>348</v>
      </c>
      <c r="D49" s="169" t="s">
        <v>657</v>
      </c>
      <c r="K49" s="170" t="s">
        <v>644</v>
      </c>
    </row>
    <row r="50" spans="1:11" x14ac:dyDescent="0.15">
      <c r="A50" s="149" t="s">
        <v>146</v>
      </c>
      <c r="B50" s="150" t="s">
        <v>120</v>
      </c>
      <c r="C50" s="168" t="s">
        <v>348</v>
      </c>
      <c r="D50" s="169" t="s">
        <v>654</v>
      </c>
      <c r="K50" s="170" t="s">
        <v>652</v>
      </c>
    </row>
    <row r="51" spans="1:11" x14ac:dyDescent="0.15">
      <c r="A51" s="149" t="s">
        <v>146</v>
      </c>
      <c r="B51" s="150" t="s">
        <v>120</v>
      </c>
      <c r="C51" s="168" t="s">
        <v>348</v>
      </c>
      <c r="D51" s="169" t="s">
        <v>655</v>
      </c>
      <c r="K51" s="170" t="s">
        <v>645</v>
      </c>
    </row>
    <row r="52" spans="1:11" x14ac:dyDescent="0.15">
      <c r="A52" s="149" t="s">
        <v>146</v>
      </c>
      <c r="B52" s="150" t="s">
        <v>120</v>
      </c>
      <c r="C52" s="168" t="s">
        <v>354</v>
      </c>
      <c r="D52" s="169" t="s">
        <v>654</v>
      </c>
      <c r="K52" s="170" t="s">
        <v>644</v>
      </c>
    </row>
    <row r="53" spans="1:11" x14ac:dyDescent="0.15">
      <c r="A53" s="149" t="s">
        <v>146</v>
      </c>
      <c r="B53" s="150" t="s">
        <v>120</v>
      </c>
      <c r="C53" s="168" t="s">
        <v>354</v>
      </c>
      <c r="D53" s="169" t="s">
        <v>655</v>
      </c>
      <c r="K53" s="170" t="s">
        <v>645</v>
      </c>
    </row>
    <row r="54" spans="1:11" x14ac:dyDescent="0.15">
      <c r="A54" s="149" t="s">
        <v>146</v>
      </c>
      <c r="B54" s="150" t="s">
        <v>147</v>
      </c>
      <c r="C54" s="168" t="s">
        <v>343</v>
      </c>
      <c r="D54" s="169" t="s">
        <v>654</v>
      </c>
      <c r="K54" s="170" t="s">
        <v>658</v>
      </c>
    </row>
    <row r="55" spans="1:11" x14ac:dyDescent="0.15">
      <c r="A55" s="149" t="s">
        <v>146</v>
      </c>
      <c r="B55" s="150" t="s">
        <v>147</v>
      </c>
      <c r="C55" s="168" t="s">
        <v>343</v>
      </c>
      <c r="D55" s="169" t="s">
        <v>655</v>
      </c>
      <c r="K55" s="170" t="s">
        <v>645</v>
      </c>
    </row>
    <row r="56" spans="1:11" x14ac:dyDescent="0.15">
      <c r="A56" s="149" t="s">
        <v>146</v>
      </c>
      <c r="B56" s="150" t="s">
        <v>147</v>
      </c>
      <c r="C56" s="168" t="s">
        <v>354</v>
      </c>
      <c r="D56" s="169" t="s">
        <v>654</v>
      </c>
      <c r="K56" s="170" t="s">
        <v>652</v>
      </c>
    </row>
    <row r="57" spans="1:11" x14ac:dyDescent="0.15">
      <c r="A57" s="149" t="s">
        <v>146</v>
      </c>
      <c r="B57" s="150" t="s">
        <v>147</v>
      </c>
      <c r="C57" s="168" t="s">
        <v>354</v>
      </c>
      <c r="D57" s="169" t="s">
        <v>655</v>
      </c>
      <c r="K57" s="170" t="s">
        <v>645</v>
      </c>
    </row>
    <row r="58" spans="1:11" x14ac:dyDescent="0.15">
      <c r="A58" s="149" t="s">
        <v>146</v>
      </c>
      <c r="B58" s="170" t="s">
        <v>480</v>
      </c>
      <c r="C58" s="168" t="s">
        <v>348</v>
      </c>
      <c r="D58" s="169" t="s">
        <v>659</v>
      </c>
      <c r="K58" s="170" t="s">
        <v>640</v>
      </c>
    </row>
    <row r="59" spans="1:11" x14ac:dyDescent="0.15">
      <c r="A59" s="149" t="s">
        <v>146</v>
      </c>
      <c r="B59" s="170" t="s">
        <v>480</v>
      </c>
      <c r="C59" s="168" t="s">
        <v>354</v>
      </c>
      <c r="D59" s="169" t="s">
        <v>659</v>
      </c>
      <c r="K59" s="170" t="s">
        <v>640</v>
      </c>
    </row>
    <row r="60" spans="1:11" x14ac:dyDescent="0.15">
      <c r="A60" s="149" t="s">
        <v>146</v>
      </c>
      <c r="B60" s="170" t="s">
        <v>480</v>
      </c>
      <c r="C60" s="168" t="s">
        <v>354</v>
      </c>
      <c r="D60" s="169" t="s">
        <v>660</v>
      </c>
      <c r="K60" s="170" t="s">
        <v>644</v>
      </c>
    </row>
    <row r="61" spans="1:11" x14ac:dyDescent="0.15">
      <c r="A61" s="149" t="s">
        <v>146</v>
      </c>
      <c r="B61" s="170" t="s">
        <v>480</v>
      </c>
      <c r="C61" s="168" t="s">
        <v>354</v>
      </c>
      <c r="D61" s="169" t="s">
        <v>661</v>
      </c>
      <c r="K61" s="170" t="s">
        <v>645</v>
      </c>
    </row>
    <row r="62" spans="1:11" x14ac:dyDescent="0.15">
      <c r="A62" s="149" t="s">
        <v>146</v>
      </c>
      <c r="B62" s="150" t="s">
        <v>497</v>
      </c>
      <c r="C62" s="168" t="s">
        <v>348</v>
      </c>
      <c r="D62" s="169" t="s">
        <v>654</v>
      </c>
      <c r="K62" s="170" t="s">
        <v>652</v>
      </c>
    </row>
    <row r="63" spans="1:11" x14ac:dyDescent="0.15">
      <c r="A63" s="149" t="s">
        <v>146</v>
      </c>
      <c r="B63" s="150" t="s">
        <v>497</v>
      </c>
      <c r="C63" s="168" t="s">
        <v>348</v>
      </c>
      <c r="D63" s="169" t="s">
        <v>655</v>
      </c>
      <c r="K63" s="170" t="s">
        <v>645</v>
      </c>
    </row>
    <row r="64" spans="1:11" x14ac:dyDescent="0.15">
      <c r="A64" s="149" t="s">
        <v>146</v>
      </c>
      <c r="B64" s="150" t="s">
        <v>497</v>
      </c>
      <c r="C64" s="168" t="s">
        <v>354</v>
      </c>
      <c r="D64" s="169" t="s">
        <v>654</v>
      </c>
      <c r="K64" s="170" t="s">
        <v>652</v>
      </c>
    </row>
    <row r="65" spans="1:11" s="148" customFormat="1" x14ac:dyDescent="0.15">
      <c r="A65" s="182" t="s">
        <v>146</v>
      </c>
      <c r="B65" s="148" t="s">
        <v>497</v>
      </c>
      <c r="C65" s="183" t="s">
        <v>354</v>
      </c>
      <c r="D65" s="189" t="s">
        <v>655</v>
      </c>
      <c r="E65" s="182"/>
      <c r="K65" s="170" t="s">
        <v>645</v>
      </c>
    </row>
    <row r="66" spans="1:11" s="146" customFormat="1" x14ac:dyDescent="0.15">
      <c r="A66" s="176"/>
      <c r="B66" s="176"/>
      <c r="C66" s="177"/>
      <c r="D66" s="178"/>
    </row>
    <row r="67" spans="1:11" s="147" customFormat="1" x14ac:dyDescent="0.15">
      <c r="A67" s="179" t="s">
        <v>83</v>
      </c>
      <c r="B67" s="147" t="s">
        <v>439</v>
      </c>
      <c r="C67" s="190"/>
      <c r="D67" s="181"/>
      <c r="E67" s="179"/>
      <c r="K67" s="192"/>
    </row>
    <row r="68" spans="1:11" s="148" customFormat="1" x14ac:dyDescent="0.15">
      <c r="A68" s="182" t="s">
        <v>83</v>
      </c>
      <c r="B68" s="148" t="s">
        <v>79</v>
      </c>
      <c r="C68" s="168" t="s">
        <v>348</v>
      </c>
      <c r="D68" s="169" t="s">
        <v>654</v>
      </c>
      <c r="E68" s="182"/>
      <c r="K68" s="185" t="s">
        <v>662</v>
      </c>
    </row>
    <row r="69" spans="1:11" s="148" customFormat="1" x14ac:dyDescent="0.15">
      <c r="A69" s="182" t="s">
        <v>83</v>
      </c>
      <c r="B69" s="148" t="s">
        <v>79</v>
      </c>
      <c r="C69" s="168" t="s">
        <v>348</v>
      </c>
      <c r="D69" s="169" t="s">
        <v>655</v>
      </c>
      <c r="E69" s="182"/>
      <c r="K69" s="185" t="s">
        <v>662</v>
      </c>
    </row>
    <row r="70" spans="1:11" s="148" customFormat="1" x14ac:dyDescent="0.15">
      <c r="A70" s="182" t="s">
        <v>83</v>
      </c>
      <c r="B70" s="148" t="s">
        <v>79</v>
      </c>
      <c r="C70" s="168" t="s">
        <v>354</v>
      </c>
      <c r="D70" s="169" t="s">
        <v>654</v>
      </c>
      <c r="E70" s="182"/>
      <c r="K70" s="185" t="s">
        <v>663</v>
      </c>
    </row>
    <row r="71" spans="1:11" s="148" customFormat="1" x14ac:dyDescent="0.15">
      <c r="A71" s="182" t="s">
        <v>83</v>
      </c>
      <c r="B71" s="148" t="s">
        <v>79</v>
      </c>
      <c r="C71" s="183" t="s">
        <v>354</v>
      </c>
      <c r="D71" s="169" t="s">
        <v>655</v>
      </c>
      <c r="E71" s="182"/>
      <c r="K71" s="185" t="s">
        <v>641</v>
      </c>
    </row>
    <row r="72" spans="1:11" s="146" customFormat="1" x14ac:dyDescent="0.15">
      <c r="A72" s="176"/>
      <c r="B72" s="176"/>
      <c r="C72" s="177"/>
      <c r="D72" s="178"/>
    </row>
    <row r="73" spans="1:11" s="147" customFormat="1" x14ac:dyDescent="0.15">
      <c r="A73" s="179" t="s">
        <v>90</v>
      </c>
      <c r="B73" s="147" t="s">
        <v>101</v>
      </c>
      <c r="C73" s="180" t="s">
        <v>343</v>
      </c>
      <c r="D73" s="181"/>
      <c r="E73" s="179"/>
      <c r="K73" s="185" t="s">
        <v>662</v>
      </c>
    </row>
    <row r="74" spans="1:11" s="147" customFormat="1" x14ac:dyDescent="0.15">
      <c r="A74" s="179" t="s">
        <v>90</v>
      </c>
      <c r="B74" s="147" t="s">
        <v>101</v>
      </c>
      <c r="C74" s="180" t="s">
        <v>348</v>
      </c>
      <c r="D74" s="181"/>
      <c r="E74" s="179"/>
      <c r="K74" s="185" t="s">
        <v>662</v>
      </c>
    </row>
    <row r="75" spans="1:11" x14ac:dyDescent="0.15">
      <c r="A75" s="149" t="s">
        <v>90</v>
      </c>
      <c r="B75" s="150" t="s">
        <v>285</v>
      </c>
      <c r="K75" s="192"/>
    </row>
    <row r="76" spans="1:11" x14ac:dyDescent="0.15">
      <c r="A76" s="149" t="s">
        <v>90</v>
      </c>
      <c r="B76" s="150" t="s">
        <v>453</v>
      </c>
      <c r="K76" s="192"/>
    </row>
    <row r="77" spans="1:11" x14ac:dyDescent="0.15">
      <c r="A77" s="149" t="s">
        <v>90</v>
      </c>
      <c r="B77" s="150" t="s">
        <v>324</v>
      </c>
      <c r="K77" s="193"/>
    </row>
    <row r="78" spans="1:11" x14ac:dyDescent="0.15">
      <c r="A78" s="149" t="s">
        <v>90</v>
      </c>
      <c r="B78" s="150" t="s">
        <v>481</v>
      </c>
      <c r="K78" s="192"/>
    </row>
    <row r="79" spans="1:11" x14ac:dyDescent="0.15">
      <c r="A79" s="149" t="s">
        <v>90</v>
      </c>
      <c r="B79" s="150" t="s">
        <v>93</v>
      </c>
      <c r="C79" s="168" t="s">
        <v>348</v>
      </c>
      <c r="K79" s="185" t="s">
        <v>641</v>
      </c>
    </row>
    <row r="80" spans="1:11" x14ac:dyDescent="0.15">
      <c r="A80" s="149" t="s">
        <v>90</v>
      </c>
      <c r="B80" s="150" t="s">
        <v>91</v>
      </c>
      <c r="C80" s="168" t="s">
        <v>62</v>
      </c>
      <c r="K80" s="185" t="s">
        <v>641</v>
      </c>
    </row>
    <row r="81" spans="1:11" x14ac:dyDescent="0.15">
      <c r="A81" s="149" t="s">
        <v>90</v>
      </c>
      <c r="B81" s="150" t="s">
        <v>91</v>
      </c>
      <c r="C81" s="168" t="s">
        <v>354</v>
      </c>
      <c r="K81" s="185" t="s">
        <v>641</v>
      </c>
    </row>
    <row r="82" spans="1:11" x14ac:dyDescent="0.15">
      <c r="A82" s="149" t="s">
        <v>90</v>
      </c>
      <c r="B82" s="150" t="s">
        <v>170</v>
      </c>
      <c r="C82" s="168" t="s">
        <v>62</v>
      </c>
      <c r="K82" s="185" t="s">
        <v>641</v>
      </c>
    </row>
    <row r="83" spans="1:11" x14ac:dyDescent="0.15">
      <c r="A83" s="149" t="s">
        <v>90</v>
      </c>
      <c r="B83" s="150" t="s">
        <v>170</v>
      </c>
      <c r="C83" s="168" t="s">
        <v>354</v>
      </c>
      <c r="K83" s="185" t="s">
        <v>641</v>
      </c>
    </row>
    <row r="84" spans="1:11" x14ac:dyDescent="0.15">
      <c r="A84" s="149" t="s">
        <v>90</v>
      </c>
      <c r="B84" s="150" t="s">
        <v>558</v>
      </c>
      <c r="K84" s="192"/>
    </row>
    <row r="85" spans="1:11" x14ac:dyDescent="0.15">
      <c r="A85" s="149" t="s">
        <v>90</v>
      </c>
      <c r="B85" s="170" t="s">
        <v>572</v>
      </c>
      <c r="C85" s="168" t="s">
        <v>62</v>
      </c>
      <c r="D85" s="169" t="s">
        <v>659</v>
      </c>
      <c r="K85" s="170" t="s">
        <v>640</v>
      </c>
    </row>
    <row r="86" spans="1:11" x14ac:dyDescent="0.15">
      <c r="A86" s="149" t="s">
        <v>90</v>
      </c>
      <c r="B86" s="170" t="s">
        <v>572</v>
      </c>
      <c r="C86" s="168" t="s">
        <v>354</v>
      </c>
      <c r="D86" s="169" t="s">
        <v>660</v>
      </c>
      <c r="K86" s="187"/>
    </row>
    <row r="87" spans="1:11" x14ac:dyDescent="0.15">
      <c r="A87" s="149" t="s">
        <v>90</v>
      </c>
      <c r="B87" s="170" t="s">
        <v>572</v>
      </c>
      <c r="C87" s="168" t="s">
        <v>62</v>
      </c>
      <c r="D87" s="169" t="s">
        <v>659</v>
      </c>
      <c r="K87" s="170" t="s">
        <v>640</v>
      </c>
    </row>
    <row r="88" spans="1:11" x14ac:dyDescent="0.15">
      <c r="A88" s="149" t="s">
        <v>90</v>
      </c>
      <c r="B88" s="170" t="s">
        <v>572</v>
      </c>
      <c r="C88" s="168" t="s">
        <v>354</v>
      </c>
      <c r="D88" s="169" t="s">
        <v>660</v>
      </c>
      <c r="K88" s="185" t="s">
        <v>641</v>
      </c>
    </row>
    <row r="89" spans="1:11" x14ac:dyDescent="0.15">
      <c r="A89" s="149" t="s">
        <v>90</v>
      </c>
      <c r="B89" s="170" t="s">
        <v>574</v>
      </c>
      <c r="K89" s="192"/>
    </row>
    <row r="90" spans="1:11" x14ac:dyDescent="0.15">
      <c r="A90" s="149" t="s">
        <v>90</v>
      </c>
      <c r="B90" s="170" t="s">
        <v>577</v>
      </c>
      <c r="K90" s="170" t="s">
        <v>664</v>
      </c>
    </row>
    <row r="91" spans="1:11" s="148" customFormat="1" x14ac:dyDescent="0.15">
      <c r="A91" s="182" t="s">
        <v>90</v>
      </c>
      <c r="B91" s="185" t="s">
        <v>580</v>
      </c>
      <c r="C91" s="191"/>
      <c r="D91" s="184"/>
      <c r="E91" s="182"/>
      <c r="K91" s="170" t="s">
        <v>664</v>
      </c>
    </row>
    <row r="92" spans="1:11" s="146" customFormat="1" x14ac:dyDescent="0.15">
      <c r="A92" s="176"/>
      <c r="B92" s="176"/>
      <c r="C92" s="177"/>
      <c r="D92" s="178"/>
    </row>
    <row r="93" spans="1:11" s="147" customFormat="1" x14ac:dyDescent="0.15">
      <c r="A93" s="179" t="s">
        <v>92</v>
      </c>
      <c r="B93" s="147" t="s">
        <v>101</v>
      </c>
      <c r="C93" s="180" t="s">
        <v>343</v>
      </c>
      <c r="D93" s="181"/>
      <c r="E93" s="179"/>
      <c r="K93" s="188" t="s">
        <v>637</v>
      </c>
    </row>
    <row r="94" spans="1:11" s="147" customFormat="1" x14ac:dyDescent="0.15">
      <c r="A94" s="179" t="s">
        <v>92</v>
      </c>
      <c r="B94" s="147" t="s">
        <v>101</v>
      </c>
      <c r="C94" s="180" t="s">
        <v>348</v>
      </c>
      <c r="D94" s="181"/>
      <c r="E94" s="179"/>
      <c r="K94" s="188" t="s">
        <v>637</v>
      </c>
    </row>
    <row r="95" spans="1:11" x14ac:dyDescent="0.15">
      <c r="A95" s="149" t="s">
        <v>92</v>
      </c>
      <c r="B95" s="150" t="s">
        <v>285</v>
      </c>
      <c r="K95" s="192"/>
    </row>
    <row r="96" spans="1:11" x14ac:dyDescent="0.15">
      <c r="A96" s="149" t="s">
        <v>92</v>
      </c>
      <c r="B96" s="150" t="s">
        <v>454</v>
      </c>
      <c r="K96" s="192"/>
    </row>
    <row r="97" spans="1:11" x14ac:dyDescent="0.15">
      <c r="A97" s="149" t="s">
        <v>92</v>
      </c>
      <c r="B97" s="150" t="s">
        <v>170</v>
      </c>
      <c r="C97" s="180" t="s">
        <v>348</v>
      </c>
      <c r="K97" s="170" t="s">
        <v>652</v>
      </c>
    </row>
    <row r="98" spans="1:11" x14ac:dyDescent="0.15">
      <c r="A98" s="149" t="s">
        <v>92</v>
      </c>
      <c r="B98" s="150" t="s">
        <v>324</v>
      </c>
      <c r="K98" s="192"/>
    </row>
    <row r="99" spans="1:11" x14ac:dyDescent="0.15">
      <c r="A99" s="149" t="s">
        <v>92</v>
      </c>
      <c r="B99" s="150" t="s">
        <v>499</v>
      </c>
      <c r="C99" s="168" t="s">
        <v>343</v>
      </c>
      <c r="K99" s="170" t="s">
        <v>665</v>
      </c>
    </row>
    <row r="100" spans="1:11" x14ac:dyDescent="0.15">
      <c r="A100" s="149" t="s">
        <v>92</v>
      </c>
      <c r="B100" s="150" t="s">
        <v>93</v>
      </c>
      <c r="C100" s="180" t="s">
        <v>348</v>
      </c>
      <c r="K100" s="170" t="s">
        <v>652</v>
      </c>
    </row>
    <row r="101" spans="1:11" x14ac:dyDescent="0.15">
      <c r="A101" s="149" t="s">
        <v>92</v>
      </c>
      <c r="B101" s="150" t="s">
        <v>91</v>
      </c>
      <c r="C101" s="168" t="s">
        <v>62</v>
      </c>
      <c r="K101" s="170" t="s">
        <v>652</v>
      </c>
    </row>
    <row r="102" spans="1:11" x14ac:dyDescent="0.15">
      <c r="A102" s="149" t="s">
        <v>92</v>
      </c>
      <c r="B102" s="150" t="s">
        <v>91</v>
      </c>
      <c r="C102" s="168" t="s">
        <v>354</v>
      </c>
      <c r="K102" s="170" t="s">
        <v>652</v>
      </c>
    </row>
    <row r="103" spans="1:11" x14ac:dyDescent="0.15">
      <c r="A103" s="149" t="s">
        <v>92</v>
      </c>
      <c r="B103" s="150" t="s">
        <v>257</v>
      </c>
      <c r="C103" s="168" t="s">
        <v>343</v>
      </c>
      <c r="K103" s="170" t="s">
        <v>665</v>
      </c>
    </row>
    <row r="104" spans="1:11" x14ac:dyDescent="0.15">
      <c r="A104" s="149" t="s">
        <v>92</v>
      </c>
      <c r="B104" s="150" t="s">
        <v>277</v>
      </c>
      <c r="C104" s="168" t="s">
        <v>343</v>
      </c>
      <c r="K104" s="170" t="s">
        <v>665</v>
      </c>
    </row>
    <row r="105" spans="1:11" x14ac:dyDescent="0.15">
      <c r="A105" s="149" t="s">
        <v>92</v>
      </c>
      <c r="B105" s="150" t="s">
        <v>575</v>
      </c>
      <c r="C105" s="168" t="s">
        <v>343</v>
      </c>
      <c r="K105" s="170" t="s">
        <v>665</v>
      </c>
    </row>
    <row r="106" spans="1:11" s="148" customFormat="1" x14ac:dyDescent="0.15">
      <c r="A106" s="182" t="s">
        <v>92</v>
      </c>
      <c r="B106" s="148" t="s">
        <v>249</v>
      </c>
      <c r="C106" s="168" t="s">
        <v>343</v>
      </c>
      <c r="D106" s="184"/>
      <c r="E106" s="182"/>
      <c r="K106" s="185" t="s">
        <v>665</v>
      </c>
    </row>
    <row r="107" spans="1:11" s="146" customFormat="1" x14ac:dyDescent="0.15">
      <c r="A107" s="176"/>
      <c r="B107" s="176"/>
      <c r="C107" s="177"/>
      <c r="D107" s="178"/>
    </row>
    <row r="108" spans="1:11" s="147" customFormat="1" x14ac:dyDescent="0.15">
      <c r="A108" s="179" t="s">
        <v>216</v>
      </c>
      <c r="B108" s="147" t="s">
        <v>101</v>
      </c>
      <c r="C108" s="190"/>
      <c r="D108" s="181"/>
      <c r="E108" s="179"/>
      <c r="K108" s="192"/>
    </row>
    <row r="109" spans="1:11" x14ac:dyDescent="0.15">
      <c r="A109" s="149" t="s">
        <v>216</v>
      </c>
      <c r="B109" s="150" t="s">
        <v>285</v>
      </c>
      <c r="K109" s="192"/>
    </row>
    <row r="110" spans="1:11" x14ac:dyDescent="0.15">
      <c r="A110" s="149" t="s">
        <v>216</v>
      </c>
      <c r="B110" s="150" t="s">
        <v>217</v>
      </c>
      <c r="C110" s="168" t="s">
        <v>343</v>
      </c>
      <c r="K110" s="170" t="s">
        <v>652</v>
      </c>
    </row>
    <row r="111" spans="1:11" s="148" customFormat="1" x14ac:dyDescent="0.15">
      <c r="A111" s="182" t="s">
        <v>216</v>
      </c>
      <c r="B111" s="148" t="s">
        <v>460</v>
      </c>
      <c r="C111" s="191"/>
      <c r="D111" s="184"/>
      <c r="E111" s="182"/>
      <c r="K111" s="192"/>
    </row>
    <row r="112" spans="1:11" s="146" customFormat="1" x14ac:dyDescent="0.15">
      <c r="A112" s="176"/>
      <c r="B112" s="176"/>
      <c r="C112" s="177"/>
      <c r="D112" s="178"/>
    </row>
    <row r="113" spans="1:11" s="147" customFormat="1" x14ac:dyDescent="0.15">
      <c r="A113" s="179" t="s">
        <v>122</v>
      </c>
      <c r="B113" s="147" t="s">
        <v>101</v>
      </c>
      <c r="C113" s="190"/>
      <c r="D113" s="181"/>
      <c r="E113" s="179"/>
      <c r="K113" s="192"/>
    </row>
    <row r="114" spans="1:11" s="148" customFormat="1" x14ac:dyDescent="0.15">
      <c r="A114" s="182" t="s">
        <v>122</v>
      </c>
      <c r="B114" s="148" t="s">
        <v>123</v>
      </c>
      <c r="C114" s="183" t="s">
        <v>193</v>
      </c>
      <c r="D114" s="184"/>
      <c r="E114" s="182"/>
      <c r="K114" s="170" t="s">
        <v>652</v>
      </c>
    </row>
    <row r="115" spans="1:11" s="148" customFormat="1" x14ac:dyDescent="0.15">
      <c r="A115" s="182" t="s">
        <v>122</v>
      </c>
      <c r="B115" s="148" t="s">
        <v>123</v>
      </c>
      <c r="C115" s="183" t="s">
        <v>348</v>
      </c>
      <c r="D115" s="184"/>
      <c r="E115" s="182"/>
      <c r="K115" s="170" t="s">
        <v>652</v>
      </c>
    </row>
    <row r="116" spans="1:11" s="148" customFormat="1" x14ac:dyDescent="0.15">
      <c r="A116" s="182" t="s">
        <v>122</v>
      </c>
      <c r="B116" s="148" t="s">
        <v>123</v>
      </c>
      <c r="C116" s="183" t="s">
        <v>354</v>
      </c>
      <c r="D116" s="184"/>
      <c r="E116" s="182"/>
      <c r="K116" s="185" t="s">
        <v>640</v>
      </c>
    </row>
    <row r="117" spans="1:11" s="146" customFormat="1" x14ac:dyDescent="0.15">
      <c r="A117" s="176"/>
      <c r="B117" s="176"/>
      <c r="C117" s="177"/>
      <c r="D117" s="178"/>
    </row>
    <row r="118" spans="1:11" s="147" customFormat="1" x14ac:dyDescent="0.15">
      <c r="A118" s="179" t="s">
        <v>69</v>
      </c>
      <c r="B118" s="188" t="s">
        <v>440</v>
      </c>
      <c r="C118" s="180" t="s">
        <v>348</v>
      </c>
      <c r="D118" s="181"/>
      <c r="E118" s="179"/>
      <c r="K118" s="170" t="s">
        <v>652</v>
      </c>
    </row>
    <row r="119" spans="1:11" x14ac:dyDescent="0.15">
      <c r="A119" s="149" t="s">
        <v>69</v>
      </c>
      <c r="B119" s="150" t="s">
        <v>448</v>
      </c>
      <c r="C119" s="168" t="s">
        <v>343</v>
      </c>
      <c r="K119" s="170" t="s">
        <v>652</v>
      </c>
    </row>
    <row r="120" spans="1:11" x14ac:dyDescent="0.15">
      <c r="A120" s="149" t="s">
        <v>69</v>
      </c>
      <c r="B120" s="170" t="s">
        <v>456</v>
      </c>
      <c r="C120" s="168" t="s">
        <v>348</v>
      </c>
      <c r="K120" s="170" t="s">
        <v>666</v>
      </c>
    </row>
    <row r="121" spans="1:11" x14ac:dyDescent="0.15">
      <c r="A121" s="149" t="s">
        <v>69</v>
      </c>
      <c r="B121" s="170" t="s">
        <v>456</v>
      </c>
      <c r="C121" s="168" t="s">
        <v>354</v>
      </c>
      <c r="K121" s="170" t="s">
        <v>666</v>
      </c>
    </row>
    <row r="122" spans="1:11" x14ac:dyDescent="0.15">
      <c r="A122" s="149" t="s">
        <v>69</v>
      </c>
      <c r="B122" s="170" t="s">
        <v>466</v>
      </c>
      <c r="K122" s="192"/>
    </row>
    <row r="123" spans="1:11" s="148" customFormat="1" x14ac:dyDescent="0.15">
      <c r="A123" s="182" t="s">
        <v>69</v>
      </c>
      <c r="B123" s="185" t="s">
        <v>484</v>
      </c>
      <c r="C123" s="183" t="s">
        <v>348</v>
      </c>
      <c r="D123" s="184"/>
      <c r="E123" s="182"/>
      <c r="K123" s="170" t="s">
        <v>652</v>
      </c>
    </row>
    <row r="124" spans="1:11" s="146" customFormat="1" x14ac:dyDescent="0.15">
      <c r="A124" s="176"/>
      <c r="B124" s="176"/>
      <c r="C124" s="177"/>
      <c r="D124" s="178"/>
    </row>
    <row r="125" spans="1:11" s="147" customFormat="1" x14ac:dyDescent="0.15">
      <c r="A125" s="179" t="s">
        <v>75</v>
      </c>
      <c r="B125" s="147" t="s">
        <v>441</v>
      </c>
      <c r="C125" s="180" t="s">
        <v>62</v>
      </c>
      <c r="D125" s="181"/>
      <c r="E125" s="179"/>
      <c r="K125" s="192"/>
    </row>
    <row r="126" spans="1:11" s="147" customFormat="1" x14ac:dyDescent="0.15">
      <c r="A126" s="179" t="s">
        <v>75</v>
      </c>
      <c r="B126" s="147" t="s">
        <v>441</v>
      </c>
      <c r="C126" s="180" t="s">
        <v>354</v>
      </c>
      <c r="D126" s="181"/>
      <c r="E126" s="179"/>
      <c r="K126" s="170" t="s">
        <v>652</v>
      </c>
    </row>
    <row r="127" spans="1:11" x14ac:dyDescent="0.15">
      <c r="A127" s="149" t="s">
        <v>75</v>
      </c>
      <c r="B127" s="150" t="s">
        <v>221</v>
      </c>
      <c r="C127" s="168" t="s">
        <v>348</v>
      </c>
      <c r="K127" s="170" t="s">
        <v>637</v>
      </c>
    </row>
    <row r="128" spans="1:11" x14ac:dyDescent="0.15">
      <c r="A128" s="149" t="s">
        <v>75</v>
      </c>
      <c r="B128" s="170" t="s">
        <v>456</v>
      </c>
      <c r="C128" s="180" t="s">
        <v>62</v>
      </c>
      <c r="K128" s="170" t="s">
        <v>652</v>
      </c>
    </row>
    <row r="129" spans="1:11" x14ac:dyDescent="0.15">
      <c r="A129" s="149" t="s">
        <v>75</v>
      </c>
      <c r="B129" s="170" t="s">
        <v>456</v>
      </c>
      <c r="C129" s="180" t="s">
        <v>354</v>
      </c>
      <c r="K129" s="170" t="s">
        <v>644</v>
      </c>
    </row>
    <row r="130" spans="1:11" x14ac:dyDescent="0.15">
      <c r="A130" s="149" t="s">
        <v>75</v>
      </c>
      <c r="B130" s="150" t="s">
        <v>152</v>
      </c>
      <c r="K130" s="192"/>
    </row>
    <row r="131" spans="1:11" x14ac:dyDescent="0.15">
      <c r="A131" s="149" t="s">
        <v>75</v>
      </c>
      <c r="B131" s="150" t="s">
        <v>116</v>
      </c>
      <c r="K131" s="192"/>
    </row>
    <row r="132" spans="1:11" s="148" customFormat="1" x14ac:dyDescent="0.15">
      <c r="A132" s="182" t="s">
        <v>75</v>
      </c>
      <c r="B132" s="148" t="s">
        <v>225</v>
      </c>
      <c r="C132" s="180" t="s">
        <v>62</v>
      </c>
      <c r="D132" s="184"/>
      <c r="E132" s="182"/>
      <c r="K132" s="185" t="s">
        <v>637</v>
      </c>
    </row>
    <row r="133" spans="1:11" s="148" customFormat="1" x14ac:dyDescent="0.15">
      <c r="A133" s="182" t="s">
        <v>75</v>
      </c>
      <c r="B133" s="148" t="s">
        <v>225</v>
      </c>
      <c r="C133" s="180" t="s">
        <v>354</v>
      </c>
      <c r="D133" s="184"/>
      <c r="E133" s="182"/>
      <c r="K133" s="170" t="s">
        <v>652</v>
      </c>
    </row>
    <row r="134" spans="1:11" s="146" customFormat="1" x14ac:dyDescent="0.15">
      <c r="A134" s="176"/>
      <c r="B134" s="176"/>
      <c r="C134" s="177"/>
      <c r="D134" s="178"/>
    </row>
    <row r="135" spans="1:11" s="147" customFormat="1" x14ac:dyDescent="0.15">
      <c r="A135" s="179" t="s">
        <v>157</v>
      </c>
      <c r="B135" s="147" t="s">
        <v>41</v>
      </c>
      <c r="C135" s="180" t="s">
        <v>62</v>
      </c>
      <c r="D135" s="186" t="s">
        <v>667</v>
      </c>
      <c r="E135" s="179"/>
      <c r="K135" s="188" t="s">
        <v>644</v>
      </c>
    </row>
    <row r="136" spans="1:11" s="147" customFormat="1" x14ac:dyDescent="0.15">
      <c r="A136" s="179" t="s">
        <v>157</v>
      </c>
      <c r="B136" s="147" t="s">
        <v>41</v>
      </c>
      <c r="C136" s="180" t="s">
        <v>354</v>
      </c>
      <c r="D136" s="186" t="s">
        <v>667</v>
      </c>
      <c r="E136" s="179"/>
      <c r="K136" s="188" t="s">
        <v>644</v>
      </c>
    </row>
    <row r="137" spans="1:11" s="147" customFormat="1" x14ac:dyDescent="0.15">
      <c r="A137" s="179" t="s">
        <v>157</v>
      </c>
      <c r="B137" s="147" t="s">
        <v>41</v>
      </c>
      <c r="C137" s="180" t="s">
        <v>62</v>
      </c>
      <c r="D137" s="186" t="s">
        <v>668</v>
      </c>
      <c r="E137" s="179"/>
      <c r="K137" s="188" t="s">
        <v>652</v>
      </c>
    </row>
    <row r="138" spans="1:11" s="147" customFormat="1" x14ac:dyDescent="0.15">
      <c r="A138" s="179" t="s">
        <v>157</v>
      </c>
      <c r="B138" s="147" t="s">
        <v>41</v>
      </c>
      <c r="C138" s="180" t="s">
        <v>354</v>
      </c>
      <c r="D138" s="186" t="s">
        <v>668</v>
      </c>
      <c r="E138" s="179"/>
      <c r="K138" s="188" t="s">
        <v>644</v>
      </c>
    </row>
    <row r="139" spans="1:11" s="148" customFormat="1" x14ac:dyDescent="0.15">
      <c r="A139" s="182" t="s">
        <v>157</v>
      </c>
      <c r="B139" s="185" t="s">
        <v>449</v>
      </c>
      <c r="C139" s="180" t="s">
        <v>354</v>
      </c>
      <c r="D139" s="184"/>
      <c r="E139" s="182"/>
      <c r="K139" s="192"/>
    </row>
    <row r="140" spans="1:11" s="146" customFormat="1" x14ac:dyDescent="0.15">
      <c r="A140" s="176"/>
      <c r="B140" s="176"/>
      <c r="C140" s="177"/>
      <c r="D140" s="178"/>
    </row>
    <row r="141" spans="1:11" s="147" customFormat="1" x14ac:dyDescent="0.15">
      <c r="A141" s="194" t="s">
        <v>669</v>
      </c>
      <c r="B141" s="147" t="s">
        <v>41</v>
      </c>
      <c r="C141" s="180" t="s">
        <v>354</v>
      </c>
      <c r="D141" s="181"/>
      <c r="E141" s="179"/>
    </row>
    <row r="142" spans="1:11" s="148" customFormat="1" x14ac:dyDescent="0.15">
      <c r="A142" s="195" t="s">
        <v>669</v>
      </c>
      <c r="B142" s="185" t="s">
        <v>142</v>
      </c>
      <c r="C142" s="191"/>
      <c r="D142" s="184"/>
      <c r="E142" s="182"/>
      <c r="K142" s="192"/>
    </row>
    <row r="143" spans="1:11" s="146" customFormat="1" x14ac:dyDescent="0.15">
      <c r="A143" s="176"/>
      <c r="B143" s="176"/>
      <c r="C143" s="177"/>
      <c r="D143" s="178"/>
    </row>
    <row r="144" spans="1:11" s="147" customFormat="1" x14ac:dyDescent="0.15">
      <c r="A144" s="179" t="s">
        <v>87</v>
      </c>
      <c r="B144" s="188" t="s">
        <v>442</v>
      </c>
      <c r="C144" s="190"/>
      <c r="D144" s="181"/>
      <c r="E144" s="179"/>
    </row>
    <row r="145" spans="1:5" x14ac:dyDescent="0.15">
      <c r="A145" s="149" t="s">
        <v>87</v>
      </c>
      <c r="B145" s="150" t="s">
        <v>194</v>
      </c>
    </row>
    <row r="146" spans="1:5" x14ac:dyDescent="0.15">
      <c r="A146" s="149" t="s">
        <v>87</v>
      </c>
      <c r="B146" s="150" t="s">
        <v>41</v>
      </c>
    </row>
    <row r="147" spans="1:5" x14ac:dyDescent="0.15">
      <c r="A147" s="149" t="s">
        <v>87</v>
      </c>
      <c r="B147" s="170" t="s">
        <v>469</v>
      </c>
    </row>
    <row r="148" spans="1:5" x14ac:dyDescent="0.15">
      <c r="A148" s="149" t="s">
        <v>87</v>
      </c>
      <c r="B148" s="150" t="s">
        <v>98</v>
      </c>
    </row>
    <row r="149" spans="1:5" s="148" customFormat="1" x14ac:dyDescent="0.15">
      <c r="A149" s="182" t="s">
        <v>87</v>
      </c>
      <c r="B149" s="148" t="s">
        <v>194</v>
      </c>
      <c r="C149" s="191"/>
      <c r="D149" s="184"/>
      <c r="E149" s="182"/>
    </row>
    <row r="150" spans="1:5" s="146" customFormat="1" x14ac:dyDescent="0.15">
      <c r="A150" s="176"/>
      <c r="B150" s="176"/>
      <c r="C150" s="177"/>
      <c r="D150" s="178"/>
    </row>
    <row r="151" spans="1:5" s="147" customFormat="1" x14ac:dyDescent="0.15">
      <c r="A151" s="179" t="s">
        <v>141</v>
      </c>
      <c r="B151" s="147" t="s">
        <v>41</v>
      </c>
      <c r="C151" s="190"/>
      <c r="D151" s="181"/>
      <c r="E151" s="179"/>
    </row>
    <row r="152" spans="1:5" s="148" customFormat="1" x14ac:dyDescent="0.15">
      <c r="A152" s="182" t="s">
        <v>141</v>
      </c>
      <c r="B152" s="185" t="s">
        <v>142</v>
      </c>
      <c r="C152" s="191"/>
      <c r="D152" s="184"/>
      <c r="E152" s="182"/>
    </row>
    <row r="153" spans="1:5" s="146" customFormat="1" x14ac:dyDescent="0.15">
      <c r="A153" s="176"/>
      <c r="B153" s="176"/>
      <c r="C153" s="177"/>
      <c r="D153" s="178"/>
    </row>
    <row r="154" spans="1:5" x14ac:dyDescent="0.15">
      <c r="A154" s="167" t="s">
        <v>273</v>
      </c>
      <c r="B154" s="196" t="s">
        <v>443</v>
      </c>
    </row>
    <row r="155" spans="1:5" s="146" customFormat="1" x14ac:dyDescent="0.15">
      <c r="A155" s="176"/>
      <c r="B155" s="176"/>
      <c r="C155" s="177"/>
      <c r="D155" s="178"/>
    </row>
    <row r="156" spans="1:5" s="147" customFormat="1" x14ac:dyDescent="0.15">
      <c r="A156" s="179" t="s">
        <v>56</v>
      </c>
      <c r="B156" s="147" t="s">
        <v>101</v>
      </c>
      <c r="C156" s="190"/>
      <c r="D156" s="181"/>
      <c r="E156" s="179"/>
    </row>
    <row r="157" spans="1:5" x14ac:dyDescent="0.15">
      <c r="A157" s="149" t="s">
        <v>56</v>
      </c>
      <c r="B157" s="150" t="s">
        <v>451</v>
      </c>
    </row>
    <row r="158" spans="1:5" x14ac:dyDescent="0.15">
      <c r="A158" s="149" t="s">
        <v>56</v>
      </c>
      <c r="B158" s="150" t="s">
        <v>285</v>
      </c>
    </row>
    <row r="159" spans="1:5" x14ac:dyDescent="0.15">
      <c r="A159" s="149" t="s">
        <v>56</v>
      </c>
      <c r="B159" s="150" t="s">
        <v>79</v>
      </c>
    </row>
    <row r="160" spans="1:5" x14ac:dyDescent="0.15">
      <c r="A160" s="149" t="s">
        <v>56</v>
      </c>
      <c r="B160" s="150" t="s">
        <v>228</v>
      </c>
    </row>
    <row r="161" spans="1:5" x14ac:dyDescent="0.15">
      <c r="A161" s="149" t="s">
        <v>56</v>
      </c>
      <c r="B161" s="170" t="s">
        <v>506</v>
      </c>
    </row>
    <row r="162" spans="1:5" x14ac:dyDescent="0.15">
      <c r="A162" s="149" t="s">
        <v>56</v>
      </c>
      <c r="B162" s="150" t="s">
        <v>106</v>
      </c>
    </row>
    <row r="163" spans="1:5" x14ac:dyDescent="0.15">
      <c r="A163" s="149" t="s">
        <v>56</v>
      </c>
      <c r="B163" s="150" t="s">
        <v>60</v>
      </c>
    </row>
    <row r="164" spans="1:5" x14ac:dyDescent="0.15">
      <c r="A164" s="149" t="s">
        <v>56</v>
      </c>
      <c r="B164" s="150" t="s">
        <v>52</v>
      </c>
    </row>
    <row r="165" spans="1:5" s="148" customFormat="1" x14ac:dyDescent="0.15">
      <c r="A165" s="182" t="s">
        <v>56</v>
      </c>
      <c r="B165" s="148" t="s">
        <v>57</v>
      </c>
      <c r="C165" s="191"/>
      <c r="D165" s="184"/>
      <c r="E165" s="182"/>
    </row>
    <row r="166" spans="1:5" s="146" customFormat="1" x14ac:dyDescent="0.15">
      <c r="A166" s="176"/>
      <c r="B166" s="176"/>
      <c r="C166" s="177"/>
      <c r="D166" s="178"/>
    </row>
    <row r="167" spans="1:5" s="147" customFormat="1" x14ac:dyDescent="0.15">
      <c r="A167" s="179" t="s">
        <v>50</v>
      </c>
      <c r="B167" s="188" t="s">
        <v>444</v>
      </c>
      <c r="C167" s="190"/>
      <c r="D167" s="181"/>
      <c r="E167" s="179"/>
    </row>
    <row r="168" spans="1:5" x14ac:dyDescent="0.15">
      <c r="A168" s="149" t="s">
        <v>50</v>
      </c>
      <c r="B168" s="170" t="s">
        <v>452</v>
      </c>
    </row>
    <row r="169" spans="1:5" x14ac:dyDescent="0.15">
      <c r="A169" s="149" t="s">
        <v>50</v>
      </c>
      <c r="B169" s="170" t="s">
        <v>459</v>
      </c>
    </row>
    <row r="170" spans="1:5" x14ac:dyDescent="0.15">
      <c r="A170" s="149" t="s">
        <v>50</v>
      </c>
      <c r="B170" s="150" t="s">
        <v>471</v>
      </c>
    </row>
    <row r="171" spans="1:5" x14ac:dyDescent="0.15">
      <c r="A171" s="149" t="s">
        <v>50</v>
      </c>
      <c r="B171" s="150" t="s">
        <v>174</v>
      </c>
    </row>
    <row r="172" spans="1:5" x14ac:dyDescent="0.15">
      <c r="A172" s="149" t="s">
        <v>50</v>
      </c>
      <c r="B172" s="150" t="s">
        <v>228</v>
      </c>
    </row>
    <row r="173" spans="1:5" x14ac:dyDescent="0.15">
      <c r="A173" s="149" t="s">
        <v>50</v>
      </c>
      <c r="B173" s="170" t="s">
        <v>527</v>
      </c>
    </row>
    <row r="174" spans="1:5" x14ac:dyDescent="0.15">
      <c r="A174" s="149" t="s">
        <v>50</v>
      </c>
      <c r="B174" s="150" t="s">
        <v>546</v>
      </c>
    </row>
    <row r="175" spans="1:5" x14ac:dyDescent="0.15">
      <c r="A175" s="149" t="s">
        <v>50</v>
      </c>
      <c r="B175" s="150" t="s">
        <v>79</v>
      </c>
    </row>
    <row r="176" spans="1:5" x14ac:dyDescent="0.15">
      <c r="A176" s="149" t="s">
        <v>50</v>
      </c>
      <c r="B176" s="150" t="s">
        <v>573</v>
      </c>
    </row>
    <row r="177" spans="1:5" x14ac:dyDescent="0.15">
      <c r="A177" s="149" t="s">
        <v>50</v>
      </c>
      <c r="B177" s="170" t="s">
        <v>576</v>
      </c>
    </row>
    <row r="178" spans="1:5" x14ac:dyDescent="0.15">
      <c r="A178" s="149" t="s">
        <v>50</v>
      </c>
      <c r="B178" s="170" t="s">
        <v>579</v>
      </c>
    </row>
    <row r="179" spans="1:5" x14ac:dyDescent="0.15">
      <c r="A179" s="149" t="s">
        <v>50</v>
      </c>
      <c r="B179" s="150" t="s">
        <v>582</v>
      </c>
    </row>
    <row r="180" spans="1:5" x14ac:dyDescent="0.15">
      <c r="A180" s="149" t="s">
        <v>50</v>
      </c>
      <c r="B180" s="170" t="s">
        <v>584</v>
      </c>
    </row>
    <row r="181" spans="1:5" x14ac:dyDescent="0.15">
      <c r="A181" s="149" t="s">
        <v>50</v>
      </c>
      <c r="B181" s="170" t="s">
        <v>586</v>
      </c>
    </row>
    <row r="182" spans="1:5" x14ac:dyDescent="0.15">
      <c r="A182" s="149" t="s">
        <v>50</v>
      </c>
      <c r="B182" s="150" t="s">
        <v>589</v>
      </c>
    </row>
    <row r="183" spans="1:5" x14ac:dyDescent="0.15">
      <c r="A183" s="149" t="s">
        <v>50</v>
      </c>
      <c r="B183" s="150" t="s">
        <v>95</v>
      </c>
    </row>
    <row r="184" spans="1:5" x14ac:dyDescent="0.15">
      <c r="A184" s="149" t="s">
        <v>50</v>
      </c>
      <c r="B184" s="150" t="s">
        <v>596</v>
      </c>
    </row>
    <row r="185" spans="1:5" x14ac:dyDescent="0.15">
      <c r="A185" s="149" t="s">
        <v>50</v>
      </c>
      <c r="B185" s="170" t="s">
        <v>600</v>
      </c>
    </row>
    <row r="186" spans="1:5" x14ac:dyDescent="0.15">
      <c r="A186" s="149" t="s">
        <v>50</v>
      </c>
      <c r="B186" s="170" t="s">
        <v>601</v>
      </c>
    </row>
    <row r="187" spans="1:5" s="148" customFormat="1" x14ac:dyDescent="0.15">
      <c r="A187" s="182" t="s">
        <v>50</v>
      </c>
      <c r="B187" s="185" t="s">
        <v>602</v>
      </c>
      <c r="C187" s="191"/>
      <c r="D187" s="184"/>
      <c r="E187" s="182"/>
    </row>
    <row r="188" spans="1:5" s="146" customFormat="1" x14ac:dyDescent="0.15">
      <c r="A188" s="176"/>
      <c r="B188" s="176"/>
      <c r="C188" s="177"/>
      <c r="D188" s="178"/>
    </row>
    <row r="189" spans="1:5" s="147" customFormat="1" x14ac:dyDescent="0.15">
      <c r="A189" s="179" t="s">
        <v>59</v>
      </c>
      <c r="B189" s="188" t="s">
        <v>445</v>
      </c>
      <c r="C189" s="190"/>
      <c r="D189" s="181"/>
      <c r="E189" s="179"/>
    </row>
    <row r="190" spans="1:5" x14ac:dyDescent="0.15">
      <c r="A190" s="149" t="s">
        <v>59</v>
      </c>
      <c r="B190" s="150" t="s">
        <v>60</v>
      </c>
    </row>
    <row r="191" spans="1:5" x14ac:dyDescent="0.15">
      <c r="A191" s="149" t="s">
        <v>59</v>
      </c>
      <c r="B191" s="150" t="s">
        <v>263</v>
      </c>
    </row>
    <row r="192" spans="1:5" x14ac:dyDescent="0.15">
      <c r="A192" s="149" t="s">
        <v>59</v>
      </c>
      <c r="B192" s="150" t="s">
        <v>165</v>
      </c>
    </row>
    <row r="193" spans="1:4" x14ac:dyDescent="0.15">
      <c r="A193" s="149" t="s">
        <v>59</v>
      </c>
      <c r="B193" s="170" t="s">
        <v>465</v>
      </c>
    </row>
    <row r="194" spans="1:4" x14ac:dyDescent="0.15">
      <c r="A194" s="149" t="s">
        <v>59</v>
      </c>
      <c r="B194" s="150" t="s">
        <v>507</v>
      </c>
    </row>
    <row r="195" spans="1:4" s="146" customFormat="1" x14ac:dyDescent="0.15">
      <c r="A195" s="176"/>
      <c r="B195" s="176"/>
      <c r="C195" s="177"/>
      <c r="D195" s="178"/>
    </row>
    <row r="196" spans="1:4" x14ac:dyDescent="0.15">
      <c r="A196" s="149" t="s">
        <v>100</v>
      </c>
      <c r="B196" s="150" t="s">
        <v>101</v>
      </c>
    </row>
    <row r="197" spans="1:4" x14ac:dyDescent="0.15">
      <c r="A197" s="149" t="s">
        <v>100</v>
      </c>
      <c r="B197" s="150" t="s">
        <v>128</v>
      </c>
    </row>
    <row r="198" spans="1:4" x14ac:dyDescent="0.15">
      <c r="A198" s="149" t="s">
        <v>100</v>
      </c>
      <c r="B198" s="150" t="s">
        <v>460</v>
      </c>
    </row>
    <row r="199" spans="1:4" x14ac:dyDescent="0.15">
      <c r="A199" s="149" t="s">
        <v>100</v>
      </c>
      <c r="B199" s="150" t="s">
        <v>472</v>
      </c>
    </row>
    <row r="200" spans="1:4" x14ac:dyDescent="0.15">
      <c r="A200" s="149" t="s">
        <v>100</v>
      </c>
      <c r="B200" s="150" t="s">
        <v>227</v>
      </c>
    </row>
    <row r="201" spans="1:4" s="146" customFormat="1" x14ac:dyDescent="0.15">
      <c r="A201" s="176"/>
      <c r="B201" s="176"/>
      <c r="C201" s="177"/>
      <c r="D201" s="178"/>
    </row>
    <row r="202" spans="1:4" x14ac:dyDescent="0.15">
      <c r="A202" s="167" t="s">
        <v>670</v>
      </c>
      <c r="B202" s="150" t="s">
        <v>101</v>
      </c>
    </row>
    <row r="203" spans="1:4" x14ac:dyDescent="0.15">
      <c r="A203" s="167" t="s">
        <v>670</v>
      </c>
      <c r="B203" s="150" t="s">
        <v>285</v>
      </c>
    </row>
    <row r="204" spans="1:4" s="146" customFormat="1" x14ac:dyDescent="0.15">
      <c r="A204" s="176"/>
      <c r="B204" s="176"/>
      <c r="C204" s="177"/>
      <c r="D204" s="178"/>
    </row>
    <row r="205" spans="1:4" x14ac:dyDescent="0.15">
      <c r="A205" s="149" t="s">
        <v>671</v>
      </c>
      <c r="B205" s="150" t="s">
        <v>51</v>
      </c>
    </row>
    <row r="206" spans="1:4" x14ac:dyDescent="0.15">
      <c r="A206" s="149" t="s">
        <v>671</v>
      </c>
      <c r="B206" s="150" t="s">
        <v>230</v>
      </c>
    </row>
    <row r="207" spans="1:4" s="146" customFormat="1" x14ac:dyDescent="0.15">
      <c r="A207" s="176"/>
      <c r="B207" s="176"/>
      <c r="C207" s="177"/>
      <c r="D207" s="178"/>
    </row>
    <row r="208" spans="1:4" x14ac:dyDescent="0.15">
      <c r="A208" s="149" t="s">
        <v>672</v>
      </c>
      <c r="B208" s="150" t="s">
        <v>101</v>
      </c>
    </row>
    <row r="209" spans="1:4" x14ac:dyDescent="0.15">
      <c r="A209" s="149" t="s">
        <v>672</v>
      </c>
      <c r="B209" s="150" t="s">
        <v>230</v>
      </c>
    </row>
    <row r="210" spans="1:4" x14ac:dyDescent="0.15">
      <c r="A210" s="149" t="s">
        <v>672</v>
      </c>
      <c r="B210" s="150" t="s">
        <v>51</v>
      </c>
    </row>
    <row r="211" spans="1:4" s="146" customFormat="1" x14ac:dyDescent="0.15">
      <c r="A211" s="176"/>
      <c r="B211" s="176"/>
      <c r="C211" s="177"/>
      <c r="D211" s="178"/>
    </row>
    <row r="212" spans="1:4" x14ac:dyDescent="0.15">
      <c r="A212" s="149" t="s">
        <v>135</v>
      </c>
      <c r="B212" s="150" t="s">
        <v>101</v>
      </c>
    </row>
    <row r="213" spans="1:4" x14ac:dyDescent="0.15">
      <c r="A213" s="149" t="s">
        <v>135</v>
      </c>
      <c r="B213" s="150" t="s">
        <v>51</v>
      </c>
    </row>
    <row r="214" spans="1:4" s="146" customFormat="1" x14ac:dyDescent="0.15">
      <c r="A214" s="176"/>
      <c r="B214" s="176"/>
      <c r="C214" s="177"/>
      <c r="D214" s="178"/>
    </row>
    <row r="215" spans="1:4" x14ac:dyDescent="0.15">
      <c r="A215" s="149" t="s">
        <v>111</v>
      </c>
      <c r="B215" s="150" t="s">
        <v>101</v>
      </c>
    </row>
    <row r="216" spans="1:4" x14ac:dyDescent="0.15">
      <c r="A216" s="149" t="s">
        <v>111</v>
      </c>
      <c r="B216" s="150" t="s">
        <v>230</v>
      </c>
    </row>
    <row r="217" spans="1:4" x14ac:dyDescent="0.15">
      <c r="A217" s="149" t="s">
        <v>111</v>
      </c>
      <c r="B217" s="150" t="s">
        <v>51</v>
      </c>
    </row>
    <row r="218" spans="1:4" s="146" customFormat="1" x14ac:dyDescent="0.15">
      <c r="A218" s="176"/>
      <c r="B218" s="176"/>
      <c r="C218" s="177"/>
      <c r="D218" s="178"/>
    </row>
    <row r="219" spans="1:4" x14ac:dyDescent="0.15">
      <c r="A219" s="149" t="s">
        <v>149</v>
      </c>
      <c r="B219" s="150" t="s">
        <v>101</v>
      </c>
    </row>
    <row r="220" spans="1:4" x14ac:dyDescent="0.15">
      <c r="A220" s="149" t="s">
        <v>149</v>
      </c>
      <c r="B220" s="150" t="s">
        <v>285</v>
      </c>
    </row>
    <row r="221" spans="1:4" x14ac:dyDescent="0.15">
      <c r="A221" s="149" t="s">
        <v>149</v>
      </c>
      <c r="B221" s="150" t="s">
        <v>462</v>
      </c>
    </row>
    <row r="222" spans="1:4" x14ac:dyDescent="0.15">
      <c r="A222" s="149" t="s">
        <v>149</v>
      </c>
      <c r="B222" s="150" t="s">
        <v>476</v>
      </c>
    </row>
    <row r="223" spans="1:4" x14ac:dyDescent="0.15">
      <c r="A223" s="149" t="s">
        <v>149</v>
      </c>
      <c r="B223" s="150" t="s">
        <v>492</v>
      </c>
    </row>
    <row r="224" spans="1:4" x14ac:dyDescent="0.15">
      <c r="A224" s="149" t="s">
        <v>149</v>
      </c>
      <c r="B224" s="170" t="s">
        <v>512</v>
      </c>
    </row>
    <row r="225" spans="1:4" x14ac:dyDescent="0.15">
      <c r="A225" s="149" t="s">
        <v>149</v>
      </c>
      <c r="B225" s="170" t="s">
        <v>120</v>
      </c>
    </row>
    <row r="226" spans="1:4" s="146" customFormat="1" x14ac:dyDescent="0.15">
      <c r="A226" s="176"/>
      <c r="B226" s="176"/>
      <c r="C226" s="177"/>
      <c r="D226" s="178"/>
    </row>
  </sheetData>
  <mergeCells count="4"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workbookViewId="0">
      <selection activeCell="F19" sqref="F19"/>
    </sheetView>
  </sheetViews>
  <sheetFormatPr defaultColWidth="9" defaultRowHeight="16.5" x14ac:dyDescent="0.15"/>
  <cols>
    <col min="1" max="1" width="4.5" style="133" customWidth="1"/>
    <col min="2" max="2" width="13.75" style="134" customWidth="1"/>
    <col min="3" max="3" width="11" style="134" customWidth="1"/>
    <col min="4" max="4" width="9.125" style="134" customWidth="1"/>
    <col min="5" max="5" width="9" style="134"/>
    <col min="6" max="6" width="11.125" style="134" customWidth="1"/>
    <col min="7" max="7" width="9" style="134"/>
    <col min="8" max="8" width="11.25" style="134" customWidth="1"/>
    <col min="9" max="9" width="9" style="134"/>
    <col min="10" max="10" width="17.5" style="134" customWidth="1"/>
    <col min="11" max="11" width="9" style="134"/>
    <col min="12" max="12" width="11" style="134" customWidth="1"/>
    <col min="13" max="16384" width="9" style="134"/>
  </cols>
  <sheetData>
    <row r="1" spans="1:12" x14ac:dyDescent="0.15">
      <c r="A1" s="135" t="s">
        <v>3</v>
      </c>
      <c r="B1" s="136" t="s">
        <v>1</v>
      </c>
      <c r="C1" s="136" t="s">
        <v>673</v>
      </c>
      <c r="D1" s="136" t="s">
        <v>674</v>
      </c>
      <c r="E1" s="136" t="s">
        <v>12</v>
      </c>
      <c r="F1" s="136" t="s">
        <v>610</v>
      </c>
      <c r="G1" s="136" t="s">
        <v>11</v>
      </c>
      <c r="H1" s="136" t="s">
        <v>332</v>
      </c>
      <c r="I1" s="136" t="s">
        <v>113</v>
      </c>
      <c r="J1" s="136" t="s">
        <v>31</v>
      </c>
      <c r="K1" s="136" t="s">
        <v>33</v>
      </c>
      <c r="L1" s="136" t="s">
        <v>675</v>
      </c>
    </row>
    <row r="2" spans="1:12" x14ac:dyDescent="0.15">
      <c r="A2" s="135">
        <v>1</v>
      </c>
      <c r="B2" s="137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2" x14ac:dyDescent="0.15">
      <c r="A3" s="135">
        <v>2</v>
      </c>
      <c r="B3" s="137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2" x14ac:dyDescent="0.15">
      <c r="A4" s="135">
        <v>3</v>
      </c>
      <c r="B4" s="137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2" x14ac:dyDescent="0.15">
      <c r="A5" s="135">
        <v>4</v>
      </c>
      <c r="B5" s="137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2" x14ac:dyDescent="0.15">
      <c r="A6" s="135">
        <v>5</v>
      </c>
      <c r="B6" s="137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1:12" x14ac:dyDescent="0.15">
      <c r="A7" s="135">
        <v>6</v>
      </c>
      <c r="B7" s="137"/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1:12" x14ac:dyDescent="0.15">
      <c r="A8" s="135">
        <v>7</v>
      </c>
      <c r="B8" s="137"/>
      <c r="C8" s="136"/>
      <c r="D8" s="136"/>
      <c r="E8" s="136"/>
      <c r="F8" s="136"/>
      <c r="G8" s="136"/>
      <c r="H8" s="136"/>
      <c r="I8" s="136"/>
      <c r="J8" s="136"/>
      <c r="K8" s="136"/>
      <c r="L8" s="136"/>
    </row>
    <row r="9" spans="1:12" x14ac:dyDescent="0.15">
      <c r="A9" s="135">
        <v>8</v>
      </c>
      <c r="B9" s="137"/>
      <c r="C9" s="136"/>
      <c r="D9" s="136"/>
      <c r="E9" s="136"/>
      <c r="F9" s="136"/>
      <c r="G9" s="136"/>
      <c r="H9" s="136"/>
      <c r="I9" s="136"/>
      <c r="J9" s="136"/>
      <c r="K9" s="136"/>
      <c r="L9" s="136"/>
    </row>
    <row r="10" spans="1:12" x14ac:dyDescent="0.15">
      <c r="A10" s="135">
        <v>9</v>
      </c>
      <c r="B10" s="137"/>
      <c r="C10" s="136"/>
      <c r="D10" s="136"/>
      <c r="E10" s="136"/>
      <c r="F10" s="136"/>
      <c r="G10" s="136"/>
      <c r="H10" s="136"/>
      <c r="I10" s="136"/>
      <c r="J10" s="136"/>
      <c r="K10" s="136"/>
      <c r="L10" s="136"/>
    </row>
    <row r="11" spans="1:12" x14ac:dyDescent="0.15">
      <c r="A11" s="135">
        <v>10</v>
      </c>
      <c r="B11" s="137"/>
      <c r="C11" s="136"/>
      <c r="D11" s="136"/>
      <c r="E11" s="136"/>
      <c r="F11" s="136"/>
      <c r="G11" s="136"/>
      <c r="H11" s="136"/>
      <c r="I11" s="136"/>
      <c r="J11" s="136"/>
      <c r="K11" s="136"/>
      <c r="L11" s="136"/>
    </row>
    <row r="12" spans="1:12" x14ac:dyDescent="0.15">
      <c r="A12" s="135">
        <v>11</v>
      </c>
      <c r="B12" s="137"/>
      <c r="C12" s="136"/>
      <c r="D12" s="136"/>
      <c r="E12" s="136"/>
      <c r="F12" s="136"/>
      <c r="G12" s="136"/>
      <c r="H12" s="136"/>
      <c r="I12" s="136"/>
      <c r="J12" s="136"/>
      <c r="K12" s="136"/>
      <c r="L12" s="136"/>
    </row>
    <row r="13" spans="1:12" x14ac:dyDescent="0.15">
      <c r="A13" s="135">
        <v>12</v>
      </c>
      <c r="B13" s="137"/>
      <c r="C13" s="136"/>
      <c r="D13" s="136"/>
      <c r="E13" s="136"/>
      <c r="F13" s="136"/>
      <c r="G13" s="136"/>
      <c r="H13" s="136"/>
      <c r="I13" s="136"/>
      <c r="J13" s="136"/>
      <c r="K13" s="136"/>
      <c r="L13" s="136"/>
    </row>
    <row r="14" spans="1:12" x14ac:dyDescent="0.15">
      <c r="A14" s="135">
        <v>13</v>
      </c>
      <c r="B14" s="137"/>
      <c r="C14" s="136"/>
      <c r="D14" s="136"/>
      <c r="E14" s="136"/>
      <c r="F14" s="136"/>
      <c r="G14" s="136"/>
      <c r="H14" s="136"/>
      <c r="I14" s="136"/>
      <c r="J14" s="136"/>
      <c r="K14" s="136"/>
      <c r="L14" s="136"/>
    </row>
    <row r="15" spans="1:12" x14ac:dyDescent="0.15">
      <c r="A15" s="135">
        <v>14</v>
      </c>
      <c r="B15" s="137"/>
      <c r="C15" s="136"/>
      <c r="D15" s="136"/>
      <c r="E15" s="136"/>
      <c r="F15" s="136"/>
      <c r="G15" s="136"/>
      <c r="H15" s="136"/>
      <c r="I15" s="136"/>
      <c r="J15" s="136"/>
      <c r="K15" s="136"/>
      <c r="L15" s="136"/>
    </row>
    <row r="16" spans="1:12" x14ac:dyDescent="0.15">
      <c r="A16" s="135">
        <v>15</v>
      </c>
      <c r="B16" s="137"/>
      <c r="C16" s="136"/>
      <c r="D16" s="136"/>
      <c r="E16" s="136"/>
      <c r="F16" s="136"/>
      <c r="G16" s="136"/>
      <c r="H16" s="136"/>
      <c r="I16" s="136"/>
      <c r="J16" s="136"/>
      <c r="K16" s="136"/>
      <c r="L16" s="136"/>
    </row>
    <row r="17" spans="1:12" x14ac:dyDescent="0.15">
      <c r="A17" s="135">
        <v>16</v>
      </c>
      <c r="B17" s="137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x14ac:dyDescent="0.15">
      <c r="A18" s="135">
        <v>17</v>
      </c>
      <c r="B18" s="137"/>
      <c r="C18" s="136"/>
      <c r="D18" s="136"/>
      <c r="E18" s="136"/>
      <c r="F18" s="136"/>
      <c r="G18" s="136"/>
      <c r="H18" s="136"/>
      <c r="I18" s="136"/>
      <c r="J18" s="136"/>
      <c r="K18" s="136"/>
      <c r="L18" s="136"/>
    </row>
    <row r="19" spans="1:12" x14ac:dyDescent="0.15">
      <c r="A19" s="135">
        <v>18</v>
      </c>
      <c r="B19" s="137"/>
      <c r="C19" s="136"/>
      <c r="D19" s="136"/>
      <c r="E19" s="136"/>
      <c r="F19" s="136"/>
      <c r="G19" s="136"/>
      <c r="H19" s="136"/>
      <c r="I19" s="136"/>
      <c r="J19" s="136"/>
      <c r="K19" s="136"/>
      <c r="L19" s="136"/>
    </row>
    <row r="20" spans="1:12" x14ac:dyDescent="0.15">
      <c r="A20" s="135">
        <v>19</v>
      </c>
      <c r="B20" s="137"/>
      <c r="C20" s="136"/>
      <c r="D20" s="136"/>
      <c r="E20" s="136"/>
      <c r="F20" s="136"/>
      <c r="G20" s="136"/>
      <c r="H20" s="136"/>
      <c r="I20" s="136"/>
      <c r="J20" s="136"/>
      <c r="K20" s="136"/>
      <c r="L20" s="136"/>
    </row>
    <row r="21" spans="1:12" x14ac:dyDescent="0.15">
      <c r="A21" s="135">
        <v>20</v>
      </c>
      <c r="B21" s="137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x14ac:dyDescent="0.15">
      <c r="A22" s="135">
        <v>21</v>
      </c>
      <c r="B22" s="137"/>
      <c r="C22" s="136"/>
      <c r="D22" s="136"/>
      <c r="E22" s="136"/>
      <c r="F22" s="136"/>
      <c r="G22" s="136"/>
      <c r="H22" s="136"/>
      <c r="I22" s="136"/>
      <c r="J22" s="136"/>
      <c r="K22" s="136"/>
      <c r="L22" s="136"/>
    </row>
    <row r="23" spans="1:12" x14ac:dyDescent="0.15">
      <c r="A23" s="135">
        <v>22</v>
      </c>
      <c r="B23" s="137"/>
      <c r="C23" s="136"/>
      <c r="D23" s="136"/>
      <c r="E23" s="136"/>
      <c r="F23" s="136"/>
      <c r="G23" s="136"/>
      <c r="H23" s="136"/>
      <c r="I23" s="136"/>
      <c r="J23" s="136"/>
      <c r="K23" s="136"/>
      <c r="L23" s="136"/>
    </row>
    <row r="24" spans="1:12" x14ac:dyDescent="0.15">
      <c r="A24" s="135">
        <v>23</v>
      </c>
      <c r="B24" s="137"/>
      <c r="C24" s="136"/>
      <c r="D24" s="136"/>
      <c r="E24" s="136"/>
      <c r="F24" s="136"/>
      <c r="G24" s="136"/>
      <c r="H24" s="136"/>
      <c r="I24" s="136"/>
      <c r="J24" s="136"/>
      <c r="K24" s="136"/>
      <c r="L24" s="136"/>
    </row>
    <row r="25" spans="1:12" x14ac:dyDescent="0.15">
      <c r="A25" s="135">
        <v>24</v>
      </c>
      <c r="B25" s="137"/>
      <c r="C25" s="136"/>
      <c r="D25" s="136"/>
      <c r="E25" s="136"/>
      <c r="F25" s="136"/>
      <c r="G25" s="136"/>
      <c r="H25" s="136"/>
      <c r="I25" s="136"/>
      <c r="J25" s="136"/>
      <c r="K25" s="136"/>
      <c r="L25" s="136"/>
    </row>
    <row r="26" spans="1:12" x14ac:dyDescent="0.15">
      <c r="A26" s="135">
        <v>25</v>
      </c>
      <c r="B26" s="137"/>
      <c r="C26" s="136"/>
      <c r="D26" s="136"/>
      <c r="E26" s="136"/>
      <c r="F26" s="136"/>
      <c r="G26" s="136"/>
      <c r="H26" s="136"/>
      <c r="I26" s="136"/>
      <c r="J26" s="136"/>
      <c r="K26" s="136"/>
      <c r="L26" s="136"/>
    </row>
    <row r="27" spans="1:12" x14ac:dyDescent="0.15">
      <c r="A27" s="135">
        <v>26</v>
      </c>
      <c r="B27" s="137"/>
      <c r="C27" s="136"/>
      <c r="D27" s="136"/>
      <c r="E27" s="136"/>
      <c r="F27" s="136"/>
      <c r="G27" s="136"/>
      <c r="H27" s="136"/>
      <c r="I27" s="136"/>
      <c r="J27" s="136"/>
      <c r="K27" s="136"/>
      <c r="L27" s="136"/>
    </row>
    <row r="28" spans="1:12" x14ac:dyDescent="0.15">
      <c r="A28" s="135">
        <v>27</v>
      </c>
      <c r="B28" s="137"/>
      <c r="C28" s="136"/>
      <c r="D28" s="136"/>
      <c r="E28" s="136"/>
      <c r="F28" s="136"/>
      <c r="G28" s="136"/>
      <c r="H28" s="136"/>
      <c r="I28" s="136"/>
      <c r="J28" s="136"/>
      <c r="K28" s="136"/>
      <c r="L28" s="136"/>
    </row>
    <row r="29" spans="1:12" x14ac:dyDescent="0.15">
      <c r="A29" s="135">
        <v>28</v>
      </c>
      <c r="B29" s="137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2" x14ac:dyDescent="0.15">
      <c r="A30" s="135">
        <v>29</v>
      </c>
      <c r="B30" s="137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2" x14ac:dyDescent="0.15">
      <c r="A31" s="135">
        <v>30</v>
      </c>
      <c r="B31" s="137"/>
      <c r="C31" s="136"/>
      <c r="D31" s="136"/>
      <c r="E31" s="136"/>
      <c r="F31" s="136"/>
      <c r="G31" s="136"/>
      <c r="H31" s="136"/>
      <c r="I31" s="136"/>
      <c r="J31" s="136"/>
      <c r="K31" s="136"/>
      <c r="L31" s="136"/>
    </row>
    <row r="32" spans="1:12" x14ac:dyDescent="0.15">
      <c r="A32" s="135">
        <v>31</v>
      </c>
      <c r="B32" s="137"/>
      <c r="C32" s="136"/>
      <c r="D32" s="136"/>
      <c r="E32" s="136"/>
      <c r="F32" s="136"/>
      <c r="G32" s="136"/>
      <c r="H32" s="136"/>
      <c r="I32" s="136"/>
      <c r="J32" s="136"/>
      <c r="K32" s="136"/>
      <c r="L32" s="136"/>
    </row>
    <row r="33" spans="1:12" x14ac:dyDescent="0.15">
      <c r="A33" s="135">
        <v>32</v>
      </c>
      <c r="B33" s="137"/>
      <c r="C33" s="136"/>
      <c r="D33" s="136"/>
      <c r="E33" s="136"/>
      <c r="F33" s="136"/>
      <c r="G33" s="136"/>
      <c r="H33" s="136"/>
      <c r="I33" s="136"/>
      <c r="J33" s="136"/>
      <c r="K33" s="136"/>
      <c r="L33" s="136"/>
    </row>
    <row r="34" spans="1:12" x14ac:dyDescent="0.15">
      <c r="A34" s="135">
        <v>33</v>
      </c>
      <c r="B34" s="137"/>
      <c r="C34" s="136"/>
      <c r="D34" s="136"/>
      <c r="E34" s="136"/>
      <c r="F34" s="136"/>
      <c r="G34" s="136"/>
      <c r="H34" s="136"/>
      <c r="I34" s="136"/>
      <c r="J34" s="136"/>
      <c r="K34" s="136"/>
      <c r="L34" s="136"/>
    </row>
    <row r="35" spans="1:12" x14ac:dyDescent="0.15">
      <c r="A35" s="135">
        <v>34</v>
      </c>
      <c r="B35" s="137"/>
      <c r="C35" s="136"/>
      <c r="D35" s="136"/>
      <c r="E35" s="136"/>
      <c r="F35" s="136"/>
      <c r="G35" s="136"/>
      <c r="H35" s="136"/>
      <c r="I35" s="136"/>
      <c r="J35" s="136"/>
      <c r="K35" s="136"/>
      <c r="L35" s="136"/>
    </row>
    <row r="36" spans="1:12" x14ac:dyDescent="0.15">
      <c r="A36" s="135">
        <v>35</v>
      </c>
      <c r="B36" s="137"/>
      <c r="C36" s="136"/>
      <c r="D36" s="136"/>
      <c r="E36" s="136"/>
      <c r="F36" s="136"/>
      <c r="G36" s="136"/>
      <c r="H36" s="136"/>
      <c r="I36" s="136"/>
      <c r="J36" s="136"/>
      <c r="K36" s="136"/>
      <c r="L36" s="136"/>
    </row>
    <row r="37" spans="1:12" x14ac:dyDescent="0.15">
      <c r="A37" s="135">
        <v>36</v>
      </c>
      <c r="B37" s="137"/>
      <c r="C37" s="136"/>
      <c r="D37" s="136"/>
      <c r="E37" s="136"/>
      <c r="F37" s="136"/>
      <c r="G37" s="136"/>
      <c r="H37" s="136"/>
      <c r="I37" s="136"/>
      <c r="J37" s="136"/>
      <c r="K37" s="136"/>
      <c r="L37" s="136"/>
    </row>
    <row r="38" spans="1:12" x14ac:dyDescent="0.15">
      <c r="A38" s="138">
        <v>38</v>
      </c>
      <c r="B38" s="139"/>
      <c r="C38" s="140"/>
      <c r="D38" s="140"/>
      <c r="E38" s="140"/>
      <c r="F38" s="140"/>
      <c r="G38" s="140"/>
      <c r="H38" s="140"/>
      <c r="I38" s="140"/>
      <c r="J38" s="140"/>
      <c r="K38" s="140"/>
      <c r="L38" s="140"/>
    </row>
    <row r="39" spans="1:12" x14ac:dyDescent="0.15">
      <c r="A39" s="138">
        <v>39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 x14ac:dyDescent="0.15">
      <c r="A40" s="138">
        <v>40</v>
      </c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</row>
    <row r="41" spans="1:12" x14ac:dyDescent="0.15">
      <c r="A41" s="138">
        <v>41</v>
      </c>
      <c r="B41" s="139"/>
      <c r="C41" s="140"/>
      <c r="D41" s="140"/>
      <c r="E41" s="140"/>
      <c r="F41" s="140"/>
      <c r="G41" s="140"/>
      <c r="H41" s="140"/>
      <c r="I41" s="140"/>
      <c r="J41" s="140"/>
      <c r="K41" s="140"/>
      <c r="L41" s="140"/>
    </row>
    <row r="42" spans="1:12" x14ac:dyDescent="0.15">
      <c r="A42" s="138">
        <v>42</v>
      </c>
      <c r="B42" s="139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3" spans="1:12" x14ac:dyDescent="0.15">
      <c r="A43" s="138">
        <v>43</v>
      </c>
      <c r="B43" s="139"/>
      <c r="C43" s="140"/>
      <c r="D43" s="140"/>
      <c r="E43" s="140"/>
      <c r="F43" s="140"/>
      <c r="G43" s="140"/>
      <c r="H43" s="140"/>
      <c r="I43" s="140"/>
      <c r="J43" s="140"/>
      <c r="K43" s="140"/>
      <c r="L43" s="140"/>
    </row>
    <row r="44" spans="1:12" x14ac:dyDescent="0.15">
      <c r="A44" s="138">
        <v>44</v>
      </c>
      <c r="B44" s="139"/>
      <c r="C44" s="140"/>
      <c r="D44" s="140"/>
      <c r="E44" s="140"/>
      <c r="F44" s="140"/>
      <c r="G44" s="140"/>
      <c r="H44" s="140"/>
      <c r="I44" s="140"/>
      <c r="J44" s="140"/>
      <c r="K44" s="140"/>
      <c r="L44" s="140"/>
    </row>
    <row r="45" spans="1:12" x14ac:dyDescent="0.15">
      <c r="A45" s="138">
        <v>45</v>
      </c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</row>
    <row r="46" spans="1:12" x14ac:dyDescent="0.15">
      <c r="A46" s="138">
        <v>46</v>
      </c>
      <c r="B46" s="139"/>
      <c r="C46" s="140"/>
      <c r="D46" s="140"/>
      <c r="E46" s="140"/>
      <c r="F46" s="140"/>
      <c r="G46" s="140"/>
      <c r="H46" s="140"/>
      <c r="I46" s="140"/>
      <c r="J46" s="140"/>
      <c r="K46" s="140"/>
      <c r="L46" s="140"/>
    </row>
    <row r="47" spans="1:12" x14ac:dyDescent="0.15">
      <c r="A47" s="138">
        <v>47</v>
      </c>
      <c r="B47" s="139"/>
      <c r="C47" s="140"/>
      <c r="D47" s="140"/>
      <c r="E47" s="140"/>
      <c r="F47" s="140"/>
      <c r="G47" s="140"/>
      <c r="H47" s="140"/>
      <c r="I47" s="140"/>
      <c r="J47" s="140"/>
      <c r="K47" s="140"/>
      <c r="L47" s="140"/>
    </row>
    <row r="48" spans="1:12" x14ac:dyDescent="0.15">
      <c r="A48" s="138">
        <v>48</v>
      </c>
      <c r="B48" s="139"/>
      <c r="C48" s="140"/>
      <c r="D48" s="140"/>
      <c r="E48" s="140"/>
      <c r="F48" s="140"/>
      <c r="G48" s="140"/>
      <c r="H48" s="140"/>
      <c r="I48" s="140"/>
      <c r="J48" s="140"/>
      <c r="K48" s="140"/>
      <c r="L48" s="140"/>
    </row>
    <row r="49" spans="1:12" x14ac:dyDescent="0.15">
      <c r="A49" s="138">
        <v>49</v>
      </c>
      <c r="B49" s="139"/>
      <c r="C49" s="140"/>
      <c r="D49" s="140"/>
      <c r="E49" s="140"/>
      <c r="F49" s="140"/>
      <c r="G49" s="140"/>
      <c r="H49" s="140"/>
      <c r="I49" s="140"/>
      <c r="J49" s="140"/>
      <c r="K49" s="140"/>
      <c r="L49" s="140"/>
    </row>
    <row r="50" spans="1:12" x14ac:dyDescent="0.15">
      <c r="A50" s="138">
        <v>50</v>
      </c>
      <c r="B50" s="139"/>
      <c r="C50" s="140"/>
      <c r="D50" s="140"/>
      <c r="E50" s="140"/>
      <c r="F50" s="140"/>
      <c r="G50" s="140"/>
      <c r="H50" s="140"/>
      <c r="I50" s="140"/>
      <c r="J50" s="140"/>
      <c r="K50" s="140"/>
      <c r="L50" s="140"/>
    </row>
    <row r="51" spans="1:12" x14ac:dyDescent="0.15">
      <c r="A51" s="138">
        <v>51</v>
      </c>
      <c r="B51" s="139"/>
      <c r="C51" s="140"/>
      <c r="D51" s="140"/>
      <c r="E51" s="140"/>
      <c r="F51" s="140"/>
      <c r="G51" s="140"/>
      <c r="H51" s="140"/>
      <c r="I51" s="140"/>
      <c r="J51" s="140"/>
      <c r="K51" s="140"/>
      <c r="L51" s="140"/>
    </row>
    <row r="52" spans="1:12" x14ac:dyDescent="0.15">
      <c r="A52" s="138">
        <v>52</v>
      </c>
      <c r="B52" s="139"/>
      <c r="C52" s="140"/>
      <c r="D52" s="140"/>
      <c r="E52" s="140"/>
      <c r="F52" s="140"/>
      <c r="G52" s="140"/>
      <c r="H52" s="140"/>
      <c r="I52" s="140"/>
      <c r="J52" s="140"/>
      <c r="K52" s="140"/>
      <c r="L52" s="140"/>
    </row>
    <row r="53" spans="1:12" x14ac:dyDescent="0.15">
      <c r="A53" s="138">
        <v>53</v>
      </c>
      <c r="B53" s="139"/>
      <c r="C53" s="140"/>
      <c r="D53" s="140"/>
      <c r="E53" s="140"/>
      <c r="F53" s="140"/>
      <c r="G53" s="140"/>
      <c r="H53" s="140"/>
      <c r="I53" s="140"/>
      <c r="J53" s="140"/>
      <c r="K53" s="140"/>
      <c r="L53" s="140"/>
    </row>
    <row r="54" spans="1:12" x14ac:dyDescent="0.15">
      <c r="A54" s="138">
        <v>54</v>
      </c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</row>
    <row r="55" spans="1:12" x14ac:dyDescent="0.15">
      <c r="A55" s="138">
        <v>55</v>
      </c>
      <c r="B55" s="139"/>
      <c r="C55" s="140"/>
      <c r="D55" s="140"/>
      <c r="E55" s="140"/>
      <c r="F55" s="140"/>
      <c r="G55" s="140"/>
      <c r="H55" s="140"/>
      <c r="I55" s="140"/>
      <c r="J55" s="140"/>
      <c r="K55" s="140"/>
      <c r="L55" s="140"/>
    </row>
    <row r="56" spans="1:12" x14ac:dyDescent="0.15">
      <c r="A56" s="138">
        <v>56</v>
      </c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</row>
    <row r="57" spans="1:12" x14ac:dyDescent="0.15">
      <c r="A57" s="138">
        <v>57</v>
      </c>
      <c r="B57" s="139"/>
      <c r="C57" s="140"/>
      <c r="D57" s="140"/>
      <c r="E57" s="140"/>
      <c r="F57" s="140"/>
      <c r="G57" s="140"/>
      <c r="H57" s="140"/>
      <c r="I57" s="140"/>
      <c r="J57" s="140"/>
      <c r="K57" s="140"/>
      <c r="L57" s="140"/>
    </row>
    <row r="58" spans="1:12" x14ac:dyDescent="0.15">
      <c r="A58" s="138">
        <v>58</v>
      </c>
      <c r="B58" s="139"/>
      <c r="C58" s="140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1:12" x14ac:dyDescent="0.15">
      <c r="A59" s="138">
        <v>59</v>
      </c>
      <c r="B59" s="139"/>
      <c r="C59" s="140"/>
      <c r="D59" s="140"/>
      <c r="E59" s="140"/>
      <c r="F59" s="140"/>
      <c r="G59" s="140"/>
      <c r="H59" s="140"/>
      <c r="I59" s="140"/>
      <c r="J59" s="140"/>
      <c r="K59" s="140"/>
      <c r="L59" s="140"/>
    </row>
    <row r="60" spans="1:12" x14ac:dyDescent="0.15">
      <c r="A60" s="138">
        <v>60</v>
      </c>
      <c r="B60" s="139"/>
      <c r="C60" s="140"/>
      <c r="D60" s="140"/>
      <c r="E60" s="140"/>
      <c r="F60" s="140"/>
      <c r="G60" s="140"/>
      <c r="H60" s="140"/>
      <c r="I60" s="140"/>
      <c r="J60" s="140"/>
      <c r="K60" s="140"/>
      <c r="L60" s="140"/>
    </row>
    <row r="61" spans="1:12" x14ac:dyDescent="0.15">
      <c r="A61" s="138">
        <v>61</v>
      </c>
      <c r="B61" s="139"/>
      <c r="C61" s="140"/>
      <c r="D61" s="140"/>
      <c r="E61" s="140"/>
      <c r="F61" s="140"/>
      <c r="G61" s="140"/>
      <c r="H61" s="140"/>
      <c r="I61" s="140"/>
      <c r="J61" s="140"/>
      <c r="K61" s="140"/>
      <c r="L61" s="140"/>
    </row>
    <row r="62" spans="1:12" x14ac:dyDescent="0.15">
      <c r="A62" s="138">
        <v>62</v>
      </c>
      <c r="B62" s="139"/>
      <c r="C62" s="140"/>
      <c r="D62" s="140"/>
      <c r="E62" s="140"/>
      <c r="F62" s="140"/>
      <c r="G62" s="140"/>
      <c r="H62" s="140"/>
      <c r="I62" s="140"/>
      <c r="J62" s="140"/>
      <c r="K62" s="140"/>
      <c r="L62" s="140"/>
    </row>
    <row r="63" spans="1:12" x14ac:dyDescent="0.15">
      <c r="A63" s="138">
        <v>63</v>
      </c>
      <c r="B63" s="139"/>
      <c r="C63" s="140"/>
      <c r="D63" s="140"/>
      <c r="E63" s="140"/>
      <c r="F63" s="140"/>
      <c r="G63" s="140"/>
      <c r="H63" s="140"/>
      <c r="I63" s="140"/>
      <c r="J63" s="140"/>
      <c r="K63" s="140"/>
      <c r="L63" s="140"/>
    </row>
    <row r="64" spans="1:12" x14ac:dyDescent="0.15">
      <c r="A64" s="138">
        <v>64</v>
      </c>
      <c r="B64" s="139"/>
      <c r="C64" s="140"/>
      <c r="D64" s="140"/>
      <c r="E64" s="140"/>
      <c r="F64" s="140"/>
      <c r="G64" s="140"/>
      <c r="H64" s="140"/>
      <c r="I64" s="140"/>
      <c r="J64" s="140"/>
      <c r="K64" s="140"/>
      <c r="L64" s="140"/>
    </row>
    <row r="65" spans="1:12" x14ac:dyDescent="0.15">
      <c r="A65" s="138">
        <v>65</v>
      </c>
      <c r="B65" s="139"/>
      <c r="C65" s="140"/>
      <c r="D65" s="140"/>
      <c r="E65" s="140"/>
      <c r="F65" s="140"/>
      <c r="G65" s="140"/>
      <c r="H65" s="140"/>
      <c r="I65" s="140"/>
      <c r="J65" s="140"/>
      <c r="K65" s="140"/>
      <c r="L65" s="140"/>
    </row>
    <row r="66" spans="1:12" x14ac:dyDescent="0.15">
      <c r="A66" s="138">
        <v>66</v>
      </c>
      <c r="B66" s="139"/>
      <c r="C66" s="140"/>
      <c r="D66" s="140"/>
      <c r="E66" s="140"/>
      <c r="F66" s="140"/>
      <c r="G66" s="140"/>
      <c r="H66" s="140"/>
      <c r="I66" s="140"/>
      <c r="J66" s="140"/>
      <c r="K66" s="140"/>
      <c r="L66" s="140"/>
    </row>
    <row r="67" spans="1:12" x14ac:dyDescent="0.15">
      <c r="A67" s="138">
        <v>67</v>
      </c>
      <c r="B67" s="139"/>
      <c r="C67" s="140"/>
      <c r="D67" s="140"/>
      <c r="E67" s="140"/>
      <c r="F67" s="140"/>
      <c r="G67" s="140"/>
      <c r="H67" s="140"/>
      <c r="I67" s="140"/>
      <c r="J67" s="140"/>
      <c r="K67" s="140"/>
      <c r="L67" s="140"/>
    </row>
    <row r="68" spans="1:12" x14ac:dyDescent="0.15">
      <c r="A68" s="138">
        <v>68</v>
      </c>
      <c r="B68" s="139"/>
      <c r="C68" s="140"/>
      <c r="D68" s="140"/>
      <c r="E68" s="140"/>
      <c r="F68" s="140"/>
      <c r="G68" s="140"/>
      <c r="H68" s="140"/>
      <c r="I68" s="140"/>
      <c r="J68" s="140"/>
      <c r="K68" s="140"/>
      <c r="L68" s="140"/>
    </row>
    <row r="69" spans="1:12" x14ac:dyDescent="0.15">
      <c r="A69" s="138">
        <v>69</v>
      </c>
      <c r="B69" s="139"/>
      <c r="C69" s="140"/>
      <c r="D69" s="140"/>
      <c r="E69" s="140"/>
      <c r="F69" s="140"/>
      <c r="G69" s="140"/>
      <c r="H69" s="140"/>
      <c r="I69" s="140"/>
      <c r="J69" s="140"/>
      <c r="K69" s="140"/>
      <c r="L69" s="140"/>
    </row>
    <row r="70" spans="1:12" x14ac:dyDescent="0.15">
      <c r="A70" s="138">
        <v>70</v>
      </c>
      <c r="B70" s="139"/>
      <c r="C70" s="140"/>
      <c r="D70" s="140"/>
      <c r="E70" s="140"/>
      <c r="F70" s="140"/>
      <c r="G70" s="140"/>
      <c r="H70" s="140"/>
      <c r="I70" s="140"/>
      <c r="J70" s="140"/>
      <c r="K70" s="140"/>
      <c r="L70" s="140"/>
    </row>
    <row r="71" spans="1:12" x14ac:dyDescent="0.15">
      <c r="A71" s="138">
        <v>71</v>
      </c>
      <c r="B71" s="139"/>
      <c r="C71" s="140"/>
      <c r="D71" s="140"/>
      <c r="E71" s="140"/>
      <c r="F71" s="140"/>
      <c r="G71" s="140"/>
      <c r="H71" s="140"/>
      <c r="I71" s="140"/>
      <c r="J71" s="140"/>
      <c r="K71" s="140"/>
      <c r="L71" s="140"/>
    </row>
    <row r="72" spans="1:12" x14ac:dyDescent="0.15">
      <c r="A72" s="138">
        <v>72</v>
      </c>
      <c r="B72" s="139"/>
      <c r="C72" s="140"/>
      <c r="D72" s="140"/>
      <c r="E72" s="140"/>
      <c r="F72" s="140"/>
      <c r="G72" s="140"/>
      <c r="H72" s="140"/>
      <c r="I72" s="140"/>
      <c r="J72" s="140"/>
      <c r="K72" s="140"/>
      <c r="L72" s="140"/>
    </row>
    <row r="73" spans="1:12" x14ac:dyDescent="0.15">
      <c r="A73" s="138">
        <v>73</v>
      </c>
      <c r="B73" s="139"/>
      <c r="C73" s="140"/>
      <c r="D73" s="140"/>
      <c r="E73" s="140"/>
      <c r="F73" s="140"/>
      <c r="G73" s="140"/>
      <c r="H73" s="140"/>
      <c r="I73" s="140"/>
      <c r="J73" s="140"/>
      <c r="K73" s="140"/>
      <c r="L73" s="140"/>
    </row>
    <row r="74" spans="1:12" x14ac:dyDescent="0.15">
      <c r="A74" s="138">
        <v>74</v>
      </c>
      <c r="B74" s="139"/>
      <c r="C74" s="140"/>
      <c r="D74" s="140"/>
      <c r="E74" s="140"/>
      <c r="F74" s="140"/>
      <c r="G74" s="140"/>
      <c r="H74" s="140"/>
      <c r="I74" s="140"/>
      <c r="J74" s="140"/>
      <c r="K74" s="140"/>
      <c r="L74" s="140"/>
    </row>
    <row r="75" spans="1:12" x14ac:dyDescent="0.15">
      <c r="A75" s="138">
        <v>75</v>
      </c>
      <c r="B75" s="139"/>
      <c r="C75" s="140"/>
      <c r="D75" s="140"/>
      <c r="E75" s="140"/>
      <c r="F75" s="140"/>
      <c r="G75" s="140"/>
      <c r="H75" s="140"/>
      <c r="I75" s="140"/>
      <c r="J75" s="140"/>
      <c r="K75" s="140"/>
      <c r="L75" s="140"/>
    </row>
    <row r="76" spans="1:12" x14ac:dyDescent="0.15">
      <c r="A76" s="138">
        <v>76</v>
      </c>
      <c r="B76" s="139"/>
      <c r="C76" s="140"/>
      <c r="D76" s="140"/>
      <c r="E76" s="140"/>
      <c r="F76" s="140"/>
      <c r="G76" s="140"/>
      <c r="H76" s="140"/>
      <c r="I76" s="140"/>
      <c r="J76" s="140"/>
      <c r="K76" s="140"/>
      <c r="L76" s="140"/>
    </row>
    <row r="77" spans="1:12" x14ac:dyDescent="0.15">
      <c r="A77" s="138">
        <v>77</v>
      </c>
      <c r="B77" s="139"/>
      <c r="C77" s="140"/>
      <c r="D77" s="140"/>
      <c r="E77" s="140"/>
      <c r="F77" s="140"/>
      <c r="G77" s="140"/>
      <c r="H77" s="140"/>
      <c r="I77" s="140"/>
      <c r="J77" s="140"/>
      <c r="K77" s="140"/>
      <c r="L77" s="140"/>
    </row>
    <row r="78" spans="1:12" x14ac:dyDescent="0.15">
      <c r="A78" s="138">
        <v>78</v>
      </c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</row>
    <row r="79" spans="1:12" x14ac:dyDescent="0.15">
      <c r="A79" s="138">
        <v>79</v>
      </c>
      <c r="B79" s="139"/>
      <c r="C79" s="140"/>
      <c r="D79" s="140"/>
      <c r="E79" s="140"/>
      <c r="F79" s="140"/>
      <c r="G79" s="140"/>
      <c r="H79" s="140"/>
      <c r="I79" s="140"/>
      <c r="J79" s="140"/>
      <c r="K79" s="140"/>
      <c r="L79" s="140"/>
    </row>
    <row r="80" spans="1:12" x14ac:dyDescent="0.15">
      <c r="A80" s="138">
        <v>80</v>
      </c>
      <c r="B80" s="139"/>
      <c r="C80" s="140"/>
      <c r="D80" s="140"/>
      <c r="E80" s="140"/>
      <c r="F80" s="140"/>
      <c r="G80" s="140"/>
      <c r="H80" s="140"/>
      <c r="I80" s="140"/>
      <c r="J80" s="140"/>
      <c r="K80" s="140"/>
      <c r="L80" s="140"/>
    </row>
    <row r="81" spans="1:12" x14ac:dyDescent="0.15">
      <c r="A81" s="138">
        <v>81</v>
      </c>
      <c r="B81" s="139"/>
      <c r="C81" s="140"/>
      <c r="D81" s="140"/>
      <c r="E81" s="140"/>
      <c r="F81" s="140"/>
      <c r="G81" s="140"/>
      <c r="H81" s="140"/>
      <c r="I81" s="140"/>
      <c r="J81" s="140"/>
      <c r="K81" s="140"/>
      <c r="L81" s="140"/>
    </row>
    <row r="82" spans="1:12" x14ac:dyDescent="0.15">
      <c r="A82" s="138">
        <v>82</v>
      </c>
      <c r="B82" s="139"/>
      <c r="C82" s="140"/>
      <c r="D82" s="140"/>
      <c r="E82" s="140"/>
      <c r="F82" s="140"/>
      <c r="G82" s="140"/>
      <c r="H82" s="140"/>
      <c r="I82" s="140"/>
      <c r="J82" s="140"/>
      <c r="K82" s="140"/>
      <c r="L82" s="140"/>
    </row>
    <row r="83" spans="1:12" x14ac:dyDescent="0.15">
      <c r="A83" s="138">
        <v>83</v>
      </c>
      <c r="B83" s="139"/>
      <c r="C83" s="140"/>
      <c r="D83" s="140"/>
      <c r="E83" s="140"/>
      <c r="F83" s="140"/>
      <c r="G83" s="140"/>
      <c r="H83" s="140"/>
      <c r="I83" s="140"/>
      <c r="J83" s="140"/>
      <c r="K83" s="140"/>
      <c r="L83" s="140"/>
    </row>
    <row r="84" spans="1:12" x14ac:dyDescent="0.15">
      <c r="A84" s="138">
        <v>84</v>
      </c>
      <c r="B84" s="139"/>
      <c r="C84" s="140"/>
      <c r="D84" s="140"/>
      <c r="E84" s="140"/>
      <c r="F84" s="140"/>
      <c r="G84" s="140"/>
      <c r="H84" s="140"/>
      <c r="I84" s="140"/>
      <c r="J84" s="140"/>
      <c r="K84" s="140"/>
      <c r="L84" s="140"/>
    </row>
    <row r="85" spans="1:12" x14ac:dyDescent="0.15">
      <c r="A85" s="138">
        <v>85</v>
      </c>
      <c r="B85" s="139"/>
      <c r="C85" s="140"/>
      <c r="D85" s="140"/>
      <c r="E85" s="140"/>
      <c r="F85" s="140"/>
      <c r="G85" s="140"/>
      <c r="H85" s="140"/>
      <c r="I85" s="140"/>
      <c r="J85" s="140"/>
      <c r="K85" s="140"/>
      <c r="L85" s="140"/>
    </row>
    <row r="86" spans="1:12" x14ac:dyDescent="0.15">
      <c r="A86" s="138">
        <v>86</v>
      </c>
      <c r="B86" s="139"/>
      <c r="C86" s="140"/>
      <c r="D86" s="140"/>
      <c r="E86" s="140"/>
      <c r="F86" s="140"/>
      <c r="G86" s="140"/>
      <c r="H86" s="140"/>
      <c r="I86" s="140"/>
      <c r="J86" s="140"/>
      <c r="K86" s="140"/>
      <c r="L86" s="140"/>
    </row>
    <row r="87" spans="1:12" x14ac:dyDescent="0.15">
      <c r="A87" s="138">
        <v>87</v>
      </c>
      <c r="B87" s="139"/>
      <c r="C87" s="140"/>
      <c r="D87" s="140"/>
      <c r="E87" s="140"/>
      <c r="F87" s="140"/>
      <c r="G87" s="140"/>
      <c r="H87" s="140"/>
      <c r="I87" s="140"/>
      <c r="J87" s="140"/>
      <c r="K87" s="140"/>
      <c r="L87" s="140"/>
    </row>
    <row r="88" spans="1:12" x14ac:dyDescent="0.15">
      <c r="A88" s="138">
        <v>88</v>
      </c>
      <c r="B88" s="139"/>
      <c r="C88" s="140"/>
      <c r="D88" s="140"/>
      <c r="E88" s="140"/>
      <c r="F88" s="140"/>
      <c r="G88" s="140"/>
      <c r="H88" s="140"/>
      <c r="I88" s="140"/>
      <c r="J88" s="140"/>
      <c r="K88" s="140"/>
      <c r="L88" s="140"/>
    </row>
    <row r="89" spans="1:12" x14ac:dyDescent="0.15">
      <c r="A89" s="138">
        <v>89</v>
      </c>
      <c r="B89" s="139"/>
      <c r="C89" s="140"/>
      <c r="D89" s="140"/>
      <c r="E89" s="140"/>
      <c r="F89" s="140"/>
      <c r="G89" s="140"/>
      <c r="H89" s="140"/>
      <c r="I89" s="140"/>
      <c r="J89" s="140"/>
      <c r="K89" s="140"/>
      <c r="L89" s="140"/>
    </row>
    <row r="90" spans="1:12" x14ac:dyDescent="0.15">
      <c r="A90" s="138">
        <v>90</v>
      </c>
      <c r="B90" s="139"/>
      <c r="C90" s="140"/>
      <c r="D90" s="140"/>
      <c r="E90" s="140"/>
      <c r="F90" s="140"/>
      <c r="G90" s="140"/>
      <c r="H90" s="140"/>
      <c r="I90" s="140"/>
      <c r="J90" s="140"/>
      <c r="K90" s="140"/>
      <c r="L90" s="140"/>
    </row>
    <row r="91" spans="1:12" x14ac:dyDescent="0.15">
      <c r="A91" s="138">
        <v>91</v>
      </c>
      <c r="B91" s="139"/>
      <c r="C91" s="140"/>
      <c r="D91" s="140"/>
      <c r="E91" s="140"/>
      <c r="F91" s="140"/>
      <c r="G91" s="140"/>
      <c r="H91" s="140"/>
      <c r="I91" s="140"/>
      <c r="J91" s="140"/>
      <c r="K91" s="140"/>
      <c r="L91" s="140"/>
    </row>
    <row r="92" spans="1:12" x14ac:dyDescent="0.15">
      <c r="A92" s="138">
        <v>92</v>
      </c>
      <c r="B92" s="139"/>
      <c r="C92" s="140"/>
      <c r="D92" s="140"/>
      <c r="E92" s="140"/>
      <c r="F92" s="140"/>
      <c r="G92" s="140"/>
      <c r="H92" s="140"/>
      <c r="I92" s="140"/>
      <c r="J92" s="140"/>
      <c r="K92" s="140"/>
      <c r="L92" s="140"/>
    </row>
    <row r="93" spans="1:12" x14ac:dyDescent="0.15">
      <c r="A93" s="138">
        <v>93</v>
      </c>
      <c r="B93" s="139"/>
      <c r="C93" s="140"/>
      <c r="D93" s="140"/>
      <c r="E93" s="140"/>
      <c r="F93" s="140"/>
      <c r="G93" s="140"/>
      <c r="H93" s="140"/>
      <c r="I93" s="140"/>
      <c r="J93" s="140"/>
      <c r="K93" s="140"/>
      <c r="L93" s="140"/>
    </row>
    <row r="94" spans="1:12" x14ac:dyDescent="0.15">
      <c r="A94" s="138">
        <v>94</v>
      </c>
      <c r="B94" s="139"/>
      <c r="C94" s="140"/>
      <c r="D94" s="140"/>
      <c r="E94" s="140"/>
      <c r="F94" s="140"/>
      <c r="G94" s="140"/>
      <c r="H94" s="140"/>
      <c r="I94" s="140"/>
      <c r="J94" s="140"/>
      <c r="K94" s="140"/>
      <c r="L94" s="140"/>
    </row>
    <row r="95" spans="1:12" x14ac:dyDescent="0.15">
      <c r="A95" s="138">
        <v>95</v>
      </c>
      <c r="B95" s="139"/>
      <c r="C95" s="140"/>
      <c r="D95" s="140"/>
      <c r="E95" s="140"/>
      <c r="F95" s="140"/>
      <c r="G95" s="140"/>
      <c r="H95" s="140"/>
      <c r="I95" s="140"/>
      <c r="J95" s="140"/>
      <c r="K95" s="140"/>
      <c r="L95" s="140"/>
    </row>
    <row r="96" spans="1:12" x14ac:dyDescent="0.15">
      <c r="A96" s="138">
        <v>96</v>
      </c>
      <c r="B96" s="139"/>
      <c r="C96" s="140"/>
      <c r="D96" s="140"/>
      <c r="E96" s="140"/>
      <c r="F96" s="140"/>
      <c r="G96" s="140"/>
      <c r="H96" s="140"/>
      <c r="I96" s="140"/>
      <c r="J96" s="140"/>
      <c r="K96" s="140"/>
      <c r="L96" s="140"/>
    </row>
    <row r="97" spans="1:12" x14ac:dyDescent="0.15">
      <c r="A97" s="138">
        <v>97</v>
      </c>
      <c r="B97" s="139"/>
      <c r="C97" s="140"/>
      <c r="D97" s="140"/>
      <c r="E97" s="140"/>
      <c r="F97" s="140"/>
      <c r="G97" s="140"/>
      <c r="H97" s="140"/>
      <c r="I97" s="140"/>
      <c r="J97" s="140"/>
      <c r="K97" s="140"/>
      <c r="L97" s="140"/>
    </row>
    <row r="98" spans="1:12" x14ac:dyDescent="0.15">
      <c r="A98" s="138">
        <v>98</v>
      </c>
      <c r="B98" s="139"/>
      <c r="C98" s="140"/>
      <c r="D98" s="140"/>
      <c r="E98" s="140"/>
      <c r="F98" s="140"/>
      <c r="G98" s="140"/>
      <c r="H98" s="140"/>
      <c r="I98" s="140"/>
      <c r="J98" s="140"/>
      <c r="K98" s="140"/>
      <c r="L98" s="140"/>
    </row>
    <row r="99" spans="1:12" x14ac:dyDescent="0.15">
      <c r="A99" s="138">
        <v>99</v>
      </c>
      <c r="B99" s="139"/>
      <c r="C99" s="140"/>
      <c r="D99" s="140"/>
      <c r="E99" s="140"/>
      <c r="F99" s="140"/>
      <c r="G99" s="140"/>
      <c r="H99" s="140"/>
      <c r="I99" s="140"/>
      <c r="J99" s="140"/>
      <c r="K99" s="140"/>
      <c r="L99" s="140"/>
    </row>
    <row r="100" spans="1:12" x14ac:dyDescent="0.15">
      <c r="A100" s="138">
        <v>100</v>
      </c>
      <c r="B100" s="139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</row>
    <row r="101" spans="1:12" x14ac:dyDescent="0.15">
      <c r="A101" s="138">
        <v>101</v>
      </c>
      <c r="B101" s="139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</row>
    <row r="102" spans="1:12" x14ac:dyDescent="0.15">
      <c r="A102" s="138">
        <v>102</v>
      </c>
      <c r="B102" s="139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</row>
    <row r="103" spans="1:12" x14ac:dyDescent="0.15">
      <c r="A103" s="138">
        <v>103</v>
      </c>
      <c r="B103" s="139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</row>
    <row r="104" spans="1:12" x14ac:dyDescent="0.15">
      <c r="A104" s="138">
        <v>104</v>
      </c>
      <c r="B104" s="139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</row>
    <row r="105" spans="1:12" x14ac:dyDescent="0.15">
      <c r="A105" s="138">
        <v>105</v>
      </c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</row>
    <row r="106" spans="1:12" x14ac:dyDescent="0.15">
      <c r="A106" s="138">
        <v>106</v>
      </c>
      <c r="B106" s="139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</row>
    <row r="107" spans="1:12" x14ac:dyDescent="0.15">
      <c r="A107" s="138">
        <v>107</v>
      </c>
      <c r="B107" s="139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</row>
    <row r="108" spans="1:12" x14ac:dyDescent="0.15">
      <c r="A108" s="138">
        <v>108</v>
      </c>
      <c r="B108" s="139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</row>
    <row r="109" spans="1:12" x14ac:dyDescent="0.15">
      <c r="A109" s="138">
        <v>109</v>
      </c>
      <c r="B109" s="139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</row>
    <row r="110" spans="1:12" x14ac:dyDescent="0.15">
      <c r="A110" s="138">
        <v>110</v>
      </c>
      <c r="B110" s="139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</row>
    <row r="111" spans="1:12" x14ac:dyDescent="0.15">
      <c r="A111" s="138">
        <v>111</v>
      </c>
      <c r="B111" s="139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</row>
    <row r="112" spans="1:12" x14ac:dyDescent="0.15">
      <c r="A112" s="138">
        <v>112</v>
      </c>
      <c r="B112" s="139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</row>
    <row r="113" spans="1:12" x14ac:dyDescent="0.15">
      <c r="A113" s="138">
        <v>113</v>
      </c>
      <c r="B113" s="139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</row>
    <row r="114" spans="1:12" x14ac:dyDescent="0.15">
      <c r="A114" s="138">
        <v>114</v>
      </c>
      <c r="B114" s="139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</row>
    <row r="115" spans="1:12" x14ac:dyDescent="0.15">
      <c r="A115" s="138">
        <v>115</v>
      </c>
      <c r="B115" s="139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</row>
    <row r="116" spans="1:12" x14ac:dyDescent="0.15">
      <c r="A116" s="138">
        <v>116</v>
      </c>
      <c r="B116" s="139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</row>
    <row r="117" spans="1:12" x14ac:dyDescent="0.15">
      <c r="A117" s="138">
        <v>117</v>
      </c>
      <c r="B117" s="139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</row>
    <row r="118" spans="1:12" x14ac:dyDescent="0.15">
      <c r="A118" s="138">
        <v>118</v>
      </c>
      <c r="B118" s="139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</row>
    <row r="119" spans="1:12" x14ac:dyDescent="0.15">
      <c r="A119" s="138">
        <v>119</v>
      </c>
      <c r="B119" s="139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</row>
    <row r="120" spans="1:12" x14ac:dyDescent="0.15">
      <c r="A120" s="138">
        <v>120</v>
      </c>
      <c r="B120" s="139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</row>
    <row r="121" spans="1:12" x14ac:dyDescent="0.15">
      <c r="A121" s="138">
        <v>121</v>
      </c>
      <c r="B121" s="139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</row>
    <row r="122" spans="1:12" x14ac:dyDescent="0.15">
      <c r="A122" s="138">
        <v>122</v>
      </c>
      <c r="B122" s="139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</row>
    <row r="123" spans="1:12" x14ac:dyDescent="0.15">
      <c r="A123" s="138">
        <v>123</v>
      </c>
      <c r="B123" s="139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</row>
    <row r="124" spans="1:12" x14ac:dyDescent="0.15">
      <c r="A124" s="138">
        <v>124</v>
      </c>
      <c r="B124" s="139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</row>
    <row r="125" spans="1:12" x14ac:dyDescent="0.15">
      <c r="A125" s="138">
        <v>125</v>
      </c>
      <c r="B125" s="139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</row>
    <row r="126" spans="1:12" x14ac:dyDescent="0.15">
      <c r="A126" s="138">
        <v>126</v>
      </c>
      <c r="B126" s="139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</row>
    <row r="127" spans="1:12" x14ac:dyDescent="0.15">
      <c r="A127" s="138">
        <v>127</v>
      </c>
      <c r="B127" s="139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1:12" x14ac:dyDescent="0.15">
      <c r="A128" s="138">
        <v>128</v>
      </c>
      <c r="B128" s="139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1:12" x14ac:dyDescent="0.15">
      <c r="A129" s="138">
        <v>129</v>
      </c>
      <c r="B129" s="139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</row>
    <row r="130" spans="1:12" x14ac:dyDescent="0.15">
      <c r="A130" s="138">
        <v>130</v>
      </c>
      <c r="B130" s="139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</row>
    <row r="131" spans="1:12" x14ac:dyDescent="0.15">
      <c r="A131" s="138">
        <v>131</v>
      </c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</row>
    <row r="132" spans="1:12" x14ac:dyDescent="0.15">
      <c r="A132" s="138">
        <v>132</v>
      </c>
      <c r="B132" s="139"/>
      <c r="C132" s="140"/>
      <c r="D132" s="140"/>
      <c r="E132" s="140"/>
      <c r="F132" s="140">
        <f t="shared" ref="F132:F194" si="0">D132*E132</f>
        <v>0</v>
      </c>
      <c r="G132" s="140"/>
      <c r="H132" s="140"/>
      <c r="I132" s="140"/>
      <c r="J132" s="140"/>
      <c r="K132" s="140"/>
      <c r="L132" s="140"/>
    </row>
    <row r="133" spans="1:12" x14ac:dyDescent="0.15">
      <c r="A133" s="138">
        <v>133</v>
      </c>
      <c r="B133" s="139"/>
      <c r="C133" s="140"/>
      <c r="D133" s="140"/>
      <c r="E133" s="140"/>
      <c r="F133" s="140">
        <f t="shared" si="0"/>
        <v>0</v>
      </c>
      <c r="G133" s="140"/>
      <c r="H133" s="140"/>
      <c r="I133" s="140"/>
      <c r="J133" s="140"/>
      <c r="K133" s="140"/>
      <c r="L133" s="140"/>
    </row>
    <row r="134" spans="1:12" x14ac:dyDescent="0.15">
      <c r="A134" s="138">
        <v>134</v>
      </c>
      <c r="B134" s="139"/>
      <c r="C134" s="140"/>
      <c r="D134" s="140"/>
      <c r="E134" s="140"/>
      <c r="F134" s="140">
        <f t="shared" si="0"/>
        <v>0</v>
      </c>
      <c r="G134" s="140"/>
      <c r="H134" s="140"/>
      <c r="I134" s="140"/>
      <c r="J134" s="140"/>
      <c r="K134" s="140"/>
      <c r="L134" s="140"/>
    </row>
    <row r="135" spans="1:12" x14ac:dyDescent="0.15">
      <c r="A135" s="138">
        <v>135</v>
      </c>
      <c r="B135" s="139"/>
      <c r="C135" s="140"/>
      <c r="D135" s="140"/>
      <c r="E135" s="140"/>
      <c r="F135" s="140">
        <f t="shared" si="0"/>
        <v>0</v>
      </c>
      <c r="G135" s="140"/>
      <c r="H135" s="140"/>
      <c r="I135" s="140"/>
      <c r="J135" s="140"/>
      <c r="K135" s="140"/>
      <c r="L135" s="140"/>
    </row>
    <row r="136" spans="1:12" x14ac:dyDescent="0.15">
      <c r="A136" s="138">
        <v>136</v>
      </c>
      <c r="B136" s="139"/>
      <c r="C136" s="140"/>
      <c r="D136" s="140"/>
      <c r="E136" s="140"/>
      <c r="F136" s="140">
        <f t="shared" si="0"/>
        <v>0</v>
      </c>
      <c r="G136" s="140"/>
      <c r="H136" s="140"/>
      <c r="I136" s="140"/>
      <c r="J136" s="140"/>
      <c r="K136" s="140"/>
      <c r="L136" s="140"/>
    </row>
    <row r="137" spans="1:12" x14ac:dyDescent="0.15">
      <c r="A137" s="138">
        <v>137</v>
      </c>
      <c r="B137" s="139"/>
      <c r="C137" s="140"/>
      <c r="D137" s="140"/>
      <c r="E137" s="140"/>
      <c r="F137" s="140">
        <f t="shared" si="0"/>
        <v>0</v>
      </c>
      <c r="G137" s="140"/>
      <c r="H137" s="140"/>
      <c r="I137" s="140"/>
      <c r="J137" s="140"/>
      <c r="K137" s="140"/>
      <c r="L137" s="140"/>
    </row>
    <row r="138" spans="1:12" x14ac:dyDescent="0.15">
      <c r="A138" s="138">
        <v>138</v>
      </c>
      <c r="B138" s="139"/>
      <c r="C138" s="140"/>
      <c r="D138" s="140"/>
      <c r="E138" s="140"/>
      <c r="F138" s="140">
        <f t="shared" si="0"/>
        <v>0</v>
      </c>
      <c r="G138" s="140"/>
      <c r="H138" s="140"/>
      <c r="I138" s="140"/>
      <c r="J138" s="140"/>
      <c r="K138" s="140"/>
      <c r="L138" s="140"/>
    </row>
    <row r="139" spans="1:12" x14ac:dyDescent="0.15">
      <c r="A139" s="138">
        <v>139</v>
      </c>
      <c r="B139" s="139"/>
      <c r="C139" s="140"/>
      <c r="D139" s="140"/>
      <c r="E139" s="140"/>
      <c r="F139" s="140">
        <f t="shared" si="0"/>
        <v>0</v>
      </c>
      <c r="G139" s="140"/>
      <c r="H139" s="140"/>
      <c r="I139" s="140"/>
      <c r="J139" s="140"/>
      <c r="K139" s="140"/>
      <c r="L139" s="140"/>
    </row>
    <row r="140" spans="1:12" x14ac:dyDescent="0.15">
      <c r="A140" s="138">
        <v>140</v>
      </c>
      <c r="B140" s="139"/>
      <c r="C140" s="140"/>
      <c r="D140" s="140"/>
      <c r="E140" s="140"/>
      <c r="F140" s="140">
        <f t="shared" si="0"/>
        <v>0</v>
      </c>
      <c r="G140" s="140"/>
      <c r="H140" s="140"/>
      <c r="I140" s="140"/>
      <c r="J140" s="140"/>
      <c r="K140" s="140"/>
      <c r="L140" s="140"/>
    </row>
    <row r="141" spans="1:12" x14ac:dyDescent="0.15">
      <c r="A141" s="138">
        <v>141</v>
      </c>
      <c r="B141" s="139"/>
      <c r="C141" s="140"/>
      <c r="D141" s="140"/>
      <c r="E141" s="140"/>
      <c r="F141" s="140">
        <f t="shared" si="0"/>
        <v>0</v>
      </c>
      <c r="G141" s="140"/>
      <c r="H141" s="140"/>
      <c r="I141" s="140"/>
      <c r="J141" s="140"/>
      <c r="K141" s="140"/>
      <c r="L141" s="140"/>
    </row>
    <row r="142" spans="1:12" x14ac:dyDescent="0.15">
      <c r="A142" s="138">
        <v>142</v>
      </c>
      <c r="B142" s="139"/>
      <c r="C142" s="140"/>
      <c r="D142" s="140"/>
      <c r="E142" s="140"/>
      <c r="F142" s="140">
        <f t="shared" si="0"/>
        <v>0</v>
      </c>
      <c r="G142" s="140"/>
      <c r="H142" s="140"/>
      <c r="I142" s="140"/>
      <c r="J142" s="140"/>
      <c r="K142" s="140"/>
      <c r="L142" s="140"/>
    </row>
    <row r="143" spans="1:12" x14ac:dyDescent="0.15">
      <c r="A143" s="138">
        <v>143</v>
      </c>
      <c r="B143" s="139"/>
      <c r="C143" s="140"/>
      <c r="D143" s="140"/>
      <c r="E143" s="140"/>
      <c r="F143" s="140">
        <f t="shared" si="0"/>
        <v>0</v>
      </c>
      <c r="G143" s="140"/>
      <c r="H143" s="140"/>
      <c r="I143" s="140"/>
      <c r="J143" s="140"/>
      <c r="K143" s="140"/>
      <c r="L143" s="140"/>
    </row>
    <row r="144" spans="1:12" x14ac:dyDescent="0.15">
      <c r="A144" s="138">
        <v>144</v>
      </c>
      <c r="B144" s="139"/>
      <c r="C144" s="140"/>
      <c r="D144" s="140"/>
      <c r="E144" s="140"/>
      <c r="F144" s="140">
        <f t="shared" si="0"/>
        <v>0</v>
      </c>
      <c r="G144" s="140"/>
      <c r="H144" s="140"/>
      <c r="I144" s="140"/>
      <c r="J144" s="140"/>
      <c r="K144" s="140"/>
      <c r="L144" s="140"/>
    </row>
    <row r="145" spans="1:12" x14ac:dyDescent="0.15">
      <c r="A145" s="138">
        <v>145</v>
      </c>
      <c r="B145" s="139"/>
      <c r="C145" s="140"/>
      <c r="D145" s="140"/>
      <c r="E145" s="140"/>
      <c r="F145" s="140">
        <f t="shared" si="0"/>
        <v>0</v>
      </c>
      <c r="G145" s="140"/>
      <c r="H145" s="140"/>
      <c r="I145" s="140"/>
      <c r="J145" s="140"/>
      <c r="K145" s="140"/>
      <c r="L145" s="140"/>
    </row>
    <row r="146" spans="1:12" x14ac:dyDescent="0.15">
      <c r="A146" s="138">
        <v>146</v>
      </c>
      <c r="B146" s="139"/>
      <c r="C146" s="140"/>
      <c r="D146" s="140"/>
      <c r="E146" s="140"/>
      <c r="F146" s="140">
        <f t="shared" si="0"/>
        <v>0</v>
      </c>
      <c r="G146" s="140"/>
      <c r="H146" s="140"/>
      <c r="I146" s="140"/>
      <c r="J146" s="140"/>
      <c r="K146" s="140"/>
      <c r="L146" s="140"/>
    </row>
    <row r="147" spans="1:12" x14ac:dyDescent="0.15">
      <c r="A147" s="138">
        <v>147</v>
      </c>
      <c r="B147" s="139"/>
      <c r="C147" s="140"/>
      <c r="D147" s="140"/>
      <c r="E147" s="140"/>
      <c r="F147" s="140">
        <f t="shared" si="0"/>
        <v>0</v>
      </c>
      <c r="G147" s="140"/>
      <c r="H147" s="140"/>
      <c r="I147" s="140"/>
      <c r="J147" s="140"/>
      <c r="K147" s="140"/>
      <c r="L147" s="140"/>
    </row>
    <row r="148" spans="1:12" x14ac:dyDescent="0.15">
      <c r="A148" s="138">
        <v>148</v>
      </c>
      <c r="B148" s="139"/>
      <c r="C148" s="140"/>
      <c r="D148" s="140"/>
      <c r="E148" s="140"/>
      <c r="F148" s="140">
        <f t="shared" si="0"/>
        <v>0</v>
      </c>
      <c r="G148" s="140"/>
      <c r="H148" s="140"/>
      <c r="I148" s="140"/>
      <c r="J148" s="140"/>
      <c r="K148" s="140"/>
      <c r="L148" s="140"/>
    </row>
    <row r="149" spans="1:12" x14ac:dyDescent="0.15">
      <c r="A149" s="138">
        <v>149</v>
      </c>
      <c r="B149" s="139"/>
      <c r="C149" s="140"/>
      <c r="D149" s="140"/>
      <c r="E149" s="140"/>
      <c r="F149" s="140">
        <f t="shared" si="0"/>
        <v>0</v>
      </c>
      <c r="G149" s="140"/>
      <c r="H149" s="140"/>
      <c r="I149" s="140"/>
      <c r="J149" s="140"/>
      <c r="K149" s="140"/>
      <c r="L149" s="140"/>
    </row>
    <row r="150" spans="1:12" x14ac:dyDescent="0.15">
      <c r="A150" s="138">
        <v>150</v>
      </c>
      <c r="B150" s="139"/>
      <c r="C150" s="140"/>
      <c r="D150" s="140"/>
      <c r="E150" s="140"/>
      <c r="F150" s="140">
        <f t="shared" si="0"/>
        <v>0</v>
      </c>
      <c r="G150" s="140"/>
      <c r="H150" s="140"/>
      <c r="I150" s="140"/>
      <c r="J150" s="140"/>
      <c r="K150" s="140"/>
      <c r="L150" s="140"/>
    </row>
    <row r="151" spans="1:12" x14ac:dyDescent="0.15">
      <c r="A151" s="138">
        <v>151</v>
      </c>
      <c r="B151" s="139"/>
      <c r="C151" s="140"/>
      <c r="D151" s="140"/>
      <c r="E151" s="140"/>
      <c r="F151" s="140">
        <f t="shared" si="0"/>
        <v>0</v>
      </c>
      <c r="G151" s="140"/>
      <c r="H151" s="140"/>
      <c r="I151" s="140"/>
      <c r="J151" s="140"/>
      <c r="K151" s="140"/>
      <c r="L151" s="140"/>
    </row>
    <row r="152" spans="1:12" x14ac:dyDescent="0.15">
      <c r="A152" s="138">
        <v>152</v>
      </c>
      <c r="B152" s="139"/>
      <c r="C152" s="140"/>
      <c r="D152" s="140"/>
      <c r="E152" s="140"/>
      <c r="F152" s="140">
        <f t="shared" si="0"/>
        <v>0</v>
      </c>
      <c r="G152" s="140"/>
      <c r="H152" s="140"/>
      <c r="I152" s="140"/>
      <c r="J152" s="140"/>
      <c r="K152" s="140"/>
      <c r="L152" s="140"/>
    </row>
    <row r="153" spans="1:12" x14ac:dyDescent="0.15">
      <c r="A153" s="138">
        <v>153</v>
      </c>
      <c r="B153" s="139"/>
      <c r="C153" s="140"/>
      <c r="D153" s="140"/>
      <c r="E153" s="140"/>
      <c r="F153" s="140">
        <f t="shared" si="0"/>
        <v>0</v>
      </c>
      <c r="G153" s="140"/>
      <c r="H153" s="140"/>
      <c r="I153" s="140"/>
      <c r="J153" s="140"/>
      <c r="K153" s="140"/>
      <c r="L153" s="140"/>
    </row>
    <row r="154" spans="1:12" x14ac:dyDescent="0.15">
      <c r="A154" s="138">
        <v>154</v>
      </c>
      <c r="B154" s="139"/>
      <c r="C154" s="140"/>
      <c r="D154" s="140"/>
      <c r="E154" s="140"/>
      <c r="F154" s="140">
        <f t="shared" si="0"/>
        <v>0</v>
      </c>
      <c r="G154" s="140"/>
      <c r="H154" s="140"/>
      <c r="I154" s="140"/>
      <c r="J154" s="140"/>
      <c r="K154" s="140"/>
      <c r="L154" s="140"/>
    </row>
    <row r="155" spans="1:12" x14ac:dyDescent="0.15">
      <c r="A155" s="138">
        <v>155</v>
      </c>
      <c r="B155" s="139"/>
      <c r="C155" s="140"/>
      <c r="D155" s="140"/>
      <c r="E155" s="140"/>
      <c r="F155" s="140">
        <f t="shared" si="0"/>
        <v>0</v>
      </c>
      <c r="G155" s="140"/>
      <c r="H155" s="140"/>
      <c r="I155" s="140"/>
      <c r="J155" s="140"/>
      <c r="K155" s="140"/>
      <c r="L155" s="140"/>
    </row>
    <row r="156" spans="1:12" x14ac:dyDescent="0.15">
      <c r="A156" s="138">
        <v>156</v>
      </c>
      <c r="B156" s="139"/>
      <c r="C156" s="140"/>
      <c r="D156" s="140"/>
      <c r="E156" s="140"/>
      <c r="F156" s="140">
        <f t="shared" si="0"/>
        <v>0</v>
      </c>
      <c r="G156" s="140"/>
      <c r="H156" s="140"/>
      <c r="I156" s="140"/>
      <c r="J156" s="140"/>
      <c r="K156" s="140"/>
      <c r="L156" s="140"/>
    </row>
    <row r="157" spans="1:12" x14ac:dyDescent="0.15">
      <c r="A157" s="138">
        <v>157</v>
      </c>
      <c r="B157" s="139"/>
      <c r="C157" s="140"/>
      <c r="D157" s="140"/>
      <c r="E157" s="140"/>
      <c r="F157" s="140">
        <f t="shared" si="0"/>
        <v>0</v>
      </c>
      <c r="G157" s="140"/>
      <c r="H157" s="140"/>
      <c r="I157" s="140"/>
      <c r="J157" s="140"/>
      <c r="K157" s="140"/>
      <c r="L157" s="140"/>
    </row>
    <row r="158" spans="1:12" x14ac:dyDescent="0.15">
      <c r="A158" s="138">
        <v>158</v>
      </c>
      <c r="B158" s="139"/>
      <c r="C158" s="140"/>
      <c r="D158" s="140"/>
      <c r="E158" s="140"/>
      <c r="F158" s="140">
        <f t="shared" si="0"/>
        <v>0</v>
      </c>
      <c r="G158" s="140"/>
      <c r="H158" s="140"/>
      <c r="I158" s="140"/>
      <c r="J158" s="140"/>
      <c r="K158" s="140"/>
      <c r="L158" s="140"/>
    </row>
    <row r="159" spans="1:12" x14ac:dyDescent="0.15">
      <c r="A159" s="138">
        <v>159</v>
      </c>
      <c r="B159" s="139"/>
      <c r="C159" s="140"/>
      <c r="D159" s="140"/>
      <c r="E159" s="140"/>
      <c r="F159" s="140">
        <f t="shared" si="0"/>
        <v>0</v>
      </c>
      <c r="G159" s="140"/>
      <c r="H159" s="140"/>
      <c r="I159" s="140"/>
      <c r="J159" s="140"/>
      <c r="K159" s="140"/>
      <c r="L159" s="140"/>
    </row>
    <row r="160" spans="1:12" x14ac:dyDescent="0.15">
      <c r="A160" s="138">
        <v>160</v>
      </c>
      <c r="B160" s="139"/>
      <c r="C160" s="140"/>
      <c r="D160" s="140"/>
      <c r="E160" s="140"/>
      <c r="F160" s="140">
        <f t="shared" si="0"/>
        <v>0</v>
      </c>
      <c r="G160" s="140"/>
      <c r="H160" s="140"/>
      <c r="I160" s="140"/>
      <c r="J160" s="140"/>
      <c r="K160" s="140"/>
      <c r="L160" s="140"/>
    </row>
    <row r="161" spans="1:12" x14ac:dyDescent="0.15">
      <c r="A161" s="138">
        <v>161</v>
      </c>
      <c r="B161" s="139"/>
      <c r="C161" s="140"/>
      <c r="D161" s="140"/>
      <c r="E161" s="140"/>
      <c r="F161" s="140">
        <f t="shared" si="0"/>
        <v>0</v>
      </c>
      <c r="G161" s="140"/>
      <c r="H161" s="140"/>
      <c r="I161" s="140"/>
      <c r="J161" s="140"/>
      <c r="K161" s="140"/>
      <c r="L161" s="140"/>
    </row>
    <row r="162" spans="1:12" x14ac:dyDescent="0.15">
      <c r="A162" s="138">
        <v>162</v>
      </c>
      <c r="B162" s="139"/>
      <c r="C162" s="140"/>
      <c r="D162" s="140"/>
      <c r="E162" s="140"/>
      <c r="F162" s="140">
        <f t="shared" si="0"/>
        <v>0</v>
      </c>
      <c r="G162" s="140"/>
      <c r="H162" s="140"/>
      <c r="I162" s="140"/>
      <c r="J162" s="140"/>
      <c r="K162" s="140"/>
      <c r="L162" s="140"/>
    </row>
    <row r="163" spans="1:12" x14ac:dyDescent="0.15">
      <c r="A163" s="138">
        <v>163</v>
      </c>
      <c r="B163" s="139"/>
      <c r="C163" s="140"/>
      <c r="D163" s="140"/>
      <c r="E163" s="140"/>
      <c r="F163" s="140">
        <f t="shared" si="0"/>
        <v>0</v>
      </c>
      <c r="G163" s="140"/>
      <c r="H163" s="140"/>
      <c r="I163" s="140"/>
      <c r="J163" s="140"/>
      <c r="K163" s="140"/>
      <c r="L163" s="140"/>
    </row>
    <row r="164" spans="1:12" x14ac:dyDescent="0.15">
      <c r="A164" s="138">
        <v>164</v>
      </c>
      <c r="B164" s="139"/>
      <c r="C164" s="140"/>
      <c r="D164" s="140"/>
      <c r="E164" s="140"/>
      <c r="F164" s="140">
        <f t="shared" si="0"/>
        <v>0</v>
      </c>
      <c r="G164" s="140"/>
      <c r="H164" s="140"/>
      <c r="I164" s="140"/>
      <c r="J164" s="140"/>
      <c r="K164" s="140"/>
      <c r="L164" s="140"/>
    </row>
    <row r="165" spans="1:12" x14ac:dyDescent="0.15">
      <c r="A165" s="138">
        <v>165</v>
      </c>
      <c r="B165" s="139"/>
      <c r="C165" s="140"/>
      <c r="D165" s="140"/>
      <c r="E165" s="140"/>
      <c r="F165" s="140">
        <f t="shared" si="0"/>
        <v>0</v>
      </c>
      <c r="G165" s="140"/>
      <c r="H165" s="140"/>
      <c r="I165" s="140"/>
      <c r="J165" s="140"/>
      <c r="K165" s="140"/>
      <c r="L165" s="140"/>
    </row>
    <row r="166" spans="1:12" x14ac:dyDescent="0.15">
      <c r="A166" s="138">
        <v>166</v>
      </c>
      <c r="B166" s="139"/>
      <c r="C166" s="140"/>
      <c r="D166" s="140"/>
      <c r="E166" s="140"/>
      <c r="F166" s="140">
        <f t="shared" si="0"/>
        <v>0</v>
      </c>
      <c r="G166" s="140"/>
      <c r="H166" s="140"/>
      <c r="I166" s="140"/>
      <c r="J166" s="140"/>
      <c r="K166" s="140"/>
      <c r="L166" s="140"/>
    </row>
    <row r="167" spans="1:12" x14ac:dyDescent="0.15">
      <c r="A167" s="138">
        <v>167</v>
      </c>
      <c r="B167" s="139"/>
      <c r="C167" s="140"/>
      <c r="D167" s="140"/>
      <c r="E167" s="140"/>
      <c r="F167" s="140">
        <f t="shared" si="0"/>
        <v>0</v>
      </c>
      <c r="G167" s="140"/>
      <c r="H167" s="140"/>
      <c r="I167" s="140"/>
      <c r="J167" s="140"/>
      <c r="K167" s="140"/>
      <c r="L167" s="140"/>
    </row>
    <row r="168" spans="1:12" x14ac:dyDescent="0.15">
      <c r="A168" s="138">
        <v>168</v>
      </c>
      <c r="B168" s="139"/>
      <c r="C168" s="140"/>
      <c r="D168" s="140"/>
      <c r="E168" s="140"/>
      <c r="F168" s="140">
        <f t="shared" si="0"/>
        <v>0</v>
      </c>
      <c r="G168" s="140"/>
      <c r="H168" s="140"/>
      <c r="I168" s="140"/>
      <c r="J168" s="140"/>
      <c r="K168" s="140"/>
      <c r="L168" s="140"/>
    </row>
    <row r="169" spans="1:12" x14ac:dyDescent="0.15">
      <c r="A169" s="138">
        <v>169</v>
      </c>
      <c r="B169" s="139"/>
      <c r="C169" s="140"/>
      <c r="D169" s="140"/>
      <c r="E169" s="140"/>
      <c r="F169" s="140">
        <f t="shared" si="0"/>
        <v>0</v>
      </c>
      <c r="G169" s="140"/>
      <c r="H169" s="140"/>
      <c r="I169" s="140"/>
      <c r="J169" s="140"/>
      <c r="K169" s="140"/>
      <c r="L169" s="140"/>
    </row>
    <row r="170" spans="1:12" x14ac:dyDescent="0.15">
      <c r="A170" s="138">
        <v>170</v>
      </c>
      <c r="B170" s="139"/>
      <c r="C170" s="140"/>
      <c r="D170" s="140"/>
      <c r="E170" s="140"/>
      <c r="F170" s="140">
        <f t="shared" si="0"/>
        <v>0</v>
      </c>
      <c r="G170" s="140"/>
      <c r="H170" s="140"/>
      <c r="I170" s="140"/>
      <c r="J170" s="140"/>
      <c r="K170" s="140"/>
      <c r="L170" s="140"/>
    </row>
    <row r="171" spans="1:12" x14ac:dyDescent="0.15">
      <c r="A171" s="138">
        <v>171</v>
      </c>
      <c r="B171" s="139"/>
      <c r="C171" s="140"/>
      <c r="D171" s="140"/>
      <c r="E171" s="140"/>
      <c r="F171" s="140">
        <f t="shared" si="0"/>
        <v>0</v>
      </c>
      <c r="G171" s="140"/>
      <c r="H171" s="140"/>
      <c r="I171" s="140"/>
      <c r="J171" s="140"/>
      <c r="K171" s="140"/>
      <c r="L171" s="140"/>
    </row>
    <row r="172" spans="1:12" x14ac:dyDescent="0.15">
      <c r="A172" s="138">
        <v>172</v>
      </c>
      <c r="B172" s="139"/>
      <c r="C172" s="140"/>
      <c r="D172" s="140"/>
      <c r="E172" s="140"/>
      <c r="F172" s="140">
        <f t="shared" si="0"/>
        <v>0</v>
      </c>
      <c r="G172" s="140"/>
      <c r="H172" s="140"/>
      <c r="I172" s="140"/>
      <c r="J172" s="140"/>
      <c r="K172" s="140"/>
      <c r="L172" s="140"/>
    </row>
    <row r="173" spans="1:12" x14ac:dyDescent="0.15">
      <c r="A173" s="138">
        <v>173</v>
      </c>
      <c r="B173" s="139"/>
      <c r="C173" s="140"/>
      <c r="D173" s="140"/>
      <c r="E173" s="140"/>
      <c r="F173" s="140">
        <f t="shared" si="0"/>
        <v>0</v>
      </c>
      <c r="G173" s="140"/>
      <c r="H173" s="140"/>
      <c r="I173" s="140"/>
      <c r="J173" s="140"/>
      <c r="K173" s="140"/>
      <c r="L173" s="140"/>
    </row>
    <row r="174" spans="1:12" x14ac:dyDescent="0.15">
      <c r="A174" s="138">
        <v>174</v>
      </c>
      <c r="B174" s="139"/>
      <c r="C174" s="140"/>
      <c r="D174" s="140"/>
      <c r="E174" s="140"/>
      <c r="F174" s="140">
        <f t="shared" si="0"/>
        <v>0</v>
      </c>
      <c r="G174" s="140"/>
      <c r="H174" s="140"/>
      <c r="I174" s="140"/>
      <c r="J174" s="140"/>
      <c r="K174" s="140"/>
      <c r="L174" s="140"/>
    </row>
    <row r="175" spans="1:12" x14ac:dyDescent="0.15">
      <c r="A175" s="138">
        <v>175</v>
      </c>
      <c r="B175" s="139"/>
      <c r="C175" s="140"/>
      <c r="D175" s="140"/>
      <c r="E175" s="140"/>
      <c r="F175" s="140">
        <f t="shared" si="0"/>
        <v>0</v>
      </c>
      <c r="G175" s="140"/>
      <c r="H175" s="140"/>
      <c r="I175" s="140"/>
      <c r="J175" s="140"/>
      <c r="K175" s="140"/>
      <c r="L175" s="140"/>
    </row>
    <row r="176" spans="1:12" x14ac:dyDescent="0.15">
      <c r="A176" s="138">
        <v>176</v>
      </c>
      <c r="B176" s="139"/>
      <c r="C176" s="140"/>
      <c r="D176" s="140"/>
      <c r="E176" s="140"/>
      <c r="F176" s="140">
        <f t="shared" si="0"/>
        <v>0</v>
      </c>
      <c r="G176" s="140"/>
      <c r="H176" s="140"/>
      <c r="I176" s="140"/>
      <c r="J176" s="140"/>
      <c r="K176" s="140"/>
      <c r="L176" s="140"/>
    </row>
    <row r="177" spans="1:12" x14ac:dyDescent="0.15">
      <c r="A177" s="138">
        <v>177</v>
      </c>
      <c r="B177" s="139"/>
      <c r="C177" s="140"/>
      <c r="D177" s="140"/>
      <c r="E177" s="140"/>
      <c r="F177" s="140">
        <f t="shared" si="0"/>
        <v>0</v>
      </c>
      <c r="G177" s="140"/>
      <c r="H177" s="140"/>
      <c r="I177" s="140"/>
      <c r="J177" s="140"/>
      <c r="K177" s="140"/>
      <c r="L177" s="140"/>
    </row>
    <row r="178" spans="1:12" x14ac:dyDescent="0.15">
      <c r="A178" s="138">
        <v>178</v>
      </c>
      <c r="B178" s="139"/>
      <c r="C178" s="140"/>
      <c r="D178" s="140"/>
      <c r="E178" s="140"/>
      <c r="F178" s="140">
        <f t="shared" si="0"/>
        <v>0</v>
      </c>
      <c r="G178" s="140"/>
      <c r="H178" s="140"/>
      <c r="I178" s="140"/>
      <c r="J178" s="140"/>
      <c r="K178" s="140"/>
      <c r="L178" s="140"/>
    </row>
    <row r="179" spans="1:12" x14ac:dyDescent="0.15">
      <c r="A179" s="138">
        <v>179</v>
      </c>
      <c r="B179" s="139"/>
      <c r="C179" s="140"/>
      <c r="D179" s="140"/>
      <c r="E179" s="140"/>
      <c r="F179" s="140">
        <f t="shared" si="0"/>
        <v>0</v>
      </c>
      <c r="G179" s="140"/>
      <c r="H179" s="140"/>
      <c r="I179" s="140"/>
      <c r="J179" s="140"/>
      <c r="K179" s="140"/>
      <c r="L179" s="140"/>
    </row>
    <row r="180" spans="1:12" x14ac:dyDescent="0.15">
      <c r="A180" s="138">
        <v>180</v>
      </c>
      <c r="B180" s="139"/>
      <c r="C180" s="140"/>
      <c r="D180" s="140"/>
      <c r="E180" s="140"/>
      <c r="F180" s="140">
        <f t="shared" si="0"/>
        <v>0</v>
      </c>
      <c r="G180" s="140"/>
      <c r="H180" s="140"/>
      <c r="I180" s="140"/>
      <c r="J180" s="140"/>
      <c r="K180" s="140"/>
      <c r="L180" s="140"/>
    </row>
    <row r="181" spans="1:12" x14ac:dyDescent="0.15">
      <c r="A181" s="138">
        <v>181</v>
      </c>
      <c r="B181" s="139"/>
      <c r="C181" s="140"/>
      <c r="D181" s="140"/>
      <c r="E181" s="140"/>
      <c r="F181" s="140">
        <f t="shared" si="0"/>
        <v>0</v>
      </c>
      <c r="G181" s="140"/>
      <c r="H181" s="140"/>
      <c r="I181" s="140"/>
      <c r="J181" s="140"/>
      <c r="K181" s="140"/>
      <c r="L181" s="140"/>
    </row>
    <row r="182" spans="1:12" x14ac:dyDescent="0.15">
      <c r="A182" s="138">
        <v>182</v>
      </c>
      <c r="B182" s="139"/>
      <c r="C182" s="140"/>
      <c r="D182" s="140"/>
      <c r="E182" s="140"/>
      <c r="F182" s="140">
        <f t="shared" si="0"/>
        <v>0</v>
      </c>
      <c r="G182" s="140"/>
      <c r="H182" s="140"/>
      <c r="I182" s="140"/>
      <c r="J182" s="140"/>
      <c r="K182" s="140"/>
      <c r="L182" s="140"/>
    </row>
    <row r="183" spans="1:12" x14ac:dyDescent="0.15">
      <c r="A183" s="138">
        <v>183</v>
      </c>
      <c r="B183" s="139"/>
      <c r="C183" s="140"/>
      <c r="D183" s="140"/>
      <c r="E183" s="140"/>
      <c r="F183" s="140">
        <f t="shared" si="0"/>
        <v>0</v>
      </c>
      <c r="G183" s="140"/>
      <c r="H183" s="140"/>
      <c r="I183" s="140"/>
      <c r="J183" s="140"/>
      <c r="K183" s="140"/>
      <c r="L183" s="140"/>
    </row>
    <row r="184" spans="1:12" x14ac:dyDescent="0.15">
      <c r="A184" s="138">
        <v>184</v>
      </c>
      <c r="B184" s="139"/>
      <c r="C184" s="140"/>
      <c r="D184" s="140"/>
      <c r="E184" s="140"/>
      <c r="F184" s="140">
        <f t="shared" si="0"/>
        <v>0</v>
      </c>
      <c r="G184" s="140"/>
      <c r="H184" s="140"/>
      <c r="I184" s="140"/>
      <c r="J184" s="140"/>
      <c r="K184" s="140"/>
      <c r="L184" s="140"/>
    </row>
    <row r="185" spans="1:12" x14ac:dyDescent="0.15">
      <c r="A185" s="138">
        <v>185</v>
      </c>
      <c r="B185" s="139"/>
      <c r="C185" s="140"/>
      <c r="D185" s="140"/>
      <c r="E185" s="140"/>
      <c r="F185" s="140">
        <f t="shared" si="0"/>
        <v>0</v>
      </c>
      <c r="G185" s="140"/>
      <c r="H185" s="140"/>
      <c r="I185" s="140"/>
      <c r="J185" s="140"/>
      <c r="K185" s="140"/>
      <c r="L185" s="140"/>
    </row>
    <row r="186" spans="1:12" x14ac:dyDescent="0.15">
      <c r="A186" s="138">
        <v>186</v>
      </c>
      <c r="B186" s="139"/>
      <c r="C186" s="140"/>
      <c r="D186" s="140"/>
      <c r="E186" s="140"/>
      <c r="F186" s="140">
        <f t="shared" si="0"/>
        <v>0</v>
      </c>
      <c r="G186" s="140"/>
      <c r="H186" s="140"/>
      <c r="I186" s="140"/>
      <c r="J186" s="140"/>
      <c r="K186" s="140"/>
      <c r="L186" s="140"/>
    </row>
    <row r="187" spans="1:12" x14ac:dyDescent="0.15">
      <c r="A187" s="138">
        <v>187</v>
      </c>
      <c r="B187" s="139"/>
      <c r="C187" s="140"/>
      <c r="D187" s="140"/>
      <c r="E187" s="140"/>
      <c r="F187" s="140">
        <f t="shared" si="0"/>
        <v>0</v>
      </c>
      <c r="G187" s="140"/>
      <c r="H187" s="140"/>
      <c r="I187" s="140"/>
      <c r="J187" s="140"/>
      <c r="K187" s="140"/>
      <c r="L187" s="140"/>
    </row>
    <row r="188" spans="1:12" x14ac:dyDescent="0.15">
      <c r="A188" s="138">
        <v>188</v>
      </c>
      <c r="B188" s="139"/>
      <c r="C188" s="140"/>
      <c r="D188" s="140"/>
      <c r="E188" s="140"/>
      <c r="F188" s="140">
        <f t="shared" si="0"/>
        <v>0</v>
      </c>
      <c r="G188" s="140"/>
      <c r="H188" s="140"/>
      <c r="I188" s="140"/>
      <c r="J188" s="140"/>
      <c r="K188" s="140"/>
      <c r="L188" s="140"/>
    </row>
    <row r="189" spans="1:12" x14ac:dyDescent="0.15">
      <c r="A189" s="138">
        <v>189</v>
      </c>
      <c r="B189" s="139"/>
      <c r="C189" s="140"/>
      <c r="D189" s="140"/>
      <c r="E189" s="140"/>
      <c r="F189" s="140">
        <f t="shared" si="0"/>
        <v>0</v>
      </c>
      <c r="G189" s="140"/>
      <c r="H189" s="140"/>
      <c r="I189" s="140"/>
      <c r="J189" s="140"/>
      <c r="K189" s="140"/>
      <c r="L189" s="140"/>
    </row>
    <row r="190" spans="1:12" x14ac:dyDescent="0.15">
      <c r="A190" s="138">
        <v>190</v>
      </c>
      <c r="B190" s="139"/>
      <c r="C190" s="140"/>
      <c r="D190" s="140"/>
      <c r="E190" s="140"/>
      <c r="F190" s="140">
        <f t="shared" si="0"/>
        <v>0</v>
      </c>
      <c r="G190" s="140"/>
      <c r="H190" s="140"/>
      <c r="I190" s="140"/>
      <c r="J190" s="140"/>
      <c r="K190" s="140"/>
      <c r="L190" s="140"/>
    </row>
    <row r="191" spans="1:12" x14ac:dyDescent="0.15">
      <c r="A191" s="138">
        <v>191</v>
      </c>
      <c r="B191" s="139"/>
      <c r="C191" s="140"/>
      <c r="D191" s="140"/>
      <c r="E191" s="140"/>
      <c r="F191" s="140">
        <f t="shared" si="0"/>
        <v>0</v>
      </c>
      <c r="G191" s="140"/>
      <c r="H191" s="140"/>
      <c r="I191" s="140"/>
      <c r="J191" s="140"/>
      <c r="K191" s="140"/>
      <c r="L191" s="140"/>
    </row>
    <row r="192" spans="1:12" x14ac:dyDescent="0.15">
      <c r="A192" s="138">
        <v>192</v>
      </c>
      <c r="B192" s="139"/>
      <c r="C192" s="140"/>
      <c r="D192" s="140"/>
      <c r="E192" s="140"/>
      <c r="F192" s="140">
        <f t="shared" si="0"/>
        <v>0</v>
      </c>
      <c r="G192" s="140"/>
      <c r="H192" s="140"/>
      <c r="I192" s="140"/>
      <c r="J192" s="140"/>
      <c r="K192" s="140"/>
      <c r="L192" s="140"/>
    </row>
    <row r="193" spans="1:12" x14ac:dyDescent="0.15">
      <c r="A193" s="138">
        <v>193</v>
      </c>
      <c r="B193" s="139"/>
      <c r="C193" s="140"/>
      <c r="D193" s="140"/>
      <c r="E193" s="140"/>
      <c r="F193" s="140">
        <f t="shared" si="0"/>
        <v>0</v>
      </c>
      <c r="G193" s="140"/>
      <c r="H193" s="140"/>
      <c r="I193" s="140"/>
      <c r="J193" s="140"/>
      <c r="K193" s="140"/>
      <c r="L193" s="140"/>
    </row>
    <row r="194" spans="1:12" x14ac:dyDescent="0.15">
      <c r="A194" s="138">
        <v>194</v>
      </c>
      <c r="B194" s="139"/>
      <c r="C194" s="140"/>
      <c r="D194" s="140"/>
      <c r="E194" s="140"/>
      <c r="F194" s="140">
        <f t="shared" si="0"/>
        <v>0</v>
      </c>
      <c r="G194" s="140"/>
      <c r="H194" s="140"/>
      <c r="I194" s="140"/>
      <c r="J194" s="140"/>
      <c r="K194" s="140"/>
      <c r="L194" s="140"/>
    </row>
    <row r="195" spans="1:12" x14ac:dyDescent="0.15">
      <c r="A195" s="138">
        <v>195</v>
      </c>
      <c r="B195" s="139"/>
      <c r="C195" s="140"/>
      <c r="D195" s="140"/>
      <c r="E195" s="140"/>
      <c r="F195" s="140">
        <f t="shared" ref="F195:F258" si="1">D195*E195</f>
        <v>0</v>
      </c>
      <c r="G195" s="140"/>
      <c r="H195" s="140"/>
      <c r="I195" s="140"/>
      <c r="J195" s="140"/>
      <c r="K195" s="140"/>
      <c r="L195" s="140"/>
    </row>
    <row r="196" spans="1:12" x14ac:dyDescent="0.15">
      <c r="A196" s="138">
        <v>196</v>
      </c>
      <c r="B196" s="139"/>
      <c r="C196" s="140"/>
      <c r="D196" s="140"/>
      <c r="E196" s="140"/>
      <c r="F196" s="140">
        <f t="shared" si="1"/>
        <v>0</v>
      </c>
      <c r="G196" s="140"/>
      <c r="H196" s="140"/>
      <c r="I196" s="140"/>
      <c r="J196" s="140"/>
      <c r="K196" s="140"/>
      <c r="L196" s="140"/>
    </row>
    <row r="197" spans="1:12" x14ac:dyDescent="0.15">
      <c r="A197" s="138">
        <v>197</v>
      </c>
      <c r="B197" s="139"/>
      <c r="C197" s="140"/>
      <c r="D197" s="140"/>
      <c r="E197" s="140"/>
      <c r="F197" s="140">
        <f t="shared" si="1"/>
        <v>0</v>
      </c>
      <c r="G197" s="140"/>
      <c r="H197" s="140"/>
      <c r="I197" s="140"/>
      <c r="J197" s="140"/>
      <c r="K197" s="140"/>
      <c r="L197" s="140"/>
    </row>
    <row r="198" spans="1:12" x14ac:dyDescent="0.15">
      <c r="A198" s="138">
        <v>198</v>
      </c>
      <c r="B198" s="139"/>
      <c r="C198" s="140"/>
      <c r="D198" s="140"/>
      <c r="E198" s="140"/>
      <c r="F198" s="140">
        <f t="shared" si="1"/>
        <v>0</v>
      </c>
      <c r="G198" s="140"/>
      <c r="H198" s="140"/>
      <c r="I198" s="140"/>
      <c r="J198" s="140"/>
      <c r="K198" s="140"/>
      <c r="L198" s="140"/>
    </row>
    <row r="199" spans="1:12" x14ac:dyDescent="0.15">
      <c r="A199" s="138">
        <v>199</v>
      </c>
      <c r="B199" s="139"/>
      <c r="C199" s="140"/>
      <c r="D199" s="140"/>
      <c r="E199" s="140"/>
      <c r="F199" s="140">
        <f t="shared" si="1"/>
        <v>0</v>
      </c>
      <c r="G199" s="140"/>
      <c r="H199" s="140"/>
      <c r="I199" s="140"/>
      <c r="J199" s="140"/>
      <c r="K199" s="140"/>
      <c r="L199" s="140"/>
    </row>
    <row r="200" spans="1:12" x14ac:dyDescent="0.15">
      <c r="A200" s="138">
        <v>200</v>
      </c>
      <c r="B200" s="139"/>
      <c r="C200" s="140"/>
      <c r="D200" s="140"/>
      <c r="E200" s="140"/>
      <c r="F200" s="140">
        <f t="shared" si="1"/>
        <v>0</v>
      </c>
      <c r="G200" s="140"/>
      <c r="H200" s="140"/>
      <c r="I200" s="140"/>
      <c r="J200" s="140"/>
      <c r="K200" s="140"/>
      <c r="L200" s="140"/>
    </row>
    <row r="201" spans="1:12" x14ac:dyDescent="0.15">
      <c r="A201" s="138">
        <v>201</v>
      </c>
      <c r="B201" s="139"/>
      <c r="C201" s="140"/>
      <c r="D201" s="140"/>
      <c r="E201" s="140"/>
      <c r="F201" s="140">
        <f t="shared" si="1"/>
        <v>0</v>
      </c>
      <c r="G201" s="140"/>
      <c r="H201" s="140"/>
      <c r="I201" s="140"/>
      <c r="J201" s="140"/>
      <c r="K201" s="140"/>
      <c r="L201" s="140"/>
    </row>
    <row r="202" spans="1:12" x14ac:dyDescent="0.15">
      <c r="A202" s="138">
        <v>202</v>
      </c>
      <c r="B202" s="139"/>
      <c r="C202" s="140"/>
      <c r="D202" s="140"/>
      <c r="E202" s="140"/>
      <c r="F202" s="140">
        <f t="shared" si="1"/>
        <v>0</v>
      </c>
      <c r="G202" s="140"/>
      <c r="H202" s="140"/>
      <c r="I202" s="140"/>
      <c r="J202" s="140"/>
      <c r="K202" s="140"/>
      <c r="L202" s="140"/>
    </row>
    <row r="203" spans="1:12" x14ac:dyDescent="0.15">
      <c r="A203" s="138">
        <v>203</v>
      </c>
      <c r="B203" s="139"/>
      <c r="C203" s="140"/>
      <c r="D203" s="140"/>
      <c r="E203" s="140"/>
      <c r="F203" s="140">
        <f t="shared" si="1"/>
        <v>0</v>
      </c>
      <c r="G203" s="140"/>
      <c r="H203" s="140"/>
      <c r="I203" s="140"/>
      <c r="J203" s="140"/>
      <c r="K203" s="140"/>
      <c r="L203" s="140"/>
    </row>
    <row r="204" spans="1:12" x14ac:dyDescent="0.15">
      <c r="A204" s="138">
        <v>204</v>
      </c>
      <c r="B204" s="139"/>
      <c r="C204" s="140"/>
      <c r="D204" s="140"/>
      <c r="E204" s="140"/>
      <c r="F204" s="140">
        <f t="shared" si="1"/>
        <v>0</v>
      </c>
      <c r="G204" s="140"/>
      <c r="H204" s="140"/>
      <c r="I204" s="140"/>
      <c r="J204" s="140"/>
      <c r="K204" s="140"/>
      <c r="L204" s="140"/>
    </row>
    <row r="205" spans="1:12" x14ac:dyDescent="0.15">
      <c r="A205" s="138">
        <v>205</v>
      </c>
      <c r="B205" s="139"/>
      <c r="C205" s="140"/>
      <c r="D205" s="140"/>
      <c r="E205" s="140"/>
      <c r="F205" s="140">
        <f t="shared" si="1"/>
        <v>0</v>
      </c>
      <c r="G205" s="140"/>
      <c r="H205" s="140"/>
      <c r="I205" s="140"/>
      <c r="J205" s="140"/>
      <c r="K205" s="140"/>
      <c r="L205" s="140"/>
    </row>
    <row r="206" spans="1:12" x14ac:dyDescent="0.15">
      <c r="A206" s="138">
        <v>206</v>
      </c>
      <c r="B206" s="139"/>
      <c r="C206" s="140"/>
      <c r="D206" s="140"/>
      <c r="E206" s="140"/>
      <c r="F206" s="140">
        <f t="shared" si="1"/>
        <v>0</v>
      </c>
      <c r="G206" s="140"/>
      <c r="H206" s="140"/>
      <c r="I206" s="140"/>
      <c r="J206" s="140"/>
      <c r="K206" s="140"/>
      <c r="L206" s="140"/>
    </row>
    <row r="207" spans="1:12" x14ac:dyDescent="0.15">
      <c r="A207" s="138">
        <v>207</v>
      </c>
      <c r="B207" s="139"/>
      <c r="C207" s="140"/>
      <c r="D207" s="140"/>
      <c r="E207" s="140"/>
      <c r="F207" s="140">
        <f t="shared" si="1"/>
        <v>0</v>
      </c>
      <c r="G207" s="140"/>
      <c r="H207" s="140"/>
      <c r="I207" s="140"/>
      <c r="J207" s="140"/>
      <c r="K207" s="140"/>
      <c r="L207" s="140"/>
    </row>
    <row r="208" spans="1:12" x14ac:dyDescent="0.15">
      <c r="A208" s="138">
        <v>208</v>
      </c>
      <c r="B208" s="139"/>
      <c r="C208" s="140"/>
      <c r="D208" s="140"/>
      <c r="E208" s="140"/>
      <c r="F208" s="140">
        <f t="shared" si="1"/>
        <v>0</v>
      </c>
      <c r="G208" s="140"/>
      <c r="H208" s="140"/>
      <c r="I208" s="140"/>
      <c r="J208" s="140"/>
      <c r="K208" s="140"/>
      <c r="L208" s="140"/>
    </row>
    <row r="209" spans="1:12" x14ac:dyDescent="0.15">
      <c r="A209" s="138">
        <v>209</v>
      </c>
      <c r="B209" s="139"/>
      <c r="C209" s="140"/>
      <c r="D209" s="140"/>
      <c r="E209" s="140"/>
      <c r="F209" s="140">
        <f t="shared" si="1"/>
        <v>0</v>
      </c>
      <c r="G209" s="140"/>
      <c r="H209" s="140"/>
      <c r="I209" s="140"/>
      <c r="J209" s="140"/>
      <c r="K209" s="140"/>
      <c r="L209" s="140"/>
    </row>
    <row r="210" spans="1:12" x14ac:dyDescent="0.15">
      <c r="A210" s="138">
        <v>210</v>
      </c>
      <c r="B210" s="139"/>
      <c r="C210" s="140"/>
      <c r="D210" s="140"/>
      <c r="E210" s="140"/>
      <c r="F210" s="140">
        <f t="shared" si="1"/>
        <v>0</v>
      </c>
      <c r="G210" s="140"/>
      <c r="H210" s="140"/>
      <c r="I210" s="140"/>
      <c r="J210" s="140"/>
      <c r="K210" s="140"/>
      <c r="L210" s="140"/>
    </row>
    <row r="211" spans="1:12" x14ac:dyDescent="0.15">
      <c r="A211" s="138">
        <v>211</v>
      </c>
      <c r="B211" s="139"/>
      <c r="C211" s="140"/>
      <c r="D211" s="140"/>
      <c r="E211" s="140"/>
      <c r="F211" s="140">
        <f t="shared" si="1"/>
        <v>0</v>
      </c>
      <c r="G211" s="140"/>
      <c r="H211" s="140"/>
      <c r="I211" s="140"/>
      <c r="J211" s="140"/>
      <c r="K211" s="140"/>
      <c r="L211" s="140"/>
    </row>
    <row r="212" spans="1:12" x14ac:dyDescent="0.15">
      <c r="A212" s="138">
        <v>212</v>
      </c>
      <c r="B212" s="139"/>
      <c r="C212" s="140"/>
      <c r="D212" s="140"/>
      <c r="E212" s="140"/>
      <c r="F212" s="140">
        <f t="shared" si="1"/>
        <v>0</v>
      </c>
      <c r="G212" s="140"/>
      <c r="H212" s="140"/>
      <c r="I212" s="140"/>
      <c r="J212" s="140"/>
      <c r="K212" s="140"/>
      <c r="L212" s="140"/>
    </row>
    <row r="213" spans="1:12" x14ac:dyDescent="0.15">
      <c r="A213" s="138">
        <v>213</v>
      </c>
      <c r="B213" s="139"/>
      <c r="C213" s="140"/>
      <c r="D213" s="140"/>
      <c r="E213" s="140"/>
      <c r="F213" s="140">
        <f t="shared" si="1"/>
        <v>0</v>
      </c>
      <c r="G213" s="140"/>
      <c r="H213" s="140"/>
      <c r="I213" s="140"/>
      <c r="J213" s="140"/>
      <c r="K213" s="140"/>
      <c r="L213" s="140"/>
    </row>
    <row r="214" spans="1:12" x14ac:dyDescent="0.15">
      <c r="A214" s="138">
        <v>214</v>
      </c>
      <c r="B214" s="139"/>
      <c r="C214" s="140"/>
      <c r="D214" s="140"/>
      <c r="E214" s="140"/>
      <c r="F214" s="140">
        <f t="shared" si="1"/>
        <v>0</v>
      </c>
      <c r="G214" s="140"/>
      <c r="H214" s="140"/>
      <c r="I214" s="140"/>
      <c r="J214" s="140"/>
      <c r="K214" s="140"/>
      <c r="L214" s="140"/>
    </row>
    <row r="215" spans="1:12" x14ac:dyDescent="0.15">
      <c r="A215" s="138">
        <v>215</v>
      </c>
      <c r="B215" s="139"/>
      <c r="C215" s="140"/>
      <c r="D215" s="140"/>
      <c r="E215" s="140"/>
      <c r="F215" s="140">
        <f t="shared" si="1"/>
        <v>0</v>
      </c>
      <c r="G215" s="140"/>
      <c r="H215" s="140"/>
      <c r="I215" s="140"/>
      <c r="J215" s="140"/>
      <c r="K215" s="140"/>
      <c r="L215" s="140"/>
    </row>
    <row r="216" spans="1:12" x14ac:dyDescent="0.15">
      <c r="A216" s="138">
        <v>216</v>
      </c>
      <c r="B216" s="139"/>
      <c r="C216" s="140"/>
      <c r="D216" s="140"/>
      <c r="E216" s="140"/>
      <c r="F216" s="140">
        <f t="shared" si="1"/>
        <v>0</v>
      </c>
      <c r="G216" s="140"/>
      <c r="H216" s="140"/>
      <c r="I216" s="140"/>
      <c r="J216" s="140"/>
      <c r="K216" s="140"/>
      <c r="L216" s="140"/>
    </row>
    <row r="217" spans="1:12" x14ac:dyDescent="0.15">
      <c r="A217" s="138">
        <v>217</v>
      </c>
      <c r="B217" s="139"/>
      <c r="C217" s="140"/>
      <c r="D217" s="140"/>
      <c r="E217" s="140"/>
      <c r="F217" s="140">
        <f t="shared" si="1"/>
        <v>0</v>
      </c>
      <c r="G217" s="140"/>
      <c r="H217" s="140"/>
      <c r="I217" s="140"/>
      <c r="J217" s="140"/>
      <c r="K217" s="140"/>
      <c r="L217" s="140"/>
    </row>
    <row r="218" spans="1:12" x14ac:dyDescent="0.15">
      <c r="A218" s="138">
        <v>218</v>
      </c>
      <c r="B218" s="139"/>
      <c r="C218" s="140"/>
      <c r="D218" s="140"/>
      <c r="E218" s="140"/>
      <c r="F218" s="140">
        <f t="shared" si="1"/>
        <v>0</v>
      </c>
      <c r="G218" s="140"/>
      <c r="H218" s="140"/>
      <c r="I218" s="140"/>
      <c r="J218" s="140"/>
      <c r="K218" s="140"/>
      <c r="L218" s="140"/>
    </row>
    <row r="219" spans="1:12" x14ac:dyDescent="0.15">
      <c r="A219" s="138">
        <v>219</v>
      </c>
      <c r="B219" s="139"/>
      <c r="C219" s="140"/>
      <c r="D219" s="140"/>
      <c r="E219" s="140"/>
      <c r="F219" s="140">
        <f t="shared" si="1"/>
        <v>0</v>
      </c>
      <c r="G219" s="140"/>
      <c r="H219" s="140"/>
      <c r="I219" s="140"/>
      <c r="J219" s="140"/>
      <c r="K219" s="140"/>
      <c r="L219" s="140"/>
    </row>
    <row r="220" spans="1:12" x14ac:dyDescent="0.15">
      <c r="A220" s="138">
        <v>220</v>
      </c>
      <c r="B220" s="139"/>
      <c r="C220" s="140"/>
      <c r="D220" s="140"/>
      <c r="E220" s="140"/>
      <c r="F220" s="140">
        <f t="shared" si="1"/>
        <v>0</v>
      </c>
      <c r="G220" s="140"/>
      <c r="H220" s="140"/>
      <c r="I220" s="140"/>
      <c r="J220" s="140"/>
      <c r="K220" s="140"/>
      <c r="L220" s="140"/>
    </row>
    <row r="221" spans="1:12" x14ac:dyDescent="0.15">
      <c r="A221" s="138">
        <v>221</v>
      </c>
      <c r="B221" s="139"/>
      <c r="C221" s="140"/>
      <c r="D221" s="140"/>
      <c r="E221" s="140"/>
      <c r="F221" s="140">
        <f t="shared" si="1"/>
        <v>0</v>
      </c>
      <c r="G221" s="140"/>
      <c r="H221" s="140"/>
      <c r="I221" s="140"/>
      <c r="J221" s="140"/>
      <c r="K221" s="140"/>
      <c r="L221" s="140"/>
    </row>
    <row r="222" spans="1:12" x14ac:dyDescent="0.15">
      <c r="A222" s="138">
        <v>222</v>
      </c>
      <c r="B222" s="139"/>
      <c r="C222" s="140"/>
      <c r="D222" s="140"/>
      <c r="E222" s="140"/>
      <c r="F222" s="140">
        <f t="shared" si="1"/>
        <v>0</v>
      </c>
      <c r="G222" s="140"/>
      <c r="H222" s="140"/>
      <c r="I222" s="140"/>
      <c r="J222" s="140"/>
      <c r="K222" s="140"/>
      <c r="L222" s="140"/>
    </row>
    <row r="223" spans="1:12" x14ac:dyDescent="0.15">
      <c r="A223" s="138">
        <v>223</v>
      </c>
      <c r="B223" s="139"/>
      <c r="C223" s="140"/>
      <c r="D223" s="140"/>
      <c r="E223" s="140"/>
      <c r="F223" s="140">
        <f t="shared" si="1"/>
        <v>0</v>
      </c>
      <c r="G223" s="140"/>
      <c r="H223" s="140"/>
      <c r="I223" s="140"/>
      <c r="J223" s="140"/>
      <c r="K223" s="140"/>
      <c r="L223" s="140"/>
    </row>
    <row r="224" spans="1:12" x14ac:dyDescent="0.15">
      <c r="A224" s="138">
        <v>224</v>
      </c>
      <c r="B224" s="139"/>
      <c r="C224" s="140"/>
      <c r="D224" s="140"/>
      <c r="E224" s="140"/>
      <c r="F224" s="140">
        <f t="shared" si="1"/>
        <v>0</v>
      </c>
      <c r="G224" s="140"/>
      <c r="H224" s="140"/>
      <c r="I224" s="140"/>
      <c r="J224" s="140"/>
      <c r="K224" s="140"/>
      <c r="L224" s="140"/>
    </row>
    <row r="225" spans="1:12" x14ac:dyDescent="0.15">
      <c r="A225" s="138">
        <v>225</v>
      </c>
      <c r="B225" s="139"/>
      <c r="C225" s="140"/>
      <c r="D225" s="140"/>
      <c r="E225" s="140"/>
      <c r="F225" s="140">
        <f t="shared" si="1"/>
        <v>0</v>
      </c>
      <c r="G225" s="140"/>
      <c r="H225" s="140"/>
      <c r="I225" s="140"/>
      <c r="J225" s="140"/>
      <c r="K225" s="140"/>
      <c r="L225" s="140"/>
    </row>
    <row r="226" spans="1:12" x14ac:dyDescent="0.15">
      <c r="A226" s="138">
        <v>226</v>
      </c>
      <c r="B226" s="139"/>
      <c r="C226" s="140"/>
      <c r="D226" s="140"/>
      <c r="E226" s="140"/>
      <c r="F226" s="140">
        <f t="shared" si="1"/>
        <v>0</v>
      </c>
      <c r="G226" s="140"/>
      <c r="H226" s="140"/>
      <c r="I226" s="140"/>
      <c r="J226" s="140"/>
      <c r="K226" s="140"/>
      <c r="L226" s="140"/>
    </row>
    <row r="227" spans="1:12" x14ac:dyDescent="0.15">
      <c r="A227" s="138">
        <v>227</v>
      </c>
      <c r="B227" s="139"/>
      <c r="C227" s="140"/>
      <c r="D227" s="140"/>
      <c r="E227" s="140"/>
      <c r="F227" s="140">
        <f t="shared" si="1"/>
        <v>0</v>
      </c>
      <c r="G227" s="140"/>
      <c r="H227" s="140"/>
      <c r="I227" s="140"/>
      <c r="J227" s="140"/>
      <c r="K227" s="140"/>
      <c r="L227" s="140"/>
    </row>
    <row r="228" spans="1:12" x14ac:dyDescent="0.15">
      <c r="A228" s="138">
        <v>228</v>
      </c>
      <c r="B228" s="139"/>
      <c r="C228" s="140"/>
      <c r="D228" s="140"/>
      <c r="E228" s="140"/>
      <c r="F228" s="140">
        <f t="shared" si="1"/>
        <v>0</v>
      </c>
      <c r="G228" s="140"/>
      <c r="H228" s="140"/>
      <c r="I228" s="140"/>
      <c r="J228" s="140"/>
      <c r="K228" s="140"/>
      <c r="L228" s="140"/>
    </row>
    <row r="229" spans="1:12" x14ac:dyDescent="0.15">
      <c r="A229" s="138">
        <v>229</v>
      </c>
      <c r="B229" s="139"/>
      <c r="C229" s="140"/>
      <c r="D229" s="140"/>
      <c r="E229" s="140"/>
      <c r="F229" s="140">
        <f t="shared" si="1"/>
        <v>0</v>
      </c>
      <c r="G229" s="140"/>
      <c r="H229" s="140"/>
      <c r="I229" s="140"/>
      <c r="J229" s="140"/>
      <c r="K229" s="140"/>
      <c r="L229" s="140"/>
    </row>
    <row r="230" spans="1:12" x14ac:dyDescent="0.15">
      <c r="A230" s="138">
        <v>230</v>
      </c>
      <c r="B230" s="139"/>
      <c r="C230" s="140"/>
      <c r="D230" s="140"/>
      <c r="E230" s="140"/>
      <c r="F230" s="140">
        <f t="shared" si="1"/>
        <v>0</v>
      </c>
      <c r="G230" s="140"/>
      <c r="H230" s="140"/>
      <c r="I230" s="140"/>
      <c r="J230" s="140"/>
      <c r="K230" s="140"/>
      <c r="L230" s="140"/>
    </row>
    <row r="231" spans="1:12" x14ac:dyDescent="0.15">
      <c r="A231" s="138">
        <v>231</v>
      </c>
      <c r="B231" s="139"/>
      <c r="C231" s="140"/>
      <c r="D231" s="140"/>
      <c r="E231" s="140"/>
      <c r="F231" s="140">
        <f t="shared" si="1"/>
        <v>0</v>
      </c>
      <c r="G231" s="140"/>
      <c r="H231" s="140"/>
      <c r="I231" s="140"/>
      <c r="J231" s="140"/>
      <c r="K231" s="140"/>
      <c r="L231" s="140"/>
    </row>
    <row r="232" spans="1:12" x14ac:dyDescent="0.15">
      <c r="A232" s="138">
        <v>232</v>
      </c>
      <c r="B232" s="139"/>
      <c r="C232" s="140"/>
      <c r="D232" s="140"/>
      <c r="E232" s="140"/>
      <c r="F232" s="140">
        <f t="shared" si="1"/>
        <v>0</v>
      </c>
      <c r="G232" s="140"/>
      <c r="H232" s="140"/>
      <c r="I232" s="140"/>
      <c r="J232" s="140"/>
      <c r="K232" s="140"/>
      <c r="L232" s="140"/>
    </row>
    <row r="233" spans="1:12" x14ac:dyDescent="0.15">
      <c r="A233" s="138">
        <v>233</v>
      </c>
      <c r="B233" s="139"/>
      <c r="C233" s="140"/>
      <c r="D233" s="140"/>
      <c r="E233" s="140"/>
      <c r="F233" s="140">
        <f t="shared" si="1"/>
        <v>0</v>
      </c>
      <c r="G233" s="140"/>
      <c r="H233" s="140"/>
      <c r="I233" s="140"/>
      <c r="J233" s="140"/>
      <c r="K233" s="140"/>
      <c r="L233" s="140"/>
    </row>
    <row r="234" spans="1:12" x14ac:dyDescent="0.15">
      <c r="A234" s="138">
        <v>234</v>
      </c>
      <c r="B234" s="139"/>
      <c r="C234" s="140"/>
      <c r="D234" s="140"/>
      <c r="E234" s="140"/>
      <c r="F234" s="140">
        <f t="shared" si="1"/>
        <v>0</v>
      </c>
      <c r="G234" s="140"/>
      <c r="H234" s="140"/>
      <c r="I234" s="140"/>
      <c r="J234" s="140"/>
      <c r="K234" s="140"/>
      <c r="L234" s="140"/>
    </row>
    <row r="235" spans="1:12" x14ac:dyDescent="0.15">
      <c r="A235" s="138">
        <v>235</v>
      </c>
      <c r="B235" s="139"/>
      <c r="C235" s="140"/>
      <c r="D235" s="140"/>
      <c r="E235" s="140"/>
      <c r="F235" s="140">
        <f t="shared" si="1"/>
        <v>0</v>
      </c>
      <c r="G235" s="140"/>
      <c r="H235" s="140"/>
      <c r="I235" s="140"/>
      <c r="J235" s="140"/>
      <c r="K235" s="140"/>
      <c r="L235" s="140"/>
    </row>
    <row r="236" spans="1:12" x14ac:dyDescent="0.15">
      <c r="A236" s="138">
        <v>236</v>
      </c>
      <c r="B236" s="139"/>
      <c r="C236" s="140"/>
      <c r="D236" s="140"/>
      <c r="E236" s="140"/>
      <c r="F236" s="140">
        <f t="shared" si="1"/>
        <v>0</v>
      </c>
      <c r="G236" s="140"/>
      <c r="H236" s="140"/>
      <c r="I236" s="140"/>
      <c r="J236" s="140"/>
      <c r="K236" s="140"/>
      <c r="L236" s="140"/>
    </row>
    <row r="237" spans="1:12" x14ac:dyDescent="0.15">
      <c r="A237" s="138">
        <v>237</v>
      </c>
      <c r="B237" s="139"/>
      <c r="C237" s="140"/>
      <c r="D237" s="140"/>
      <c r="E237" s="140"/>
      <c r="F237" s="140">
        <f t="shared" si="1"/>
        <v>0</v>
      </c>
      <c r="G237" s="140"/>
      <c r="H237" s="140"/>
      <c r="I237" s="140"/>
      <c r="J237" s="140"/>
      <c r="K237" s="140"/>
      <c r="L237" s="140"/>
    </row>
    <row r="238" spans="1:12" x14ac:dyDescent="0.15">
      <c r="A238" s="138">
        <v>238</v>
      </c>
      <c r="B238" s="139"/>
      <c r="C238" s="140"/>
      <c r="D238" s="140"/>
      <c r="E238" s="140"/>
      <c r="F238" s="140">
        <f t="shared" si="1"/>
        <v>0</v>
      </c>
      <c r="G238" s="140"/>
      <c r="H238" s="140"/>
      <c r="I238" s="140"/>
      <c r="J238" s="140"/>
      <c r="K238" s="140"/>
      <c r="L238" s="140"/>
    </row>
    <row r="239" spans="1:12" x14ac:dyDescent="0.15">
      <c r="A239" s="138">
        <v>239</v>
      </c>
      <c r="B239" s="139"/>
      <c r="C239" s="140"/>
      <c r="D239" s="140"/>
      <c r="E239" s="140"/>
      <c r="F239" s="140">
        <f t="shared" si="1"/>
        <v>0</v>
      </c>
      <c r="G239" s="140"/>
      <c r="H239" s="140"/>
      <c r="I239" s="140"/>
      <c r="J239" s="140"/>
      <c r="K239" s="140"/>
      <c r="L239" s="140"/>
    </row>
    <row r="240" spans="1:12" x14ac:dyDescent="0.15">
      <c r="A240" s="138">
        <v>240</v>
      </c>
      <c r="B240" s="139"/>
      <c r="C240" s="140"/>
      <c r="D240" s="140"/>
      <c r="E240" s="140"/>
      <c r="F240" s="140">
        <f t="shared" si="1"/>
        <v>0</v>
      </c>
      <c r="G240" s="140"/>
      <c r="H240" s="140"/>
      <c r="I240" s="140"/>
      <c r="J240" s="140"/>
      <c r="K240" s="140"/>
      <c r="L240" s="140"/>
    </row>
    <row r="241" spans="1:12" x14ac:dyDescent="0.15">
      <c r="A241" s="138">
        <v>241</v>
      </c>
      <c r="B241" s="139"/>
      <c r="C241" s="140"/>
      <c r="D241" s="140"/>
      <c r="E241" s="140"/>
      <c r="F241" s="140">
        <f t="shared" si="1"/>
        <v>0</v>
      </c>
      <c r="G241" s="140"/>
      <c r="H241" s="140"/>
      <c r="I241" s="140"/>
      <c r="J241" s="140"/>
      <c r="K241" s="140"/>
      <c r="L241" s="140"/>
    </row>
    <row r="242" spans="1:12" x14ac:dyDescent="0.15">
      <c r="A242" s="138">
        <v>242</v>
      </c>
      <c r="B242" s="139"/>
      <c r="C242" s="140"/>
      <c r="D242" s="140"/>
      <c r="E242" s="140"/>
      <c r="F242" s="140">
        <f t="shared" si="1"/>
        <v>0</v>
      </c>
      <c r="G242" s="140"/>
      <c r="H242" s="140"/>
      <c r="I242" s="140"/>
      <c r="J242" s="140"/>
      <c r="K242" s="140"/>
      <c r="L242" s="140"/>
    </row>
    <row r="243" spans="1:12" x14ac:dyDescent="0.15">
      <c r="A243" s="138">
        <v>243</v>
      </c>
      <c r="B243" s="139"/>
      <c r="C243" s="140"/>
      <c r="D243" s="140"/>
      <c r="E243" s="140"/>
      <c r="F243" s="140">
        <f t="shared" si="1"/>
        <v>0</v>
      </c>
      <c r="G243" s="140"/>
      <c r="H243" s="140"/>
      <c r="I243" s="140"/>
      <c r="J243" s="140"/>
      <c r="K243" s="140"/>
      <c r="L243" s="140"/>
    </row>
    <row r="244" spans="1:12" x14ac:dyDescent="0.15">
      <c r="A244" s="138">
        <v>244</v>
      </c>
      <c r="B244" s="139"/>
      <c r="C244" s="140"/>
      <c r="D244" s="140"/>
      <c r="E244" s="140"/>
      <c r="F244" s="140">
        <f t="shared" si="1"/>
        <v>0</v>
      </c>
      <c r="G244" s="140"/>
      <c r="H244" s="140"/>
      <c r="I244" s="140"/>
      <c r="J244" s="140"/>
      <c r="K244" s="140"/>
      <c r="L244" s="140"/>
    </row>
    <row r="245" spans="1:12" x14ac:dyDescent="0.15">
      <c r="A245" s="138">
        <v>245</v>
      </c>
      <c r="B245" s="139"/>
      <c r="C245" s="140"/>
      <c r="D245" s="140"/>
      <c r="E245" s="140"/>
      <c r="F245" s="140">
        <f t="shared" si="1"/>
        <v>0</v>
      </c>
      <c r="G245" s="140"/>
      <c r="H245" s="140"/>
      <c r="I245" s="140"/>
      <c r="J245" s="140"/>
      <c r="K245" s="140"/>
      <c r="L245" s="140"/>
    </row>
    <row r="246" spans="1:12" x14ac:dyDescent="0.15">
      <c r="A246" s="138">
        <v>246</v>
      </c>
      <c r="B246" s="139"/>
      <c r="C246" s="140"/>
      <c r="D246" s="140"/>
      <c r="E246" s="140"/>
      <c r="F246" s="140">
        <f t="shared" si="1"/>
        <v>0</v>
      </c>
      <c r="G246" s="140"/>
      <c r="H246" s="140"/>
      <c r="I246" s="140"/>
      <c r="J246" s="140"/>
      <c r="K246" s="140"/>
      <c r="L246" s="140"/>
    </row>
    <row r="247" spans="1:12" x14ac:dyDescent="0.15">
      <c r="A247" s="138">
        <v>247</v>
      </c>
      <c r="B247" s="139"/>
      <c r="C247" s="140"/>
      <c r="D247" s="140"/>
      <c r="E247" s="140"/>
      <c r="F247" s="140">
        <f t="shared" si="1"/>
        <v>0</v>
      </c>
      <c r="G247" s="140"/>
      <c r="H247" s="140"/>
      <c r="I247" s="140"/>
      <c r="J247" s="140"/>
      <c r="K247" s="140"/>
      <c r="L247" s="140"/>
    </row>
    <row r="248" spans="1:12" x14ac:dyDescent="0.15">
      <c r="A248" s="138">
        <v>248</v>
      </c>
      <c r="B248" s="139"/>
      <c r="C248" s="140"/>
      <c r="D248" s="140"/>
      <c r="E248" s="140"/>
      <c r="F248" s="140">
        <f t="shared" si="1"/>
        <v>0</v>
      </c>
      <c r="G248" s="140"/>
      <c r="H248" s="140"/>
      <c r="I248" s="140"/>
      <c r="J248" s="140"/>
      <c r="K248" s="140"/>
      <c r="L248" s="140"/>
    </row>
    <row r="249" spans="1:12" x14ac:dyDescent="0.15">
      <c r="A249" s="138">
        <v>249</v>
      </c>
      <c r="B249" s="139"/>
      <c r="C249" s="140"/>
      <c r="D249" s="140"/>
      <c r="E249" s="140"/>
      <c r="F249" s="140">
        <f t="shared" si="1"/>
        <v>0</v>
      </c>
      <c r="G249" s="140"/>
      <c r="H249" s="140"/>
      <c r="I249" s="140"/>
      <c r="J249" s="140"/>
      <c r="K249" s="140"/>
      <c r="L249" s="140"/>
    </row>
    <row r="250" spans="1:12" x14ac:dyDescent="0.15">
      <c r="A250" s="138">
        <v>250</v>
      </c>
      <c r="B250" s="139"/>
      <c r="C250" s="140"/>
      <c r="D250" s="140"/>
      <c r="E250" s="140"/>
      <c r="F250" s="140">
        <f t="shared" si="1"/>
        <v>0</v>
      </c>
      <c r="G250" s="140"/>
      <c r="H250" s="140"/>
      <c r="I250" s="140"/>
      <c r="J250" s="140"/>
      <c r="K250" s="140"/>
      <c r="L250" s="140"/>
    </row>
    <row r="251" spans="1:12" x14ac:dyDescent="0.15">
      <c r="A251" s="138">
        <v>251</v>
      </c>
      <c r="B251" s="139"/>
      <c r="C251" s="140"/>
      <c r="D251" s="140"/>
      <c r="E251" s="140"/>
      <c r="F251" s="140">
        <f t="shared" si="1"/>
        <v>0</v>
      </c>
      <c r="G251" s="140"/>
      <c r="H251" s="140"/>
      <c r="I251" s="140"/>
      <c r="J251" s="140"/>
      <c r="K251" s="140"/>
      <c r="L251" s="140"/>
    </row>
    <row r="252" spans="1:12" x14ac:dyDescent="0.15">
      <c r="A252" s="138">
        <v>252</v>
      </c>
      <c r="B252" s="139"/>
      <c r="C252" s="140"/>
      <c r="D252" s="140"/>
      <c r="E252" s="140"/>
      <c r="F252" s="140">
        <f t="shared" si="1"/>
        <v>0</v>
      </c>
      <c r="G252" s="140"/>
      <c r="H252" s="140"/>
      <c r="I252" s="140"/>
      <c r="J252" s="140"/>
      <c r="K252" s="140"/>
      <c r="L252" s="140"/>
    </row>
    <row r="253" spans="1:12" x14ac:dyDescent="0.15">
      <c r="A253" s="138">
        <v>253</v>
      </c>
      <c r="B253" s="139"/>
      <c r="C253" s="140"/>
      <c r="D253" s="140"/>
      <c r="E253" s="140"/>
      <c r="F253" s="140">
        <f t="shared" si="1"/>
        <v>0</v>
      </c>
      <c r="G253" s="140"/>
      <c r="H253" s="140"/>
      <c r="I253" s="140"/>
      <c r="J253" s="140"/>
      <c r="K253" s="140"/>
      <c r="L253" s="140"/>
    </row>
    <row r="254" spans="1:12" x14ac:dyDescent="0.15">
      <c r="A254" s="138">
        <v>254</v>
      </c>
      <c r="B254" s="139"/>
      <c r="C254" s="140"/>
      <c r="D254" s="140"/>
      <c r="E254" s="140"/>
      <c r="F254" s="140">
        <f t="shared" si="1"/>
        <v>0</v>
      </c>
      <c r="G254" s="140"/>
      <c r="H254" s="140"/>
      <c r="I254" s="140"/>
      <c r="J254" s="140"/>
      <c r="K254" s="140"/>
      <c r="L254" s="140"/>
    </row>
    <row r="255" spans="1:12" x14ac:dyDescent="0.15">
      <c r="A255" s="138">
        <v>255</v>
      </c>
      <c r="B255" s="139"/>
      <c r="C255" s="140"/>
      <c r="D255" s="140"/>
      <c r="E255" s="140"/>
      <c r="F255" s="140">
        <f t="shared" si="1"/>
        <v>0</v>
      </c>
      <c r="G255" s="140"/>
      <c r="H255" s="140"/>
      <c r="I255" s="140"/>
      <c r="J255" s="140"/>
      <c r="K255" s="140"/>
      <c r="L255" s="140"/>
    </row>
    <row r="256" spans="1:12" x14ac:dyDescent="0.15">
      <c r="A256" s="138">
        <v>256</v>
      </c>
      <c r="B256" s="139"/>
      <c r="C256" s="140"/>
      <c r="D256" s="140"/>
      <c r="E256" s="140"/>
      <c r="F256" s="140">
        <f t="shared" si="1"/>
        <v>0</v>
      </c>
      <c r="G256" s="140"/>
      <c r="H256" s="140"/>
      <c r="I256" s="140"/>
      <c r="J256" s="140"/>
      <c r="K256" s="140"/>
      <c r="L256" s="140"/>
    </row>
    <row r="257" spans="1:12" x14ac:dyDescent="0.15">
      <c r="A257" s="138">
        <v>257</v>
      </c>
      <c r="B257" s="139"/>
      <c r="C257" s="140"/>
      <c r="D257" s="140"/>
      <c r="E257" s="140"/>
      <c r="F257" s="140">
        <f t="shared" si="1"/>
        <v>0</v>
      </c>
      <c r="G257" s="140"/>
      <c r="H257" s="140"/>
      <c r="I257" s="140"/>
      <c r="J257" s="140"/>
      <c r="K257" s="140"/>
      <c r="L257" s="140"/>
    </row>
    <row r="258" spans="1:12" x14ac:dyDescent="0.15">
      <c r="A258" s="138">
        <v>258</v>
      </c>
      <c r="B258" s="139"/>
      <c r="C258" s="140"/>
      <c r="D258" s="140"/>
      <c r="E258" s="140"/>
      <c r="F258" s="140">
        <f t="shared" si="1"/>
        <v>0</v>
      </c>
      <c r="G258" s="140"/>
      <c r="H258" s="140"/>
      <c r="I258" s="140"/>
      <c r="J258" s="140"/>
      <c r="K258" s="140"/>
      <c r="L258" s="140"/>
    </row>
    <row r="259" spans="1:12" x14ac:dyDescent="0.15">
      <c r="A259" s="138">
        <v>259</v>
      </c>
      <c r="B259" s="139"/>
      <c r="C259" s="140"/>
      <c r="D259" s="140"/>
      <c r="E259" s="140"/>
      <c r="F259" s="140">
        <f t="shared" ref="F259:F299" si="2">D259*E259</f>
        <v>0</v>
      </c>
      <c r="G259" s="140"/>
      <c r="H259" s="140"/>
      <c r="I259" s="140"/>
      <c r="J259" s="140"/>
      <c r="K259" s="140"/>
      <c r="L259" s="140"/>
    </row>
    <row r="260" spans="1:12" x14ac:dyDescent="0.15">
      <c r="A260" s="138">
        <v>260</v>
      </c>
      <c r="B260" s="139"/>
      <c r="C260" s="140"/>
      <c r="D260" s="140"/>
      <c r="E260" s="140"/>
      <c r="F260" s="140">
        <f t="shared" si="2"/>
        <v>0</v>
      </c>
      <c r="G260" s="140"/>
      <c r="H260" s="140"/>
      <c r="I260" s="140"/>
      <c r="J260" s="140"/>
      <c r="K260" s="140"/>
      <c r="L260" s="140"/>
    </row>
    <row r="261" spans="1:12" x14ac:dyDescent="0.15">
      <c r="A261" s="138">
        <v>261</v>
      </c>
      <c r="B261" s="139"/>
      <c r="C261" s="140"/>
      <c r="D261" s="140"/>
      <c r="E261" s="140"/>
      <c r="F261" s="140">
        <f t="shared" si="2"/>
        <v>0</v>
      </c>
      <c r="G261" s="140"/>
      <c r="H261" s="140"/>
      <c r="I261" s="140"/>
      <c r="J261" s="140"/>
      <c r="K261" s="140"/>
      <c r="L261" s="140"/>
    </row>
    <row r="262" spans="1:12" x14ac:dyDescent="0.15">
      <c r="A262" s="138">
        <v>262</v>
      </c>
      <c r="B262" s="139"/>
      <c r="C262" s="140"/>
      <c r="D262" s="140"/>
      <c r="E262" s="140"/>
      <c r="F262" s="140">
        <f t="shared" si="2"/>
        <v>0</v>
      </c>
      <c r="G262" s="140"/>
      <c r="H262" s="140"/>
      <c r="I262" s="140"/>
      <c r="J262" s="140"/>
      <c r="K262" s="140"/>
      <c r="L262" s="140"/>
    </row>
    <row r="263" spans="1:12" x14ac:dyDescent="0.15">
      <c r="A263" s="138">
        <v>263</v>
      </c>
      <c r="B263" s="139"/>
      <c r="C263" s="140"/>
      <c r="D263" s="140"/>
      <c r="E263" s="140"/>
      <c r="F263" s="140">
        <f t="shared" si="2"/>
        <v>0</v>
      </c>
      <c r="G263" s="140"/>
      <c r="H263" s="140"/>
      <c r="I263" s="140"/>
      <c r="J263" s="140"/>
      <c r="K263" s="140"/>
      <c r="L263" s="140"/>
    </row>
    <row r="264" spans="1:12" x14ac:dyDescent="0.15">
      <c r="A264" s="138">
        <v>264</v>
      </c>
      <c r="B264" s="139"/>
      <c r="C264" s="140"/>
      <c r="D264" s="140"/>
      <c r="E264" s="140"/>
      <c r="F264" s="140">
        <f t="shared" si="2"/>
        <v>0</v>
      </c>
      <c r="G264" s="140"/>
      <c r="H264" s="140"/>
      <c r="I264" s="140"/>
      <c r="J264" s="140"/>
      <c r="K264" s="140"/>
      <c r="L264" s="140"/>
    </row>
    <row r="265" spans="1:12" x14ac:dyDescent="0.15">
      <c r="A265" s="138">
        <v>265</v>
      </c>
      <c r="B265" s="139"/>
      <c r="C265" s="140"/>
      <c r="D265" s="140"/>
      <c r="E265" s="140"/>
      <c r="F265" s="140">
        <f t="shared" si="2"/>
        <v>0</v>
      </c>
      <c r="G265" s="140"/>
      <c r="H265" s="140"/>
      <c r="I265" s="140"/>
      <c r="J265" s="140"/>
      <c r="K265" s="140"/>
      <c r="L265" s="140"/>
    </row>
    <row r="266" spans="1:12" x14ac:dyDescent="0.15">
      <c r="A266" s="138">
        <v>266</v>
      </c>
      <c r="B266" s="139"/>
      <c r="C266" s="140"/>
      <c r="D266" s="140"/>
      <c r="E266" s="140"/>
      <c r="F266" s="140">
        <f t="shared" si="2"/>
        <v>0</v>
      </c>
      <c r="G266" s="140"/>
      <c r="H266" s="140"/>
      <c r="I266" s="140"/>
      <c r="J266" s="140"/>
      <c r="K266" s="140"/>
      <c r="L266" s="140"/>
    </row>
    <row r="267" spans="1:12" x14ac:dyDescent="0.15">
      <c r="A267" s="138">
        <v>267</v>
      </c>
      <c r="B267" s="139"/>
      <c r="C267" s="140"/>
      <c r="D267" s="140"/>
      <c r="E267" s="140"/>
      <c r="F267" s="140">
        <f t="shared" si="2"/>
        <v>0</v>
      </c>
      <c r="G267" s="140"/>
      <c r="H267" s="140"/>
      <c r="I267" s="140"/>
      <c r="J267" s="140"/>
      <c r="K267" s="140"/>
      <c r="L267" s="140"/>
    </row>
    <row r="268" spans="1:12" x14ac:dyDescent="0.15">
      <c r="A268" s="138">
        <v>268</v>
      </c>
      <c r="B268" s="139"/>
      <c r="C268" s="140"/>
      <c r="D268" s="140"/>
      <c r="E268" s="140"/>
      <c r="F268" s="140">
        <f t="shared" si="2"/>
        <v>0</v>
      </c>
      <c r="G268" s="140"/>
      <c r="H268" s="140"/>
      <c r="I268" s="140"/>
      <c r="J268" s="140"/>
      <c r="K268" s="140"/>
      <c r="L268" s="140"/>
    </row>
    <row r="269" spans="1:12" x14ac:dyDescent="0.15">
      <c r="A269" s="138">
        <v>269</v>
      </c>
      <c r="B269" s="139"/>
      <c r="C269" s="140"/>
      <c r="D269" s="140"/>
      <c r="E269" s="140"/>
      <c r="F269" s="140">
        <f t="shared" si="2"/>
        <v>0</v>
      </c>
      <c r="G269" s="140"/>
      <c r="H269" s="140"/>
      <c r="I269" s="140"/>
      <c r="J269" s="140"/>
      <c r="K269" s="140"/>
      <c r="L269" s="140"/>
    </row>
    <row r="270" spans="1:12" x14ac:dyDescent="0.15">
      <c r="A270" s="138">
        <v>270</v>
      </c>
      <c r="B270" s="139"/>
      <c r="C270" s="140"/>
      <c r="D270" s="140"/>
      <c r="E270" s="140"/>
      <c r="F270" s="140">
        <f t="shared" si="2"/>
        <v>0</v>
      </c>
      <c r="G270" s="140"/>
      <c r="H270" s="140"/>
      <c r="I270" s="140"/>
      <c r="J270" s="140"/>
      <c r="K270" s="140"/>
      <c r="L270" s="140"/>
    </row>
    <row r="271" spans="1:12" x14ac:dyDescent="0.15">
      <c r="A271" s="138">
        <v>271</v>
      </c>
      <c r="B271" s="139"/>
      <c r="C271" s="140"/>
      <c r="D271" s="140"/>
      <c r="E271" s="140"/>
      <c r="F271" s="140">
        <f t="shared" si="2"/>
        <v>0</v>
      </c>
      <c r="G271" s="140"/>
      <c r="H271" s="140"/>
      <c r="I271" s="140"/>
      <c r="J271" s="140"/>
      <c r="K271" s="140"/>
      <c r="L271" s="140"/>
    </row>
    <row r="272" spans="1:12" x14ac:dyDescent="0.15">
      <c r="A272" s="138">
        <v>272</v>
      </c>
      <c r="B272" s="139"/>
      <c r="C272" s="140"/>
      <c r="D272" s="140"/>
      <c r="E272" s="140"/>
      <c r="F272" s="140">
        <f t="shared" si="2"/>
        <v>0</v>
      </c>
      <c r="G272" s="140"/>
      <c r="H272" s="140"/>
      <c r="I272" s="140"/>
      <c r="J272" s="140"/>
      <c r="K272" s="140"/>
      <c r="L272" s="140"/>
    </row>
    <row r="273" spans="1:12" x14ac:dyDescent="0.15">
      <c r="A273" s="138">
        <v>273</v>
      </c>
      <c r="B273" s="139"/>
      <c r="C273" s="140"/>
      <c r="D273" s="140"/>
      <c r="E273" s="140"/>
      <c r="F273" s="140">
        <f t="shared" si="2"/>
        <v>0</v>
      </c>
      <c r="G273" s="140"/>
      <c r="H273" s="140"/>
      <c r="I273" s="140"/>
      <c r="J273" s="140"/>
      <c r="K273" s="140"/>
      <c r="L273" s="140"/>
    </row>
    <row r="274" spans="1:12" x14ac:dyDescent="0.15">
      <c r="A274" s="138">
        <v>274</v>
      </c>
      <c r="B274" s="139"/>
      <c r="C274" s="140"/>
      <c r="D274" s="140"/>
      <c r="E274" s="140"/>
      <c r="F274" s="140">
        <f t="shared" si="2"/>
        <v>0</v>
      </c>
      <c r="G274" s="140"/>
      <c r="H274" s="140"/>
      <c r="I274" s="140"/>
      <c r="J274" s="140"/>
      <c r="K274" s="140"/>
      <c r="L274" s="140"/>
    </row>
    <row r="275" spans="1:12" x14ac:dyDescent="0.15">
      <c r="A275" s="138">
        <v>275</v>
      </c>
      <c r="B275" s="139"/>
      <c r="C275" s="140"/>
      <c r="D275" s="140"/>
      <c r="E275" s="140"/>
      <c r="F275" s="140">
        <f t="shared" si="2"/>
        <v>0</v>
      </c>
      <c r="G275" s="140"/>
      <c r="H275" s="140"/>
      <c r="I275" s="140"/>
      <c r="J275" s="140"/>
      <c r="K275" s="140"/>
      <c r="L275" s="140"/>
    </row>
    <row r="276" spans="1:12" x14ac:dyDescent="0.15">
      <c r="A276" s="138">
        <v>276</v>
      </c>
      <c r="B276" s="139"/>
      <c r="C276" s="140"/>
      <c r="D276" s="140"/>
      <c r="E276" s="140"/>
      <c r="F276" s="140">
        <f t="shared" si="2"/>
        <v>0</v>
      </c>
      <c r="G276" s="140"/>
      <c r="H276" s="140"/>
      <c r="I276" s="140"/>
      <c r="J276" s="140"/>
      <c r="K276" s="140"/>
      <c r="L276" s="140"/>
    </row>
    <row r="277" spans="1:12" x14ac:dyDescent="0.15">
      <c r="A277" s="138">
        <v>277</v>
      </c>
      <c r="B277" s="139"/>
      <c r="C277" s="140"/>
      <c r="D277" s="140"/>
      <c r="E277" s="140"/>
      <c r="F277" s="140">
        <f t="shared" si="2"/>
        <v>0</v>
      </c>
      <c r="G277" s="140"/>
      <c r="H277" s="140"/>
      <c r="I277" s="140"/>
      <c r="J277" s="140"/>
      <c r="K277" s="140"/>
      <c r="L277" s="140"/>
    </row>
    <row r="278" spans="1:12" x14ac:dyDescent="0.15">
      <c r="A278" s="138">
        <v>278</v>
      </c>
      <c r="B278" s="139"/>
      <c r="C278" s="140"/>
      <c r="D278" s="140"/>
      <c r="E278" s="140"/>
      <c r="F278" s="140">
        <f t="shared" si="2"/>
        <v>0</v>
      </c>
      <c r="G278" s="140"/>
      <c r="H278" s="140"/>
      <c r="I278" s="140"/>
      <c r="J278" s="140"/>
      <c r="K278" s="140"/>
      <c r="L278" s="140"/>
    </row>
    <row r="279" spans="1:12" x14ac:dyDescent="0.15">
      <c r="A279" s="138">
        <v>279</v>
      </c>
      <c r="B279" s="139"/>
      <c r="C279" s="140"/>
      <c r="D279" s="140"/>
      <c r="E279" s="140"/>
      <c r="F279" s="140">
        <f t="shared" si="2"/>
        <v>0</v>
      </c>
      <c r="G279" s="140"/>
      <c r="H279" s="140"/>
      <c r="I279" s="140"/>
      <c r="J279" s="140"/>
      <c r="K279" s="140"/>
      <c r="L279" s="140"/>
    </row>
    <row r="280" spans="1:12" x14ac:dyDescent="0.15">
      <c r="A280" s="138">
        <v>280</v>
      </c>
      <c r="B280" s="139"/>
      <c r="C280" s="140"/>
      <c r="D280" s="140"/>
      <c r="E280" s="140"/>
      <c r="F280" s="140">
        <f t="shared" si="2"/>
        <v>0</v>
      </c>
      <c r="G280" s="140"/>
      <c r="H280" s="140"/>
      <c r="I280" s="140"/>
      <c r="J280" s="140"/>
      <c r="K280" s="140"/>
      <c r="L280" s="140"/>
    </row>
    <row r="281" spans="1:12" x14ac:dyDescent="0.15">
      <c r="A281" s="138">
        <v>281</v>
      </c>
      <c r="B281" s="139"/>
      <c r="C281" s="140"/>
      <c r="D281" s="140"/>
      <c r="E281" s="140"/>
      <c r="F281" s="140">
        <f t="shared" si="2"/>
        <v>0</v>
      </c>
      <c r="G281" s="140"/>
      <c r="H281" s="140"/>
      <c r="I281" s="140"/>
      <c r="J281" s="140"/>
      <c r="K281" s="140"/>
      <c r="L281" s="140"/>
    </row>
    <row r="282" spans="1:12" x14ac:dyDescent="0.15">
      <c r="A282" s="138">
        <v>282</v>
      </c>
      <c r="B282" s="139"/>
      <c r="C282" s="140"/>
      <c r="D282" s="140"/>
      <c r="E282" s="140"/>
      <c r="F282" s="140">
        <f t="shared" si="2"/>
        <v>0</v>
      </c>
      <c r="G282" s="140"/>
      <c r="H282" s="140"/>
      <c r="I282" s="140"/>
      <c r="J282" s="140"/>
      <c r="K282" s="140"/>
      <c r="L282" s="140"/>
    </row>
    <row r="283" spans="1:12" x14ac:dyDescent="0.15">
      <c r="A283" s="138">
        <v>283</v>
      </c>
      <c r="B283" s="139"/>
      <c r="C283" s="140"/>
      <c r="D283" s="140"/>
      <c r="E283" s="140"/>
      <c r="F283" s="140">
        <f t="shared" si="2"/>
        <v>0</v>
      </c>
      <c r="G283" s="140"/>
      <c r="H283" s="140"/>
      <c r="I283" s="140"/>
      <c r="J283" s="140"/>
      <c r="K283" s="140"/>
      <c r="L283" s="140"/>
    </row>
    <row r="284" spans="1:12" x14ac:dyDescent="0.15">
      <c r="A284" s="138">
        <v>284</v>
      </c>
      <c r="B284" s="139"/>
      <c r="C284" s="140"/>
      <c r="D284" s="140"/>
      <c r="E284" s="140"/>
      <c r="F284" s="140">
        <f t="shared" si="2"/>
        <v>0</v>
      </c>
      <c r="G284" s="140"/>
      <c r="H284" s="140"/>
      <c r="I284" s="140"/>
      <c r="J284" s="140"/>
      <c r="K284" s="140"/>
      <c r="L284" s="140"/>
    </row>
    <row r="285" spans="1:12" x14ac:dyDescent="0.15">
      <c r="A285" s="138">
        <v>285</v>
      </c>
      <c r="B285" s="139"/>
      <c r="C285" s="140"/>
      <c r="D285" s="140"/>
      <c r="E285" s="140"/>
      <c r="F285" s="140">
        <f t="shared" si="2"/>
        <v>0</v>
      </c>
      <c r="G285" s="140"/>
      <c r="H285" s="140"/>
      <c r="I285" s="140"/>
      <c r="J285" s="140"/>
      <c r="K285" s="140"/>
      <c r="L285" s="140"/>
    </row>
    <row r="286" spans="1:12" x14ac:dyDescent="0.15">
      <c r="A286" s="138">
        <v>286</v>
      </c>
      <c r="B286" s="139"/>
      <c r="C286" s="140"/>
      <c r="D286" s="140"/>
      <c r="E286" s="140"/>
      <c r="F286" s="140">
        <f t="shared" si="2"/>
        <v>0</v>
      </c>
      <c r="G286" s="140"/>
      <c r="H286" s="140"/>
      <c r="I286" s="140"/>
      <c r="J286" s="140"/>
      <c r="K286" s="140"/>
      <c r="L286" s="140"/>
    </row>
    <row r="287" spans="1:12" x14ac:dyDescent="0.15">
      <c r="A287" s="138">
        <v>287</v>
      </c>
      <c r="B287" s="139"/>
      <c r="C287" s="140"/>
      <c r="D287" s="140"/>
      <c r="E287" s="140"/>
      <c r="F287" s="140">
        <f t="shared" si="2"/>
        <v>0</v>
      </c>
      <c r="G287" s="140"/>
      <c r="H287" s="140"/>
      <c r="I287" s="140"/>
      <c r="J287" s="140"/>
      <c r="K287" s="140"/>
      <c r="L287" s="140"/>
    </row>
    <row r="288" spans="1:12" x14ac:dyDescent="0.15">
      <c r="A288" s="138">
        <v>288</v>
      </c>
      <c r="B288" s="139"/>
      <c r="C288" s="140"/>
      <c r="D288" s="140"/>
      <c r="E288" s="140"/>
      <c r="F288" s="140">
        <f t="shared" si="2"/>
        <v>0</v>
      </c>
      <c r="G288" s="140"/>
      <c r="H288" s="140"/>
      <c r="I288" s="140"/>
      <c r="J288" s="140"/>
      <c r="K288" s="140"/>
      <c r="L288" s="140"/>
    </row>
    <row r="289" spans="1:12" x14ac:dyDescent="0.15">
      <c r="A289" s="138">
        <v>289</v>
      </c>
      <c r="B289" s="139"/>
      <c r="C289" s="140"/>
      <c r="D289" s="140"/>
      <c r="E289" s="140"/>
      <c r="F289" s="140">
        <f t="shared" si="2"/>
        <v>0</v>
      </c>
      <c r="G289" s="140"/>
      <c r="H289" s="140"/>
      <c r="I289" s="140"/>
      <c r="J289" s="140"/>
      <c r="K289" s="140"/>
      <c r="L289" s="140"/>
    </row>
    <row r="290" spans="1:12" x14ac:dyDescent="0.15">
      <c r="A290" s="138">
        <v>290</v>
      </c>
      <c r="B290" s="139"/>
      <c r="C290" s="140"/>
      <c r="D290" s="140"/>
      <c r="E290" s="140"/>
      <c r="F290" s="140">
        <f t="shared" si="2"/>
        <v>0</v>
      </c>
      <c r="G290" s="140"/>
      <c r="H290" s="140"/>
      <c r="I290" s="140"/>
      <c r="J290" s="140"/>
      <c r="K290" s="140"/>
      <c r="L290" s="140"/>
    </row>
    <row r="291" spans="1:12" x14ac:dyDescent="0.15">
      <c r="A291" s="138">
        <v>291</v>
      </c>
      <c r="B291" s="139"/>
      <c r="C291" s="140"/>
      <c r="D291" s="140"/>
      <c r="E291" s="140"/>
      <c r="F291" s="140">
        <f t="shared" si="2"/>
        <v>0</v>
      </c>
      <c r="G291" s="140"/>
      <c r="H291" s="140"/>
      <c r="I291" s="140"/>
      <c r="J291" s="140"/>
      <c r="K291" s="140"/>
      <c r="L291" s="140"/>
    </row>
    <row r="292" spans="1:12" x14ac:dyDescent="0.15">
      <c r="A292" s="138">
        <v>292</v>
      </c>
      <c r="B292" s="139"/>
      <c r="C292" s="140"/>
      <c r="D292" s="140"/>
      <c r="E292" s="140"/>
      <c r="F292" s="140">
        <f t="shared" si="2"/>
        <v>0</v>
      </c>
      <c r="G292" s="140"/>
      <c r="H292" s="140"/>
      <c r="I292" s="140"/>
      <c r="J292" s="140"/>
      <c r="K292" s="140"/>
      <c r="L292" s="140"/>
    </row>
    <row r="293" spans="1:12" x14ac:dyDescent="0.15">
      <c r="A293" s="138">
        <v>293</v>
      </c>
      <c r="B293" s="139"/>
      <c r="C293" s="140"/>
      <c r="D293" s="140"/>
      <c r="E293" s="140"/>
      <c r="F293" s="140">
        <f t="shared" si="2"/>
        <v>0</v>
      </c>
      <c r="G293" s="140"/>
      <c r="H293" s="140"/>
      <c r="I293" s="140"/>
      <c r="J293" s="140"/>
      <c r="K293" s="140"/>
      <c r="L293" s="140"/>
    </row>
    <row r="294" spans="1:12" x14ac:dyDescent="0.15">
      <c r="A294" s="138">
        <v>294</v>
      </c>
      <c r="B294" s="139"/>
      <c r="C294" s="140"/>
      <c r="D294" s="140"/>
      <c r="E294" s="140"/>
      <c r="F294" s="140">
        <f t="shared" si="2"/>
        <v>0</v>
      </c>
      <c r="G294" s="140"/>
      <c r="H294" s="140"/>
      <c r="I294" s="140"/>
      <c r="J294" s="140"/>
      <c r="K294" s="140"/>
      <c r="L294" s="140"/>
    </row>
    <row r="295" spans="1:12" x14ac:dyDescent="0.15">
      <c r="A295" s="138">
        <v>295</v>
      </c>
      <c r="B295" s="139"/>
      <c r="C295" s="140"/>
      <c r="D295" s="140"/>
      <c r="E295" s="140"/>
      <c r="F295" s="140">
        <f t="shared" si="2"/>
        <v>0</v>
      </c>
      <c r="G295" s="140"/>
      <c r="H295" s="140"/>
      <c r="I295" s="140"/>
      <c r="J295" s="140"/>
      <c r="K295" s="140"/>
      <c r="L295" s="140"/>
    </row>
    <row r="296" spans="1:12" x14ac:dyDescent="0.15">
      <c r="A296" s="138">
        <v>296</v>
      </c>
      <c r="B296" s="139"/>
      <c r="C296" s="140"/>
      <c r="D296" s="140"/>
      <c r="E296" s="140"/>
      <c r="F296" s="140">
        <f t="shared" si="2"/>
        <v>0</v>
      </c>
      <c r="G296" s="140"/>
      <c r="H296" s="140"/>
      <c r="I296" s="140"/>
      <c r="J296" s="140"/>
      <c r="K296" s="140"/>
      <c r="L296" s="140"/>
    </row>
    <row r="297" spans="1:12" x14ac:dyDescent="0.15">
      <c r="A297" s="138">
        <v>297</v>
      </c>
      <c r="B297" s="139"/>
      <c r="C297" s="140"/>
      <c r="D297" s="140"/>
      <c r="E297" s="140"/>
      <c r="F297" s="140">
        <f t="shared" si="2"/>
        <v>0</v>
      </c>
      <c r="G297" s="140"/>
      <c r="H297" s="140"/>
      <c r="I297" s="140"/>
      <c r="J297" s="140"/>
      <c r="K297" s="140"/>
      <c r="L297" s="140"/>
    </row>
    <row r="298" spans="1:12" x14ac:dyDescent="0.15">
      <c r="A298" s="138">
        <v>298</v>
      </c>
      <c r="B298" s="139"/>
      <c r="C298" s="140"/>
      <c r="D298" s="140"/>
      <c r="E298" s="140"/>
      <c r="F298" s="140">
        <f t="shared" si="2"/>
        <v>0</v>
      </c>
      <c r="G298" s="140"/>
      <c r="H298" s="140"/>
      <c r="I298" s="140"/>
      <c r="J298" s="140"/>
      <c r="K298" s="140"/>
      <c r="L298" s="140"/>
    </row>
    <row r="299" spans="1:12" x14ac:dyDescent="0.15">
      <c r="A299" s="138">
        <v>299</v>
      </c>
      <c r="B299" s="139"/>
      <c r="C299" s="140"/>
      <c r="D299" s="140"/>
      <c r="E299" s="140"/>
      <c r="F299" s="140">
        <f t="shared" si="2"/>
        <v>0</v>
      </c>
      <c r="G299" s="140"/>
      <c r="H299" s="140"/>
      <c r="I299" s="140"/>
      <c r="J299" s="140"/>
      <c r="K299" s="140"/>
      <c r="L299" s="140"/>
    </row>
    <row r="300" spans="1:12" x14ac:dyDescent="0.15">
      <c r="A300" s="138"/>
      <c r="B300" s="140"/>
      <c r="C300" s="140"/>
      <c r="D300" s="140"/>
      <c r="E300" s="140"/>
      <c r="F300" s="140"/>
      <c r="G300" s="140"/>
      <c r="H300" s="140"/>
      <c r="I300" s="140"/>
    </row>
    <row r="301" spans="1:12" x14ac:dyDescent="0.15">
      <c r="A301" s="138"/>
      <c r="B301" s="140"/>
      <c r="C301" s="140"/>
      <c r="D301" s="140"/>
      <c r="E301" s="140"/>
      <c r="F301" s="140"/>
      <c r="G301" s="140"/>
      <c r="H301" s="140"/>
      <c r="I301" s="140"/>
    </row>
    <row r="302" spans="1:12" x14ac:dyDescent="0.15">
      <c r="A302" s="138"/>
      <c r="B302" s="140"/>
      <c r="C302" s="140"/>
      <c r="D302" s="140"/>
      <c r="E302" s="140"/>
      <c r="F302" s="140"/>
      <c r="G302" s="140"/>
      <c r="H302" s="140"/>
      <c r="I302" s="140"/>
    </row>
    <row r="303" spans="1:12" x14ac:dyDescent="0.15">
      <c r="A303" s="138"/>
      <c r="B303" s="140"/>
      <c r="C303" s="140"/>
      <c r="D303" s="140"/>
      <c r="E303" s="140"/>
      <c r="F303" s="140"/>
      <c r="G303" s="140"/>
      <c r="H303" s="140"/>
      <c r="I303" s="140"/>
    </row>
    <row r="304" spans="1:12" x14ac:dyDescent="0.15">
      <c r="A304" s="138"/>
      <c r="B304" s="140"/>
      <c r="C304" s="140"/>
      <c r="D304" s="140"/>
      <c r="E304" s="140"/>
      <c r="F304" s="140"/>
      <c r="G304" s="140"/>
      <c r="H304" s="140"/>
      <c r="I304" s="140"/>
    </row>
    <row r="305" spans="1:9" x14ac:dyDescent="0.15">
      <c r="A305" s="138"/>
      <c r="B305" s="140"/>
      <c r="C305" s="140"/>
      <c r="D305" s="140"/>
      <c r="E305" s="140"/>
      <c r="F305" s="140"/>
      <c r="G305" s="140"/>
      <c r="H305" s="140"/>
      <c r="I305" s="140"/>
    </row>
    <row r="306" spans="1:9" x14ac:dyDescent="0.15">
      <c r="A306" s="138"/>
      <c r="B306" s="140"/>
      <c r="C306" s="140"/>
      <c r="D306" s="140"/>
      <c r="E306" s="140"/>
      <c r="F306" s="140"/>
      <c r="G306" s="140"/>
      <c r="H306" s="140"/>
      <c r="I306" s="140"/>
    </row>
    <row r="307" spans="1:9" x14ac:dyDescent="0.15">
      <c r="A307" s="138"/>
      <c r="B307" s="140"/>
      <c r="C307" s="140"/>
      <c r="D307" s="140"/>
      <c r="E307" s="140"/>
      <c r="F307" s="140"/>
      <c r="G307" s="140"/>
      <c r="H307" s="140"/>
      <c r="I307" s="140"/>
    </row>
    <row r="308" spans="1:9" x14ac:dyDescent="0.15">
      <c r="A308" s="138"/>
      <c r="B308" s="140"/>
      <c r="C308" s="140"/>
      <c r="D308" s="140"/>
      <c r="E308" s="140"/>
      <c r="F308" s="140"/>
      <c r="G308" s="140"/>
      <c r="H308" s="140"/>
      <c r="I308" s="140"/>
    </row>
    <row r="309" spans="1:9" x14ac:dyDescent="0.15">
      <c r="A309" s="138"/>
      <c r="B309" s="140"/>
      <c r="C309" s="140"/>
      <c r="D309" s="140"/>
      <c r="E309" s="140"/>
      <c r="F309" s="140"/>
      <c r="G309" s="140"/>
      <c r="H309" s="140"/>
      <c r="I309" s="140"/>
    </row>
    <row r="310" spans="1:9" x14ac:dyDescent="0.15">
      <c r="A310" s="138"/>
      <c r="B310" s="140"/>
      <c r="C310" s="140"/>
      <c r="D310" s="140"/>
      <c r="E310" s="140"/>
      <c r="F310" s="140"/>
      <c r="G310" s="140"/>
      <c r="H310" s="140"/>
      <c r="I310" s="140"/>
    </row>
    <row r="311" spans="1:9" x14ac:dyDescent="0.15">
      <c r="A311" s="138"/>
      <c r="B311" s="140"/>
      <c r="C311" s="140"/>
      <c r="D311" s="140"/>
      <c r="E311" s="140"/>
      <c r="F311" s="140"/>
      <c r="G311" s="140"/>
      <c r="H311" s="140"/>
      <c r="I311" s="140"/>
    </row>
    <row r="312" spans="1:9" x14ac:dyDescent="0.15">
      <c r="A312" s="138"/>
      <c r="B312" s="140"/>
      <c r="C312" s="140"/>
      <c r="D312" s="140"/>
      <c r="E312" s="140"/>
      <c r="F312" s="140"/>
      <c r="G312" s="140"/>
      <c r="H312" s="140"/>
      <c r="I312" s="140"/>
    </row>
    <row r="313" spans="1:9" x14ac:dyDescent="0.15">
      <c r="A313" s="138"/>
      <c r="B313" s="140"/>
      <c r="C313" s="140"/>
      <c r="D313" s="140"/>
      <c r="E313" s="140"/>
      <c r="F313" s="140"/>
      <c r="G313" s="140"/>
      <c r="H313" s="140"/>
      <c r="I313" s="140"/>
    </row>
    <row r="314" spans="1:9" x14ac:dyDescent="0.15">
      <c r="A314" s="138"/>
      <c r="B314" s="140"/>
      <c r="C314" s="140"/>
      <c r="D314" s="140"/>
      <c r="E314" s="140"/>
      <c r="F314" s="140"/>
      <c r="G314" s="140"/>
      <c r="H314" s="140"/>
      <c r="I314" s="140"/>
    </row>
    <row r="315" spans="1:9" x14ac:dyDescent="0.15">
      <c r="A315" s="138"/>
      <c r="B315" s="140"/>
      <c r="C315" s="140"/>
      <c r="D315" s="140"/>
      <c r="E315" s="140"/>
      <c r="F315" s="140"/>
      <c r="G315" s="140"/>
      <c r="H315" s="140"/>
      <c r="I315" s="140"/>
    </row>
    <row r="316" spans="1:9" x14ac:dyDescent="0.15">
      <c r="A316" s="138"/>
      <c r="B316" s="140"/>
      <c r="C316" s="140"/>
      <c r="D316" s="140"/>
      <c r="E316" s="140"/>
      <c r="F316" s="140"/>
      <c r="G316" s="140"/>
      <c r="H316" s="140"/>
      <c r="I316" s="140"/>
    </row>
    <row r="317" spans="1:9" x14ac:dyDescent="0.15">
      <c r="A317" s="138"/>
      <c r="B317" s="140"/>
      <c r="C317" s="140"/>
      <c r="D317" s="140"/>
      <c r="E317" s="140"/>
      <c r="F317" s="140"/>
      <c r="G317" s="140"/>
      <c r="H317" s="140"/>
      <c r="I317" s="140"/>
    </row>
    <row r="318" spans="1:9" x14ac:dyDescent="0.15">
      <c r="A318" s="138"/>
      <c r="B318" s="140"/>
      <c r="C318" s="140"/>
      <c r="D318" s="140"/>
      <c r="E318" s="140"/>
      <c r="F318" s="140"/>
      <c r="G318" s="140"/>
      <c r="H318" s="140"/>
      <c r="I318" s="140"/>
    </row>
    <row r="319" spans="1:9" x14ac:dyDescent="0.15">
      <c r="A319" s="138"/>
      <c r="B319" s="140"/>
      <c r="C319" s="140"/>
      <c r="D319" s="140"/>
      <c r="E319" s="140"/>
      <c r="F319" s="140"/>
      <c r="G319" s="140"/>
      <c r="H319" s="140"/>
      <c r="I319" s="140"/>
    </row>
    <row r="320" spans="1:9" x14ac:dyDescent="0.15">
      <c r="A320" s="138"/>
      <c r="B320" s="140"/>
      <c r="C320" s="140"/>
      <c r="D320" s="140"/>
      <c r="E320" s="140"/>
      <c r="F320" s="140"/>
      <c r="G320" s="140"/>
      <c r="H320" s="140"/>
      <c r="I320" s="140"/>
    </row>
    <row r="321" spans="1:9" x14ac:dyDescent="0.15">
      <c r="A321" s="138"/>
      <c r="B321" s="140"/>
      <c r="C321" s="140"/>
      <c r="D321" s="140"/>
      <c r="E321" s="140"/>
      <c r="F321" s="140"/>
      <c r="G321" s="140"/>
      <c r="H321" s="140"/>
      <c r="I321" s="140"/>
    </row>
    <row r="322" spans="1:9" x14ac:dyDescent="0.15">
      <c r="A322" s="138"/>
      <c r="B322" s="140"/>
      <c r="C322" s="140"/>
      <c r="D322" s="140"/>
      <c r="E322" s="140"/>
      <c r="F322" s="140"/>
      <c r="G322" s="140"/>
      <c r="H322" s="140"/>
      <c r="I322" s="140"/>
    </row>
    <row r="323" spans="1:9" x14ac:dyDescent="0.15">
      <c r="A323" s="138"/>
      <c r="B323" s="140"/>
      <c r="C323" s="140"/>
      <c r="D323" s="140"/>
      <c r="E323" s="140"/>
      <c r="F323" s="140"/>
      <c r="G323" s="140"/>
      <c r="H323" s="140"/>
      <c r="I323" s="140"/>
    </row>
    <row r="324" spans="1:9" x14ac:dyDescent="0.15">
      <c r="A324" s="138"/>
      <c r="B324" s="140"/>
      <c r="C324" s="140"/>
      <c r="D324" s="140"/>
      <c r="E324" s="140"/>
      <c r="F324" s="140"/>
      <c r="G324" s="140"/>
      <c r="H324" s="140"/>
      <c r="I324" s="140"/>
    </row>
    <row r="325" spans="1:9" x14ac:dyDescent="0.15">
      <c r="A325" s="138"/>
      <c r="B325" s="140"/>
      <c r="C325" s="140"/>
      <c r="D325" s="140"/>
      <c r="E325" s="140"/>
      <c r="F325" s="140"/>
      <c r="G325" s="140"/>
      <c r="H325" s="140"/>
      <c r="I325" s="140"/>
    </row>
    <row r="326" spans="1:9" x14ac:dyDescent="0.15">
      <c r="A326" s="138"/>
      <c r="B326" s="140"/>
      <c r="C326" s="140"/>
      <c r="D326" s="140"/>
      <c r="E326" s="140"/>
      <c r="F326" s="140"/>
      <c r="G326" s="140"/>
      <c r="H326" s="140"/>
      <c r="I326" s="140"/>
    </row>
    <row r="327" spans="1:9" x14ac:dyDescent="0.15">
      <c r="A327" s="138"/>
      <c r="B327" s="140"/>
      <c r="C327" s="140"/>
      <c r="D327" s="140"/>
      <c r="E327" s="140"/>
      <c r="F327" s="140"/>
      <c r="G327" s="140"/>
      <c r="H327" s="140"/>
      <c r="I327" s="140"/>
    </row>
    <row r="328" spans="1:9" x14ac:dyDescent="0.15">
      <c r="A328" s="138"/>
      <c r="B328" s="140"/>
      <c r="C328" s="140"/>
      <c r="D328" s="140"/>
      <c r="E328" s="140"/>
      <c r="F328" s="140"/>
      <c r="G328" s="140"/>
      <c r="H328" s="140"/>
      <c r="I328" s="140"/>
    </row>
    <row r="329" spans="1:9" x14ac:dyDescent="0.15">
      <c r="A329" s="138"/>
      <c r="B329" s="140"/>
      <c r="C329" s="140"/>
      <c r="D329" s="140"/>
      <c r="E329" s="140"/>
      <c r="F329" s="140"/>
      <c r="G329" s="140"/>
      <c r="H329" s="140"/>
      <c r="I329" s="140"/>
    </row>
    <row r="330" spans="1:9" x14ac:dyDescent="0.15">
      <c r="A330" s="138"/>
      <c r="B330" s="140"/>
      <c r="C330" s="140"/>
      <c r="D330" s="140"/>
      <c r="E330" s="140"/>
      <c r="F330" s="140"/>
      <c r="G330" s="140"/>
      <c r="H330" s="140"/>
      <c r="I330" s="140"/>
    </row>
    <row r="331" spans="1:9" x14ac:dyDescent="0.15">
      <c r="A331" s="138"/>
      <c r="B331" s="140"/>
      <c r="C331" s="140"/>
      <c r="D331" s="140"/>
      <c r="E331" s="140"/>
      <c r="F331" s="140"/>
      <c r="G331" s="140"/>
      <c r="H331" s="140"/>
      <c r="I331" s="140"/>
    </row>
    <row r="332" spans="1:9" x14ac:dyDescent="0.15">
      <c r="A332" s="138"/>
      <c r="B332" s="140"/>
      <c r="C332" s="140"/>
      <c r="D332" s="140"/>
      <c r="E332" s="140"/>
      <c r="F332" s="140"/>
      <c r="G332" s="140"/>
      <c r="H332" s="140"/>
      <c r="I332" s="140"/>
    </row>
    <row r="333" spans="1:9" x14ac:dyDescent="0.15">
      <c r="A333" s="138"/>
      <c r="B333" s="140"/>
      <c r="C333" s="140"/>
      <c r="D333" s="140"/>
      <c r="E333" s="140"/>
      <c r="F333" s="140"/>
      <c r="G333" s="140"/>
      <c r="H333" s="140"/>
      <c r="I333" s="140"/>
    </row>
    <row r="334" spans="1:9" x14ac:dyDescent="0.15">
      <c r="A334" s="138"/>
      <c r="B334" s="140"/>
      <c r="C334" s="140"/>
      <c r="D334" s="140"/>
      <c r="E334" s="140"/>
      <c r="F334" s="140"/>
      <c r="G334" s="140"/>
      <c r="H334" s="140"/>
      <c r="I334" s="140"/>
    </row>
    <row r="335" spans="1:9" x14ac:dyDescent="0.15">
      <c r="A335" s="138"/>
      <c r="B335" s="140"/>
      <c r="C335" s="140"/>
      <c r="D335" s="140"/>
      <c r="E335" s="140"/>
      <c r="F335" s="140"/>
      <c r="G335" s="140"/>
      <c r="H335" s="140"/>
      <c r="I335" s="140"/>
    </row>
    <row r="336" spans="1:9" x14ac:dyDescent="0.15">
      <c r="A336" s="138"/>
      <c r="B336" s="140"/>
      <c r="C336" s="140"/>
      <c r="D336" s="140"/>
      <c r="E336" s="140"/>
      <c r="F336" s="140"/>
      <c r="G336" s="140"/>
      <c r="H336" s="140"/>
      <c r="I336" s="140"/>
    </row>
    <row r="337" spans="1:9" x14ac:dyDescent="0.15">
      <c r="A337" s="138"/>
      <c r="B337" s="140"/>
      <c r="C337" s="140"/>
      <c r="D337" s="140"/>
      <c r="E337" s="140"/>
      <c r="F337" s="140"/>
      <c r="G337" s="140"/>
      <c r="H337" s="140"/>
      <c r="I337" s="140"/>
    </row>
    <row r="338" spans="1:9" x14ac:dyDescent="0.15">
      <c r="A338" s="138"/>
      <c r="B338" s="140"/>
      <c r="C338" s="140"/>
      <c r="D338" s="140"/>
      <c r="E338" s="140"/>
      <c r="F338" s="140"/>
      <c r="G338" s="140"/>
      <c r="H338" s="140"/>
      <c r="I338" s="140"/>
    </row>
    <row r="339" spans="1:9" x14ac:dyDescent="0.15">
      <c r="A339" s="138"/>
      <c r="B339" s="140"/>
      <c r="C339" s="140"/>
      <c r="D339" s="140"/>
      <c r="E339" s="140"/>
      <c r="F339" s="140"/>
      <c r="G339" s="140"/>
      <c r="H339" s="140"/>
      <c r="I339" s="140"/>
    </row>
    <row r="340" spans="1:9" x14ac:dyDescent="0.15">
      <c r="A340" s="138"/>
      <c r="B340" s="140"/>
      <c r="C340" s="140"/>
      <c r="D340" s="140"/>
      <c r="E340" s="140"/>
      <c r="F340" s="140"/>
      <c r="G340" s="140"/>
      <c r="H340" s="140"/>
      <c r="I340" s="140"/>
    </row>
    <row r="341" spans="1:9" x14ac:dyDescent="0.15">
      <c r="A341" s="138"/>
      <c r="B341" s="140"/>
      <c r="C341" s="140"/>
      <c r="D341" s="140"/>
      <c r="E341" s="140"/>
      <c r="F341" s="140"/>
      <c r="G341" s="140"/>
      <c r="H341" s="140"/>
      <c r="I341" s="140"/>
    </row>
  </sheetData>
  <phoneticPr fontId="16" type="noConversion"/>
  <dataValidations count="2">
    <dataValidation type="list" allowBlank="1" showInputMessage="1" showErrorMessage="1" sqref="H1:H299">
      <formula1>消费者属性</formula1>
    </dataValidation>
    <dataValidation type="list" allowBlank="1" showInputMessage="1" showErrorMessage="1" sqref="G1:G299">
      <formula1>分类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4" sqref="F4"/>
    </sheetView>
  </sheetViews>
  <sheetFormatPr defaultColWidth="9" defaultRowHeight="15.75" x14ac:dyDescent="0.15"/>
  <cols>
    <col min="1" max="1" width="16" style="121" customWidth="1"/>
    <col min="2" max="2" width="13.875" style="122" customWidth="1"/>
    <col min="3" max="4" width="9" style="122"/>
    <col min="5" max="5" width="11.625" style="122" customWidth="1"/>
    <col min="6" max="6" width="9" style="122"/>
    <col min="7" max="7" width="11.5" style="123" customWidth="1"/>
    <col min="8" max="8" width="9" style="124"/>
    <col min="9" max="16384" width="9" style="125"/>
  </cols>
  <sheetData>
    <row r="1" spans="1:13" x14ac:dyDescent="0.15">
      <c r="A1" s="324" t="s">
        <v>676</v>
      </c>
      <c r="B1" s="324"/>
      <c r="C1" s="324"/>
      <c r="D1" s="324"/>
      <c r="E1" s="324"/>
      <c r="F1" s="324"/>
    </row>
    <row r="2" spans="1:13" x14ac:dyDescent="0.15">
      <c r="A2" s="121" t="s">
        <v>677</v>
      </c>
      <c r="B2" s="122" t="s">
        <v>678</v>
      </c>
      <c r="C2" s="122" t="s">
        <v>679</v>
      </c>
      <c r="D2" s="122" t="s">
        <v>680</v>
      </c>
      <c r="E2" s="122" t="s">
        <v>681</v>
      </c>
      <c r="F2" s="122" t="s">
        <v>682</v>
      </c>
      <c r="G2" s="123" t="s">
        <v>38</v>
      </c>
      <c r="I2" s="124"/>
      <c r="J2" s="124"/>
      <c r="K2" s="325"/>
      <c r="L2" s="325"/>
      <c r="M2" s="325"/>
    </row>
    <row r="3" spans="1:13" x14ac:dyDescent="0.15">
      <c r="A3" s="23" t="s">
        <v>2095</v>
      </c>
      <c r="B3" s="122" t="s">
        <v>2096</v>
      </c>
      <c r="C3" s="122">
        <v>2310</v>
      </c>
      <c r="D3" s="122">
        <v>2310</v>
      </c>
      <c r="E3" s="126">
        <v>42707</v>
      </c>
      <c r="F3" s="122" t="s">
        <v>2097</v>
      </c>
    </row>
    <row r="4" spans="1:13" x14ac:dyDescent="0.15">
      <c r="A4" s="23"/>
      <c r="E4" s="126"/>
    </row>
    <row r="5" spans="1:13" x14ac:dyDescent="0.15">
      <c r="A5" s="23"/>
      <c r="E5" s="121"/>
      <c r="H5" s="124" t="s">
        <v>683</v>
      </c>
    </row>
    <row r="6" spans="1:13" x14ac:dyDescent="0.15">
      <c r="A6" s="23"/>
      <c r="E6" s="121"/>
      <c r="H6" s="124" t="s">
        <v>683</v>
      </c>
    </row>
    <row r="7" spans="1:13" x14ac:dyDescent="0.15">
      <c r="A7" s="127"/>
      <c r="B7" s="128"/>
      <c r="C7" s="129"/>
      <c r="D7" s="7"/>
      <c r="E7" s="127"/>
      <c r="F7" s="7"/>
    </row>
    <row r="8" spans="1:13" x14ac:dyDescent="0.15">
      <c r="A8" s="127"/>
      <c r="B8" s="128"/>
      <c r="C8" s="129"/>
      <c r="D8" s="7"/>
      <c r="E8" s="127"/>
      <c r="F8" s="7"/>
    </row>
    <row r="9" spans="1:13" x14ac:dyDescent="0.15">
      <c r="A9" s="127"/>
      <c r="B9" s="128"/>
      <c r="C9" s="129"/>
      <c r="D9" s="128"/>
      <c r="E9" s="127"/>
      <c r="F9" s="128"/>
    </row>
    <row r="10" spans="1:13" x14ac:dyDescent="0.15">
      <c r="A10" s="127"/>
      <c r="B10" s="128"/>
      <c r="C10" s="129"/>
      <c r="D10" s="128"/>
      <c r="E10" s="130"/>
      <c r="F10" s="128"/>
    </row>
    <row r="11" spans="1:13" x14ac:dyDescent="0.15">
      <c r="A11" s="127"/>
      <c r="B11" s="128"/>
      <c r="C11" s="129"/>
      <c r="D11" s="128"/>
      <c r="E11" s="130"/>
      <c r="F11" s="128"/>
    </row>
    <row r="12" spans="1:13" x14ac:dyDescent="0.15">
      <c r="A12" s="127"/>
      <c r="B12" s="128"/>
      <c r="C12" s="129"/>
      <c r="D12" s="128"/>
      <c r="E12" s="130"/>
      <c r="F12" s="128"/>
    </row>
    <row r="13" spans="1:13" x14ac:dyDescent="0.15">
      <c r="A13" s="127"/>
      <c r="B13" s="128"/>
      <c r="C13" s="129"/>
      <c r="D13" s="128"/>
      <c r="E13" s="130"/>
      <c r="F13" s="128"/>
    </row>
    <row r="14" spans="1:13" x14ac:dyDescent="0.15">
      <c r="A14" s="127"/>
      <c r="B14" s="128"/>
      <c r="C14" s="129"/>
      <c r="D14" s="128"/>
      <c r="E14" s="127"/>
      <c r="F14" s="128"/>
    </row>
    <row r="15" spans="1:13" x14ac:dyDescent="0.15">
      <c r="A15" s="127"/>
      <c r="B15" s="128"/>
      <c r="C15" s="129"/>
      <c r="D15" s="128"/>
      <c r="E15" s="130"/>
      <c r="F15" s="128"/>
    </row>
    <row r="16" spans="1:13" x14ac:dyDescent="0.15">
      <c r="A16" s="127"/>
      <c r="B16" s="128"/>
      <c r="C16" s="129"/>
      <c r="D16" s="128"/>
      <c r="E16" s="130"/>
      <c r="F16" s="128"/>
    </row>
    <row r="17" spans="1:6" x14ac:dyDescent="0.15">
      <c r="A17" s="127"/>
      <c r="B17" s="128"/>
      <c r="C17" s="129"/>
      <c r="D17" s="128"/>
      <c r="E17" s="127"/>
      <c r="F17" s="128"/>
    </row>
    <row r="18" spans="1:6" x14ac:dyDescent="0.15">
      <c r="A18" s="127"/>
      <c r="B18" s="128"/>
      <c r="C18" s="129"/>
      <c r="D18" s="128"/>
      <c r="E18" s="130"/>
      <c r="F18" s="128"/>
    </row>
    <row r="19" spans="1:6" x14ac:dyDescent="0.15">
      <c r="A19" s="127"/>
      <c r="B19" s="128"/>
      <c r="C19" s="129"/>
      <c r="D19" s="7"/>
      <c r="E19" s="7"/>
      <c r="F19" s="7"/>
    </row>
    <row r="20" spans="1:6" x14ac:dyDescent="0.15">
      <c r="B20" s="131"/>
      <c r="C20" s="132"/>
    </row>
    <row r="21" spans="1:6" x14ac:dyDescent="0.15">
      <c r="B21" s="131"/>
      <c r="C21" s="132"/>
    </row>
    <row r="22" spans="1:6" x14ac:dyDescent="0.15">
      <c r="C22" s="132"/>
    </row>
    <row r="23" spans="1:6" x14ac:dyDescent="0.15">
      <c r="C23" s="132"/>
    </row>
    <row r="24" spans="1:6" x14ac:dyDescent="0.15">
      <c r="C24" s="132"/>
    </row>
  </sheetData>
  <mergeCells count="2">
    <mergeCell ref="A1:F1"/>
    <mergeCell ref="K2:M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4" sqref="D14"/>
    </sheetView>
  </sheetViews>
  <sheetFormatPr defaultColWidth="10.125" defaultRowHeight="13.5" x14ac:dyDescent="0.15"/>
  <cols>
    <col min="1" max="1" width="9" style="114" customWidth="1"/>
    <col min="2" max="4" width="10.125" style="114"/>
    <col min="5" max="5" width="10.125" style="115"/>
    <col min="6" max="6" width="10.125" style="116"/>
    <col min="7" max="16384" width="10.125" style="114"/>
  </cols>
  <sheetData>
    <row r="1" spans="1:6" x14ac:dyDescent="0.15">
      <c r="A1" s="117" t="s">
        <v>684</v>
      </c>
      <c r="B1" s="117" t="s">
        <v>685</v>
      </c>
      <c r="C1" s="117" t="s">
        <v>686</v>
      </c>
      <c r="D1" s="117" t="s">
        <v>687</v>
      </c>
      <c r="E1" s="118" t="s">
        <v>688</v>
      </c>
      <c r="F1" s="119" t="s">
        <v>689</v>
      </c>
    </row>
    <row r="2" spans="1:6" x14ac:dyDescent="0.15">
      <c r="A2" s="117" t="s">
        <v>690</v>
      </c>
      <c r="C2" s="120">
        <v>3280</v>
      </c>
      <c r="D2" s="120">
        <v>2525</v>
      </c>
      <c r="E2" s="115">
        <f>D2/D24</f>
        <v>0.47650500094357429</v>
      </c>
      <c r="F2" s="116">
        <f>D25*E2</f>
        <v>-619.45650122664654</v>
      </c>
    </row>
    <row r="3" spans="1:6" x14ac:dyDescent="0.15">
      <c r="A3" s="117" t="s">
        <v>691</v>
      </c>
      <c r="C3" s="120">
        <v>1880</v>
      </c>
      <c r="D3" s="120">
        <v>1474</v>
      </c>
      <c r="E3" s="115">
        <f>D3/D24</f>
        <v>0.27816569163993204</v>
      </c>
      <c r="F3" s="116">
        <f>D25*E3</f>
        <v>-361.61539913191166</v>
      </c>
    </row>
    <row r="4" spans="1:6" x14ac:dyDescent="0.15">
      <c r="A4" s="117" t="s">
        <v>692</v>
      </c>
      <c r="C4" s="114">
        <v>414</v>
      </c>
      <c r="E4" s="115">
        <f>D4/D24</f>
        <v>0</v>
      </c>
      <c r="F4" s="116">
        <f>D25*E4</f>
        <v>0</v>
      </c>
    </row>
    <row r="5" spans="1:6" x14ac:dyDescent="0.15">
      <c r="A5" s="117" t="s">
        <v>693</v>
      </c>
      <c r="E5" s="115">
        <f>D5/D24</f>
        <v>0</v>
      </c>
      <c r="F5" s="116">
        <f>D25*E5</f>
        <v>0</v>
      </c>
    </row>
    <row r="6" spans="1:6" x14ac:dyDescent="0.15">
      <c r="A6" s="117" t="s">
        <v>694</v>
      </c>
      <c r="E6" s="115">
        <f>D6/D24</f>
        <v>0</v>
      </c>
      <c r="F6" s="116">
        <f>D25*E6</f>
        <v>0</v>
      </c>
    </row>
    <row r="7" spans="1:6" x14ac:dyDescent="0.15">
      <c r="A7" s="117" t="s">
        <v>695</v>
      </c>
      <c r="E7" s="115">
        <f>D7/D24</f>
        <v>0</v>
      </c>
      <c r="F7" s="116">
        <f>D25*E7</f>
        <v>0</v>
      </c>
    </row>
    <row r="8" spans="1:6" x14ac:dyDescent="0.15">
      <c r="A8" s="117" t="s">
        <v>696</v>
      </c>
      <c r="E8" s="115">
        <f>D8/D24</f>
        <v>0</v>
      </c>
      <c r="F8" s="116">
        <f>D25*E8</f>
        <v>0</v>
      </c>
    </row>
    <row r="9" spans="1:6" x14ac:dyDescent="0.15">
      <c r="A9" s="117" t="s">
        <v>697</v>
      </c>
      <c r="E9" s="115">
        <f>D9/D24</f>
        <v>0</v>
      </c>
      <c r="F9" s="116">
        <f>D25*E9</f>
        <v>0</v>
      </c>
    </row>
    <row r="10" spans="1:6" x14ac:dyDescent="0.15">
      <c r="A10" s="117" t="s">
        <v>698</v>
      </c>
      <c r="E10" s="115">
        <f>D10/D24</f>
        <v>0</v>
      </c>
      <c r="F10" s="116">
        <f>D25*E10</f>
        <v>0</v>
      </c>
    </row>
    <row r="11" spans="1:6" x14ac:dyDescent="0.15">
      <c r="A11" s="117" t="s">
        <v>699</v>
      </c>
      <c r="E11" s="115">
        <f>D11/D24</f>
        <v>0</v>
      </c>
      <c r="F11" s="116">
        <f>D25*E11</f>
        <v>0</v>
      </c>
    </row>
    <row r="13" spans="1:6" x14ac:dyDescent="0.15">
      <c r="A13" s="117" t="s">
        <v>700</v>
      </c>
      <c r="C13" s="120"/>
      <c r="D13" s="120">
        <v>1300</v>
      </c>
      <c r="E13" s="115">
        <f>D13/D24</f>
        <v>0.24532930741649367</v>
      </c>
      <c r="F13" s="116">
        <f>D25*E13</f>
        <v>-318.92809964144175</v>
      </c>
    </row>
    <row r="14" spans="1:6" x14ac:dyDescent="0.15">
      <c r="A14" s="117" t="s">
        <v>701</v>
      </c>
      <c r="C14" s="120"/>
      <c r="D14" s="120"/>
      <c r="E14" s="115">
        <f>D14/D24</f>
        <v>0</v>
      </c>
      <c r="F14" s="116">
        <f>D25*E14</f>
        <v>0</v>
      </c>
    </row>
    <row r="15" spans="1:6" x14ac:dyDescent="0.15">
      <c r="A15" s="117" t="s">
        <v>702</v>
      </c>
      <c r="E15" s="115">
        <f>D15/D24</f>
        <v>0</v>
      </c>
      <c r="F15" s="116">
        <f>D25*E15</f>
        <v>0</v>
      </c>
    </row>
    <row r="16" spans="1:6" x14ac:dyDescent="0.15">
      <c r="A16" s="117" t="s">
        <v>703</v>
      </c>
      <c r="E16" s="115">
        <f>D16/D24</f>
        <v>0</v>
      </c>
      <c r="F16" s="116">
        <f>D25*E16</f>
        <v>0</v>
      </c>
    </row>
    <row r="17" spans="1:6" x14ac:dyDescent="0.15">
      <c r="A17" s="117" t="s">
        <v>704</v>
      </c>
      <c r="E17" s="115">
        <f>D17/D24</f>
        <v>0</v>
      </c>
      <c r="F17" s="116">
        <f>D25*E17</f>
        <v>0</v>
      </c>
    </row>
    <row r="18" spans="1:6" x14ac:dyDescent="0.15">
      <c r="A18" s="117" t="s">
        <v>705</v>
      </c>
      <c r="E18" s="115">
        <f>D18/D24</f>
        <v>0</v>
      </c>
      <c r="F18" s="116">
        <f>D25*E18</f>
        <v>0</v>
      </c>
    </row>
    <row r="19" spans="1:6" x14ac:dyDescent="0.15">
      <c r="A19" s="117" t="s">
        <v>706</v>
      </c>
      <c r="E19" s="115">
        <f>D19/D24</f>
        <v>0</v>
      </c>
      <c r="F19" s="116">
        <f>D25*E19</f>
        <v>0</v>
      </c>
    </row>
    <row r="20" spans="1:6" x14ac:dyDescent="0.15">
      <c r="A20" s="117" t="s">
        <v>707</v>
      </c>
      <c r="E20" s="115">
        <f>D20/D24</f>
        <v>0</v>
      </c>
      <c r="F20" s="116">
        <f>D25*E20</f>
        <v>0</v>
      </c>
    </row>
    <row r="21" spans="1:6" x14ac:dyDescent="0.15">
      <c r="A21" s="117" t="s">
        <v>708</v>
      </c>
      <c r="E21" s="115">
        <f>D21/D24</f>
        <v>0</v>
      </c>
      <c r="F21" s="116">
        <f>D25*E21</f>
        <v>0</v>
      </c>
    </row>
    <row r="22" spans="1:6" x14ac:dyDescent="0.15">
      <c r="A22" s="117" t="s">
        <v>709</v>
      </c>
      <c r="E22" s="115">
        <f>D22/D24</f>
        <v>0</v>
      </c>
      <c r="F22" s="116">
        <f>D25*E22</f>
        <v>0</v>
      </c>
    </row>
    <row r="24" spans="1:6" x14ac:dyDescent="0.15">
      <c r="A24" s="117" t="s">
        <v>710</v>
      </c>
      <c r="C24" s="114">
        <f>SUM(C2:C22)</f>
        <v>5574</v>
      </c>
      <c r="D24" s="114">
        <f>SUM(D2:D22)</f>
        <v>5299</v>
      </c>
    </row>
    <row r="25" spans="1:6" x14ac:dyDescent="0.15">
      <c r="A25" s="117" t="s">
        <v>711</v>
      </c>
      <c r="D25" s="114">
        <f>-(SUM(D13:D22))</f>
        <v>-1300</v>
      </c>
    </row>
  </sheetData>
  <phoneticPr fontId="16" type="noConversion"/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ColWidth="9" defaultRowHeight="13.5" x14ac:dyDescent="0.15"/>
  <cols>
    <col min="1" max="1" width="4.625" style="111" customWidth="1"/>
    <col min="2" max="2" width="72.125" customWidth="1"/>
  </cols>
  <sheetData>
    <row r="1" spans="1:2" x14ac:dyDescent="0.15">
      <c r="A1" s="112" t="s">
        <v>712</v>
      </c>
      <c r="B1" s="113" t="s">
        <v>713</v>
      </c>
    </row>
    <row r="2" spans="1:2" x14ac:dyDescent="0.15">
      <c r="A2" s="112" t="s">
        <v>714</v>
      </c>
      <c r="B2" s="113" t="s">
        <v>715</v>
      </c>
    </row>
    <row r="3" spans="1:2" x14ac:dyDescent="0.15">
      <c r="A3" s="112" t="s">
        <v>716</v>
      </c>
      <c r="B3" s="113" t="s">
        <v>717</v>
      </c>
    </row>
    <row r="4" spans="1:2" x14ac:dyDescent="0.15">
      <c r="A4" s="112" t="s">
        <v>718</v>
      </c>
      <c r="B4" s="113" t="s">
        <v>719</v>
      </c>
    </row>
    <row r="5" spans="1:2" x14ac:dyDescent="0.15">
      <c r="A5" s="112" t="s">
        <v>720</v>
      </c>
      <c r="B5" s="113" t="s">
        <v>721</v>
      </c>
    </row>
    <row r="6" spans="1:2" x14ac:dyDescent="0.15">
      <c r="A6" s="112" t="s">
        <v>722</v>
      </c>
    </row>
    <row r="7" spans="1:2" x14ac:dyDescent="0.15">
      <c r="A7" s="112" t="s">
        <v>723</v>
      </c>
    </row>
    <row r="8" spans="1:2" x14ac:dyDescent="0.15">
      <c r="A8" s="112" t="s">
        <v>724</v>
      </c>
    </row>
    <row r="9" spans="1:2" x14ac:dyDescent="0.15">
      <c r="A9" s="112" t="s">
        <v>725</v>
      </c>
    </row>
    <row r="10" spans="1:2" x14ac:dyDescent="0.15">
      <c r="A10" s="112" t="s">
        <v>726</v>
      </c>
    </row>
    <row r="11" spans="1:2" x14ac:dyDescent="0.15">
      <c r="A11" s="112" t="s">
        <v>727</v>
      </c>
    </row>
    <row r="12" spans="1:2" x14ac:dyDescent="0.15">
      <c r="A12" s="112" t="s">
        <v>728</v>
      </c>
    </row>
    <row r="13" spans="1:2" x14ac:dyDescent="0.15">
      <c r="A13" s="112" t="s">
        <v>729</v>
      </c>
    </row>
    <row r="14" spans="1:2" x14ac:dyDescent="0.15">
      <c r="A14" s="112" t="s">
        <v>730</v>
      </c>
    </row>
    <row r="15" spans="1:2" x14ac:dyDescent="0.15">
      <c r="A15" s="112" t="s">
        <v>731</v>
      </c>
    </row>
    <row r="16" spans="1:2" x14ac:dyDescent="0.15">
      <c r="A16" s="112" t="s">
        <v>732</v>
      </c>
    </row>
    <row r="17" spans="1:1" x14ac:dyDescent="0.15">
      <c r="A17" s="112" t="s">
        <v>733</v>
      </c>
    </row>
    <row r="18" spans="1:1" x14ac:dyDescent="0.15">
      <c r="A18" s="112" t="s">
        <v>734</v>
      </c>
    </row>
    <row r="19" spans="1:1" x14ac:dyDescent="0.15">
      <c r="A19" s="112" t="s">
        <v>735</v>
      </c>
    </row>
    <row r="20" spans="1:1" x14ac:dyDescent="0.15">
      <c r="A20" s="112" t="s">
        <v>736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72"/>
  <sheetViews>
    <sheetView zoomScale="75" zoomScaleNormal="75" workbookViewId="0">
      <pane ySplit="1" topLeftCell="A152" activePane="bottomLeft" state="frozen"/>
      <selection pane="bottomLeft" activeCell="G322" sqref="G322"/>
    </sheetView>
  </sheetViews>
  <sheetFormatPr defaultColWidth="9" defaultRowHeight="13.5" x14ac:dyDescent="0.15"/>
  <cols>
    <col min="1" max="1" width="9" style="21" customWidth="1"/>
    <col min="2" max="2" width="11.125" style="22" customWidth="1"/>
    <col min="3" max="3" width="12.875" style="23" customWidth="1"/>
    <col min="4" max="4" width="4.125" style="22" customWidth="1"/>
    <col min="5" max="5" width="11" style="22" customWidth="1"/>
    <col min="6" max="6" width="13.625" style="22" customWidth="1"/>
    <col min="7" max="7" width="19" style="22" customWidth="1"/>
    <col min="8" max="8" width="13.625" style="22" customWidth="1"/>
    <col min="9" max="10" width="9" style="22"/>
    <col min="11" max="11" width="4.625" style="22" customWidth="1"/>
    <col min="12" max="12" width="5.25" style="22" customWidth="1"/>
    <col min="13" max="13" width="3.75" style="22" customWidth="1"/>
    <col min="14" max="14" width="6.25" style="22" customWidth="1"/>
    <col min="15" max="16" width="6.75" style="22" customWidth="1"/>
    <col min="17" max="17" width="9" style="24" customWidth="1"/>
    <col min="18" max="18" width="7" style="22" customWidth="1"/>
    <col min="19" max="20" width="6.75" style="22" customWidth="1"/>
    <col min="21" max="21" width="10.875" style="22" customWidth="1"/>
    <col min="22" max="22" width="10.125" style="25" customWidth="1"/>
    <col min="23" max="23" width="9" style="24" customWidth="1"/>
    <col min="24" max="24" width="7.875" style="22" customWidth="1"/>
    <col min="25" max="25" width="8.75" style="25" customWidth="1"/>
    <col min="26" max="29" width="9.25" style="25" customWidth="1"/>
    <col min="30" max="30" width="8.625" style="22" customWidth="1"/>
    <col min="31" max="31" width="6.625" style="26" customWidth="1"/>
    <col min="32" max="32" width="7.5" style="22" customWidth="1"/>
    <col min="33" max="33" width="8.625" style="22" customWidth="1"/>
    <col min="34" max="34" width="11.875" style="22" customWidth="1"/>
    <col min="35" max="35" width="9.5" style="22" customWidth="1"/>
    <col min="36" max="36" width="7.75" style="22" customWidth="1"/>
    <col min="37" max="37" width="7.25" style="22" customWidth="1"/>
    <col min="38" max="38" width="8.625" style="22" customWidth="1"/>
    <col min="39" max="39" width="6.125" style="25" customWidth="1"/>
    <col min="40" max="40" width="9.125" style="27" customWidth="1"/>
    <col min="41" max="41" width="24.125" style="22" customWidth="1"/>
    <col min="42" max="16384" width="9" style="21"/>
  </cols>
  <sheetData>
    <row r="1" spans="1:41" s="18" customFormat="1" ht="49.5" customHeight="1" x14ac:dyDescent="0.15">
      <c r="A1" s="28" t="s">
        <v>0</v>
      </c>
      <c r="B1" s="28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47" t="s">
        <v>14</v>
      </c>
      <c r="P1" s="47" t="s">
        <v>15</v>
      </c>
      <c r="Q1" s="52" t="s">
        <v>16</v>
      </c>
      <c r="R1" s="53" t="s">
        <v>17</v>
      </c>
      <c r="S1" s="47" t="s">
        <v>18</v>
      </c>
      <c r="T1" s="47" t="s">
        <v>19</v>
      </c>
      <c r="U1" s="53" t="s">
        <v>20</v>
      </c>
      <c r="V1" s="54" t="s">
        <v>21</v>
      </c>
      <c r="W1" s="55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4"/>
      <c r="AC1" s="54"/>
      <c r="AD1" s="53" t="s">
        <v>27</v>
      </c>
      <c r="AE1" s="71" t="s">
        <v>28</v>
      </c>
      <c r="AF1" s="53" t="s">
        <v>29</v>
      </c>
      <c r="AG1" s="28" t="s">
        <v>30</v>
      </c>
      <c r="AH1" s="28" t="s">
        <v>31</v>
      </c>
      <c r="AI1" s="53" t="s">
        <v>32</v>
      </c>
      <c r="AJ1" s="28" t="s">
        <v>33</v>
      </c>
      <c r="AK1" s="28" t="s">
        <v>34</v>
      </c>
      <c r="AL1" s="28" t="s">
        <v>35</v>
      </c>
      <c r="AM1" s="54" t="s">
        <v>36</v>
      </c>
      <c r="AN1" s="84" t="s">
        <v>37</v>
      </c>
      <c r="AO1" s="28" t="s">
        <v>38</v>
      </c>
    </row>
    <row r="2" spans="1:41" ht="15" customHeight="1" x14ac:dyDescent="0.15">
      <c r="B2" s="4">
        <v>42346</v>
      </c>
      <c r="C2" s="5" t="s">
        <v>737</v>
      </c>
      <c r="D2" s="2">
        <v>1</v>
      </c>
      <c r="E2" s="6" t="s">
        <v>146</v>
      </c>
      <c r="F2" s="6" t="s">
        <v>238</v>
      </c>
      <c r="G2" s="2" t="s">
        <v>738</v>
      </c>
      <c r="H2" s="2" t="s">
        <v>138</v>
      </c>
      <c r="I2" s="2" t="s">
        <v>89</v>
      </c>
      <c r="J2" s="2" t="s">
        <v>62</v>
      </c>
      <c r="K2" s="6" t="s">
        <v>63</v>
      </c>
      <c r="L2" s="2" t="s">
        <v>66</v>
      </c>
      <c r="M2" s="2">
        <v>1</v>
      </c>
      <c r="N2" s="2">
        <v>1480</v>
      </c>
      <c r="O2" s="48">
        <f>N2*M2</f>
        <v>1480</v>
      </c>
      <c r="P2" s="49">
        <f>SUM(O2:O2)</f>
        <v>1480</v>
      </c>
      <c r="Q2" s="56" t="s">
        <v>739</v>
      </c>
      <c r="R2" s="57">
        <f>SUMPRODUCT(Q2:Q2+0)</f>
        <v>1258</v>
      </c>
      <c r="S2" s="58">
        <f>R2/P2</f>
        <v>0.85</v>
      </c>
      <c r="T2" s="59">
        <f>LOOKUP(S2,{0.4,0.45,0.5,0.55,0.6,0.65,0.7,0.75,0.8,0.85,0.9,0.95,1},{0.1,0.175,0.25,0.325,0.4,0.475,0.55,0.625,0.7,0.775,0.85,0.925,1})</f>
        <v>0.77500000000000002</v>
      </c>
      <c r="U2" s="60">
        <v>5000</v>
      </c>
      <c r="V2" s="61">
        <v>1000</v>
      </c>
      <c r="W2" s="62"/>
      <c r="X2" s="63"/>
      <c r="Y2" s="72">
        <f>R2-(V2/10)-X2</f>
        <v>1158</v>
      </c>
      <c r="Z2" s="73" t="e">
        <f>Y2*T2*AE2</f>
        <v>#N/A</v>
      </c>
      <c r="AA2" s="73" t="e">
        <f>U2-V2+Z2</f>
        <v>#N/A</v>
      </c>
      <c r="AB2" s="74"/>
      <c r="AC2" s="74"/>
      <c r="AE2" s="75" t="e">
        <f>VLOOKUP(AD2,分类参数表!$I$2:$J$10,2,FALSE)</f>
        <v>#N/A</v>
      </c>
      <c r="AF2" s="76"/>
      <c r="AG2" s="85"/>
      <c r="AH2" s="85"/>
      <c r="AI2" s="85"/>
      <c r="AJ2" s="85"/>
      <c r="AK2" s="85"/>
      <c r="AL2" s="85"/>
      <c r="AM2" s="86"/>
      <c r="AN2" s="87">
        <f>(Q2-AM2)/M2/N2</f>
        <v>0.85</v>
      </c>
      <c r="AO2" s="95"/>
    </row>
    <row r="3" spans="1:41" s="19" customFormat="1" ht="15" customHeight="1" x14ac:dyDescent="0.15">
      <c r="B3" s="30"/>
      <c r="C3" s="31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64"/>
      <c r="R3" s="30"/>
      <c r="S3" s="30"/>
      <c r="T3" s="30"/>
      <c r="U3" s="30"/>
      <c r="V3" s="65"/>
      <c r="W3" s="64"/>
      <c r="X3" s="30"/>
      <c r="Y3" s="65"/>
      <c r="Z3" s="65"/>
      <c r="AA3" s="65"/>
      <c r="AB3" s="65"/>
      <c r="AC3" s="65"/>
      <c r="AD3" s="30"/>
      <c r="AE3" s="77"/>
      <c r="AF3" s="30"/>
      <c r="AG3" s="30"/>
      <c r="AH3" s="30"/>
      <c r="AI3" s="30"/>
      <c r="AJ3" s="30"/>
      <c r="AK3" s="30"/>
      <c r="AL3" s="30"/>
      <c r="AM3" s="65"/>
      <c r="AN3" s="88"/>
      <c r="AO3" s="96"/>
    </row>
    <row r="4" spans="1:41" ht="15" customHeight="1" x14ac:dyDescent="0.15">
      <c r="B4" s="4">
        <v>42346</v>
      </c>
      <c r="C4" s="5" t="s">
        <v>740</v>
      </c>
      <c r="D4" s="2">
        <v>1</v>
      </c>
      <c r="E4" s="6" t="s">
        <v>50</v>
      </c>
      <c r="F4" s="6" t="s">
        <v>112</v>
      </c>
      <c r="G4" s="2" t="s">
        <v>81</v>
      </c>
      <c r="H4" s="2" t="s">
        <v>138</v>
      </c>
      <c r="I4" s="2" t="s">
        <v>43</v>
      </c>
      <c r="J4" s="2" t="s">
        <v>62</v>
      </c>
      <c r="K4" s="6" t="s">
        <v>45</v>
      </c>
      <c r="L4" s="2" t="s">
        <v>64</v>
      </c>
      <c r="M4" s="2">
        <v>1</v>
      </c>
      <c r="N4" s="2">
        <v>158</v>
      </c>
      <c r="O4" s="48">
        <f>N4*M4</f>
        <v>158</v>
      </c>
      <c r="P4" s="49">
        <f>SUM(O4:O4)</f>
        <v>158</v>
      </c>
      <c r="Q4" s="56"/>
      <c r="R4" s="57">
        <f>SUMPRODUCT(Q4:Q4+0)</f>
        <v>0</v>
      </c>
      <c r="S4" s="58">
        <f>R4/P4</f>
        <v>0</v>
      </c>
      <c r="T4" s="59" t="e">
        <f>LOOKUP(S4,{0.4,0.45,0.5,0.55,0.6,0.65,0.7,0.75,0.8,0.85,0.9,0.95,1},{0.1,0.175,0.25,0.325,0.4,0.475,0.55,0.625,0.7,0.775,0.85,0.925,1})</f>
        <v>#N/A</v>
      </c>
      <c r="U4" s="60"/>
      <c r="V4" s="61"/>
      <c r="W4" s="62"/>
      <c r="X4" s="63"/>
      <c r="Y4" s="72">
        <f>R4-(V4/10)-X4</f>
        <v>0</v>
      </c>
      <c r="Z4" s="73" t="e">
        <f>Y4*T4*AE4</f>
        <v>#N/A</v>
      </c>
      <c r="AA4" s="73" t="e">
        <f>U4-V4+Z4</f>
        <v>#N/A</v>
      </c>
      <c r="AB4" s="74"/>
      <c r="AC4" s="74"/>
      <c r="AE4" s="75" t="e">
        <f>VLOOKUP(AD4,分类参数表!$I$2:$J$10,2,FALSE)</f>
        <v>#N/A</v>
      </c>
      <c r="AF4" s="76"/>
      <c r="AG4" s="85"/>
      <c r="AH4" s="85"/>
      <c r="AI4" s="85"/>
      <c r="AJ4" s="85"/>
      <c r="AK4" s="85"/>
      <c r="AL4" s="85"/>
      <c r="AM4" s="86"/>
      <c r="AN4" s="87">
        <f>(Q4-AM4)/M4/N4</f>
        <v>0</v>
      </c>
      <c r="AO4" s="95"/>
    </row>
    <row r="5" spans="1:41" s="19" customFormat="1" ht="15" customHeight="1" x14ac:dyDescent="0.15">
      <c r="B5" s="30"/>
      <c r="C5" s="3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64"/>
      <c r="R5" s="30"/>
      <c r="S5" s="30"/>
      <c r="T5" s="30"/>
      <c r="U5" s="30"/>
      <c r="V5" s="65"/>
      <c r="W5" s="64"/>
      <c r="X5" s="30"/>
      <c r="Y5" s="65"/>
      <c r="Z5" s="65"/>
      <c r="AA5" s="65"/>
      <c r="AB5" s="65"/>
      <c r="AC5" s="65"/>
      <c r="AD5" s="30"/>
      <c r="AE5" s="77"/>
      <c r="AF5" s="30"/>
      <c r="AG5" s="30"/>
      <c r="AH5" s="30"/>
      <c r="AI5" s="30"/>
      <c r="AJ5" s="30"/>
      <c r="AK5" s="30"/>
      <c r="AL5" s="30"/>
      <c r="AM5" s="65"/>
      <c r="AN5" s="88"/>
      <c r="AO5" s="96"/>
    </row>
    <row r="6" spans="1:41" ht="15" customHeight="1" x14ac:dyDescent="0.15">
      <c r="B6" s="32">
        <v>42346</v>
      </c>
      <c r="C6" s="33" t="s">
        <v>741</v>
      </c>
      <c r="D6" s="34">
        <v>1</v>
      </c>
      <c r="E6" s="35" t="s">
        <v>100</v>
      </c>
      <c r="F6" s="35" t="s">
        <v>128</v>
      </c>
      <c r="G6" s="34" t="s">
        <v>742</v>
      </c>
      <c r="H6" s="34" t="s">
        <v>743</v>
      </c>
      <c r="I6" s="34" t="s">
        <v>104</v>
      </c>
      <c r="J6" s="34" t="s">
        <v>44</v>
      </c>
      <c r="K6" s="35" t="s">
        <v>45</v>
      </c>
      <c r="L6" s="34" t="s">
        <v>46</v>
      </c>
      <c r="M6" s="34">
        <v>1</v>
      </c>
      <c r="N6" s="34">
        <v>240</v>
      </c>
      <c r="O6" s="49">
        <f>N6*M6</f>
        <v>240</v>
      </c>
      <c r="P6" s="49">
        <f>SUM(O6:O6)</f>
        <v>240</v>
      </c>
      <c r="Q6" s="66"/>
      <c r="R6" s="57">
        <f>SUMPRODUCT(Q6:Q6+0)</f>
        <v>0</v>
      </c>
      <c r="S6" s="58">
        <f>R6/P6</f>
        <v>0</v>
      </c>
      <c r="T6" s="59" t="e">
        <f>LOOKUP(S6,{0.4,0.45,0.5,0.55,0.6,0.65,0.7,0.75,0.8,0.85,0.9,0.95,1},{0.1,0.175,0.25,0.325,0.4,0.475,0.55,0.625,0.7,0.775,0.85,0.925,1})</f>
        <v>#N/A</v>
      </c>
      <c r="U6" s="60"/>
      <c r="V6" s="61"/>
      <c r="W6" s="62"/>
      <c r="X6" s="63"/>
      <c r="Y6" s="72">
        <f>R6-(V6/10)-X6</f>
        <v>0</v>
      </c>
      <c r="Z6" s="73" t="e">
        <f>Y6*T6*AE6</f>
        <v>#N/A</v>
      </c>
      <c r="AA6" s="73" t="e">
        <f>U6-V6+Z6</f>
        <v>#N/A</v>
      </c>
      <c r="AB6" s="74"/>
      <c r="AC6" s="74"/>
      <c r="AD6" s="78"/>
      <c r="AE6" s="75" t="e">
        <f>VLOOKUP(AD6,分类参数表!$I$2:$J$10,2,FALSE)</f>
        <v>#N/A</v>
      </c>
      <c r="AF6" s="79"/>
      <c r="AG6" s="62"/>
      <c r="AH6" s="62"/>
      <c r="AI6" s="62"/>
      <c r="AJ6" s="62"/>
      <c r="AK6" s="62"/>
      <c r="AL6" s="62"/>
      <c r="AM6" s="61"/>
      <c r="AN6" s="89">
        <f>(Q6-AM6)/M6/N6</f>
        <v>0</v>
      </c>
      <c r="AO6" s="97"/>
    </row>
    <row r="7" spans="1:41" s="20" customFormat="1" ht="15" customHeight="1" x14ac:dyDescent="0.15">
      <c r="B7" s="36"/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67"/>
      <c r="R7" s="38"/>
      <c r="S7" s="38"/>
      <c r="T7" s="38"/>
      <c r="U7" s="38"/>
      <c r="V7" s="68"/>
      <c r="W7" s="67"/>
      <c r="X7" s="38"/>
      <c r="Y7" s="68"/>
      <c r="Z7" s="68"/>
      <c r="AA7" s="68"/>
      <c r="AB7" s="68"/>
      <c r="AC7" s="68"/>
      <c r="AD7" s="38"/>
      <c r="AE7" s="75"/>
      <c r="AF7" s="38"/>
      <c r="AG7" s="38"/>
      <c r="AH7" s="38"/>
      <c r="AI7" s="38"/>
      <c r="AJ7" s="38"/>
      <c r="AK7" s="38"/>
      <c r="AL7" s="38"/>
      <c r="AM7" s="68"/>
      <c r="AN7" s="90"/>
      <c r="AO7" s="98"/>
    </row>
    <row r="8" spans="1:41" ht="15" customHeight="1" x14ac:dyDescent="0.15">
      <c r="B8" s="39">
        <v>42347</v>
      </c>
      <c r="C8" s="40" t="s">
        <v>744</v>
      </c>
      <c r="D8" s="41">
        <v>1</v>
      </c>
      <c r="E8" s="42" t="s">
        <v>50</v>
      </c>
      <c r="F8" s="42" t="s">
        <v>95</v>
      </c>
      <c r="G8" s="41" t="s">
        <v>96</v>
      </c>
      <c r="H8" s="41" t="s">
        <v>97</v>
      </c>
      <c r="I8" s="41" t="s">
        <v>72</v>
      </c>
      <c r="J8" s="50"/>
      <c r="K8" s="42" t="s">
        <v>45</v>
      </c>
      <c r="L8" s="41" t="s">
        <v>64</v>
      </c>
      <c r="M8" s="41">
        <v>1</v>
      </c>
      <c r="N8" s="41">
        <v>438</v>
      </c>
      <c r="O8" s="51">
        <f>N8*M8</f>
        <v>438</v>
      </c>
      <c r="P8" s="326">
        <f>SUM(O8:O9)</f>
        <v>726</v>
      </c>
      <c r="Q8" s="69"/>
      <c r="R8" s="329">
        <f>SUMPRODUCT(Q8:Q9+0)</f>
        <v>0</v>
      </c>
      <c r="S8" s="332">
        <f t="shared" ref="S8:S13" si="0">R8/P8</f>
        <v>0</v>
      </c>
      <c r="T8" s="335" t="e">
        <f>LOOKUP(S8,{0.4,0.45,0.5,0.55,0.6,0.65,0.7,0.75,0.8,0.85,0.9,0.95,1},{0.1,0.175,0.25,0.325,0.4,0.475,0.55,0.625,0.7,0.775,0.85,0.925,1})</f>
        <v>#N/A</v>
      </c>
      <c r="U8" s="336"/>
      <c r="V8" s="339"/>
      <c r="W8" s="342"/>
      <c r="X8" s="345"/>
      <c r="Y8" s="348">
        <f t="shared" ref="Y8:Y13" si="1">R8-(V8/10)-X8</f>
        <v>0</v>
      </c>
      <c r="Z8" s="351" t="e">
        <f t="shared" ref="Z8:Z13" si="2">Y8*T8*AE8</f>
        <v>#N/A</v>
      </c>
      <c r="AA8" s="351" t="e">
        <f t="shared" ref="AA8:AA13" si="3">U8-V8+Z8</f>
        <v>#N/A</v>
      </c>
      <c r="AB8" s="74"/>
      <c r="AC8" s="74"/>
      <c r="AD8" s="80"/>
      <c r="AE8" s="75" t="e">
        <f>VLOOKUP(AD8,分类参数表!$I$2:$J$10,2,FALSE)</f>
        <v>#N/A</v>
      </c>
      <c r="AF8" s="81"/>
      <c r="AG8" s="91"/>
      <c r="AH8" s="91"/>
      <c r="AI8" s="91"/>
      <c r="AJ8" s="91"/>
      <c r="AK8" s="91"/>
      <c r="AL8" s="91"/>
      <c r="AM8" s="92"/>
      <c r="AN8" s="93">
        <f>(Q8-AM8)/M8/N8</f>
        <v>0</v>
      </c>
      <c r="AO8" s="99"/>
    </row>
    <row r="9" spans="1:41" ht="15" customHeight="1" x14ac:dyDescent="0.15">
      <c r="B9" s="4">
        <f>B8</f>
        <v>42347</v>
      </c>
      <c r="C9" s="5" t="str">
        <f>C8</f>
        <v>BY1516120901</v>
      </c>
      <c r="D9" s="22">
        <v>2</v>
      </c>
      <c r="E9" s="6" t="s">
        <v>100</v>
      </c>
      <c r="F9" s="6" t="s">
        <v>128</v>
      </c>
      <c r="G9" s="2" t="s">
        <v>745</v>
      </c>
      <c r="H9" s="2" t="s">
        <v>746</v>
      </c>
      <c r="I9" s="2" t="s">
        <v>104</v>
      </c>
      <c r="J9" s="2" t="s">
        <v>44</v>
      </c>
      <c r="K9" s="6" t="s">
        <v>45</v>
      </c>
      <c r="L9" s="2" t="s">
        <v>64</v>
      </c>
      <c r="M9" s="2">
        <v>1</v>
      </c>
      <c r="N9" s="2">
        <v>288</v>
      </c>
      <c r="O9" s="48">
        <f>N9*M9</f>
        <v>288</v>
      </c>
      <c r="P9" s="327"/>
      <c r="Q9" s="70"/>
      <c r="R9" s="330"/>
      <c r="S9" s="333"/>
      <c r="T9" s="327"/>
      <c r="U9" s="337"/>
      <c r="V9" s="340"/>
      <c r="W9" s="343"/>
      <c r="X9" s="346"/>
      <c r="Y9" s="349"/>
      <c r="Z9" s="352"/>
      <c r="AA9" s="352"/>
      <c r="AB9" s="74"/>
      <c r="AC9" s="74"/>
      <c r="AD9" s="22">
        <f>AD8</f>
        <v>0</v>
      </c>
      <c r="AE9" s="75" t="e">
        <f>VLOOKUP(AD9,分类参数表!$I$2:$J$10,2,FALSE)</f>
        <v>#N/A</v>
      </c>
      <c r="AF9" s="82"/>
      <c r="AG9" s="24"/>
      <c r="AH9" s="24"/>
      <c r="AI9" s="24"/>
      <c r="AJ9" s="24"/>
      <c r="AK9" s="24"/>
      <c r="AL9" s="24"/>
      <c r="AN9" s="94">
        <f>(Q9-AM9)/M9/N9</f>
        <v>0</v>
      </c>
      <c r="AO9" s="100"/>
    </row>
    <row r="10" spans="1:41" s="19" customFormat="1" ht="15" customHeight="1" x14ac:dyDescent="0.15"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64"/>
      <c r="R10" s="30"/>
      <c r="S10" s="30"/>
      <c r="T10" s="30"/>
      <c r="U10" s="30"/>
      <c r="V10" s="65"/>
      <c r="W10" s="64"/>
      <c r="X10" s="30"/>
      <c r="Y10" s="65"/>
      <c r="Z10" s="65"/>
      <c r="AA10" s="65"/>
      <c r="AB10" s="65"/>
      <c r="AC10" s="65"/>
      <c r="AD10" s="30"/>
      <c r="AE10" s="75"/>
      <c r="AF10" s="30"/>
      <c r="AG10" s="30"/>
      <c r="AH10" s="30"/>
      <c r="AI10" s="30"/>
      <c r="AJ10" s="30"/>
      <c r="AK10" s="30"/>
      <c r="AL10" s="30"/>
      <c r="AM10" s="65"/>
      <c r="AN10" s="88"/>
      <c r="AO10" s="96"/>
    </row>
    <row r="11" spans="1:41" ht="15" customHeight="1" x14ac:dyDescent="0.15">
      <c r="B11" s="4">
        <v>42347</v>
      </c>
      <c r="C11" s="5" t="s">
        <v>747</v>
      </c>
      <c r="D11" s="2">
        <v>1</v>
      </c>
      <c r="E11" s="6" t="s">
        <v>100</v>
      </c>
      <c r="F11" s="6" t="s">
        <v>128</v>
      </c>
      <c r="G11" s="2" t="s">
        <v>748</v>
      </c>
      <c r="H11" s="2" t="s">
        <v>749</v>
      </c>
      <c r="I11" s="2" t="s">
        <v>156</v>
      </c>
      <c r="J11" s="2" t="s">
        <v>44</v>
      </c>
      <c r="K11" s="6" t="s">
        <v>55</v>
      </c>
      <c r="L11" s="2" t="s">
        <v>64</v>
      </c>
      <c r="M11" s="2">
        <v>1</v>
      </c>
      <c r="N11" s="2">
        <v>288</v>
      </c>
      <c r="O11" s="48">
        <f>N11*M11</f>
        <v>288</v>
      </c>
      <c r="P11" s="49">
        <f>SUM(O11:O11)</f>
        <v>288</v>
      </c>
      <c r="Q11" s="56"/>
      <c r="R11" s="57">
        <f>SUMPRODUCT(Q11:Q11+0)</f>
        <v>0</v>
      </c>
      <c r="S11" s="58">
        <f t="shared" si="0"/>
        <v>0</v>
      </c>
      <c r="T11" s="59" t="e">
        <f>LOOKUP(S11,{0.4,0.45,0.5,0.55,0.6,0.65,0.7,0.75,0.8,0.85,0.9,0.95,1},{0.1,0.175,0.25,0.325,0.4,0.475,0.55,0.625,0.7,0.775,0.85,0.925,1})</f>
        <v>#N/A</v>
      </c>
      <c r="U11" s="60"/>
      <c r="V11" s="61"/>
      <c r="W11" s="62"/>
      <c r="X11" s="63"/>
      <c r="Y11" s="72">
        <f t="shared" si="1"/>
        <v>0</v>
      </c>
      <c r="Z11" s="73" t="e">
        <f t="shared" si="2"/>
        <v>#N/A</v>
      </c>
      <c r="AA11" s="73" t="e">
        <f t="shared" si="3"/>
        <v>#N/A</v>
      </c>
      <c r="AB11" s="74"/>
      <c r="AC11" s="74"/>
      <c r="AE11" s="75" t="e">
        <f>VLOOKUP(AD11,分类参数表!$I$2:$J$10,2,FALSE)</f>
        <v>#N/A</v>
      </c>
      <c r="AF11" s="76"/>
      <c r="AG11" s="85"/>
      <c r="AH11" s="85"/>
      <c r="AI11" s="85"/>
      <c r="AJ11" s="85"/>
      <c r="AK11" s="85"/>
      <c r="AL11" s="85"/>
      <c r="AM11" s="86"/>
      <c r="AN11" s="87">
        <f>(Q11-AM11)/M11/N11</f>
        <v>0</v>
      </c>
      <c r="AO11" s="95"/>
    </row>
    <row r="12" spans="1:41" s="19" customFormat="1" ht="15" customHeight="1" x14ac:dyDescent="0.15">
      <c r="B12" s="30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64"/>
      <c r="R12" s="30"/>
      <c r="S12" s="30"/>
      <c r="T12" s="30"/>
      <c r="U12" s="30"/>
      <c r="V12" s="65"/>
      <c r="W12" s="64"/>
      <c r="X12" s="30"/>
      <c r="Y12" s="65"/>
      <c r="Z12" s="65"/>
      <c r="AA12" s="65"/>
      <c r="AB12" s="65"/>
      <c r="AC12" s="65"/>
      <c r="AD12" s="30"/>
      <c r="AE12" s="75"/>
      <c r="AF12" s="30"/>
      <c r="AG12" s="30"/>
      <c r="AH12" s="30"/>
      <c r="AI12" s="30"/>
      <c r="AJ12" s="30"/>
      <c r="AK12" s="30"/>
      <c r="AL12" s="30"/>
      <c r="AM12" s="65"/>
      <c r="AN12" s="88"/>
      <c r="AO12" s="96"/>
    </row>
    <row r="13" spans="1:41" ht="15" customHeight="1" x14ac:dyDescent="0.15">
      <c r="B13" s="4">
        <v>42347</v>
      </c>
      <c r="C13" s="5" t="s">
        <v>750</v>
      </c>
      <c r="D13" s="2">
        <v>1</v>
      </c>
      <c r="E13" s="6" t="s">
        <v>100</v>
      </c>
      <c r="F13" s="6" t="s">
        <v>128</v>
      </c>
      <c r="G13" s="2" t="s">
        <v>751</v>
      </c>
      <c r="H13" s="2" t="s">
        <v>752</v>
      </c>
      <c r="I13" s="2" t="s">
        <v>104</v>
      </c>
      <c r="J13" s="2" t="s">
        <v>44</v>
      </c>
      <c r="K13" s="6" t="s">
        <v>45</v>
      </c>
      <c r="L13" s="2" t="s">
        <v>64</v>
      </c>
      <c r="M13" s="2">
        <v>1</v>
      </c>
      <c r="N13" s="2">
        <v>399</v>
      </c>
      <c r="O13" s="48">
        <f>N13*M13</f>
        <v>399</v>
      </c>
      <c r="P13" s="49">
        <f>SUM(O13:O13)</f>
        <v>399</v>
      </c>
      <c r="Q13" s="56"/>
      <c r="R13" s="57">
        <f>SUMPRODUCT(Q13:Q13+0)</f>
        <v>0</v>
      </c>
      <c r="S13" s="58">
        <f t="shared" si="0"/>
        <v>0</v>
      </c>
      <c r="T13" s="59" t="e">
        <f>LOOKUP(S13,{0.4,0.45,0.5,0.55,0.6,0.65,0.7,0.75,0.8,0.85,0.9,0.95,1},{0.1,0.175,0.25,0.325,0.4,0.475,0.55,0.625,0.7,0.775,0.85,0.925,1})</f>
        <v>#N/A</v>
      </c>
      <c r="U13" s="60"/>
      <c r="V13" s="61"/>
      <c r="W13" s="62"/>
      <c r="X13" s="63"/>
      <c r="Y13" s="72">
        <f t="shared" si="1"/>
        <v>0</v>
      </c>
      <c r="Z13" s="73" t="e">
        <f t="shared" si="2"/>
        <v>#N/A</v>
      </c>
      <c r="AA13" s="73" t="e">
        <f t="shared" si="3"/>
        <v>#N/A</v>
      </c>
      <c r="AB13" s="74"/>
      <c r="AC13" s="74"/>
      <c r="AE13" s="75" t="e">
        <f>VLOOKUP(AD13,分类参数表!$I$2:$J$10,2,FALSE)</f>
        <v>#N/A</v>
      </c>
      <c r="AF13" s="76"/>
      <c r="AG13" s="85"/>
      <c r="AH13" s="85"/>
      <c r="AI13" s="85"/>
      <c r="AJ13" s="85"/>
      <c r="AK13" s="85"/>
      <c r="AL13" s="85"/>
      <c r="AM13" s="86"/>
      <c r="AN13" s="87">
        <f>(Q13-AM13)/M13/N13</f>
        <v>0</v>
      </c>
      <c r="AO13" s="95"/>
    </row>
    <row r="14" spans="1:41" s="19" customFormat="1" ht="15" customHeight="1" x14ac:dyDescent="0.15">
      <c r="B14" s="30"/>
      <c r="C14" s="31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64"/>
      <c r="R14" s="30"/>
      <c r="S14" s="30"/>
      <c r="T14" s="30"/>
      <c r="U14" s="30"/>
      <c r="V14" s="65"/>
      <c r="W14" s="64"/>
      <c r="X14" s="30"/>
      <c r="Y14" s="65"/>
      <c r="Z14" s="65"/>
      <c r="AA14" s="65"/>
      <c r="AB14" s="65"/>
      <c r="AC14" s="65"/>
      <c r="AD14" s="30"/>
      <c r="AE14" s="75"/>
      <c r="AF14" s="30"/>
      <c r="AG14" s="30"/>
      <c r="AH14" s="30"/>
      <c r="AI14" s="30"/>
      <c r="AJ14" s="30"/>
      <c r="AK14" s="30"/>
      <c r="AL14" s="30"/>
      <c r="AM14" s="65"/>
      <c r="AN14" s="88"/>
      <c r="AO14" s="96"/>
    </row>
    <row r="15" spans="1:41" ht="15" customHeight="1" x14ac:dyDescent="0.15">
      <c r="B15" s="4">
        <v>42347</v>
      </c>
      <c r="C15" s="5" t="s">
        <v>753</v>
      </c>
      <c r="D15" s="2">
        <v>1</v>
      </c>
      <c r="E15" s="6" t="s">
        <v>59</v>
      </c>
      <c r="F15" s="6" t="s">
        <v>263</v>
      </c>
      <c r="G15" s="43" t="s">
        <v>754</v>
      </c>
      <c r="H15" s="2" t="s">
        <v>164</v>
      </c>
      <c r="I15" s="2" t="s">
        <v>89</v>
      </c>
      <c r="J15" s="2" t="s">
        <v>62</v>
      </c>
      <c r="K15" s="6" t="s">
        <v>55</v>
      </c>
      <c r="L15" s="2" t="s">
        <v>46</v>
      </c>
      <c r="M15" s="2">
        <v>1</v>
      </c>
      <c r="N15" s="2">
        <v>138</v>
      </c>
      <c r="O15" s="48">
        <f>N15*M15</f>
        <v>138</v>
      </c>
      <c r="P15" s="326">
        <f>SUM(O15:O16)</f>
        <v>276</v>
      </c>
      <c r="Q15" s="56"/>
      <c r="R15" s="329">
        <f>SUMPRODUCT(Q15:Q16+0)</f>
        <v>0</v>
      </c>
      <c r="S15" s="332">
        <f>R15/P15</f>
        <v>0</v>
      </c>
      <c r="T15" s="335" t="e">
        <f>LOOKUP(S15,{0.4,0.45,0.5,0.55,0.6,0.65,0.7,0.75,0.8,0.85,0.9,0.95,1},{0.1,0.175,0.25,0.325,0.4,0.475,0.55,0.625,0.7,0.775,0.85,0.925,1})</f>
        <v>#N/A</v>
      </c>
      <c r="U15" s="336"/>
      <c r="V15" s="339"/>
      <c r="W15" s="342"/>
      <c r="X15" s="345"/>
      <c r="Y15" s="348">
        <f>R15-(V15/10)-X15</f>
        <v>0</v>
      </c>
      <c r="Z15" s="351" t="e">
        <f>Y15*T15*AE15</f>
        <v>#N/A</v>
      </c>
      <c r="AA15" s="351" t="e">
        <f>U15-V15+Z15</f>
        <v>#N/A</v>
      </c>
      <c r="AB15" s="74"/>
      <c r="AC15" s="74"/>
      <c r="AE15" s="75" t="e">
        <f>VLOOKUP(AD15,分类参数表!$I$2:$J$10,2,FALSE)</f>
        <v>#N/A</v>
      </c>
      <c r="AF15" s="76"/>
      <c r="AG15" s="85"/>
      <c r="AH15" s="85"/>
      <c r="AI15" s="85"/>
      <c r="AJ15" s="85"/>
      <c r="AK15" s="85"/>
      <c r="AL15" s="85"/>
      <c r="AM15" s="86"/>
      <c r="AN15" s="87">
        <f>(Q15-AM15)/M15/N15</f>
        <v>0</v>
      </c>
      <c r="AO15" s="95"/>
    </row>
    <row r="16" spans="1:41" ht="15" customHeight="1" x14ac:dyDescent="0.15">
      <c r="B16" s="4">
        <f>B15</f>
        <v>42347</v>
      </c>
      <c r="C16" s="5" t="str">
        <f>C15</f>
        <v>BY1516120904</v>
      </c>
      <c r="D16" s="22">
        <v>2</v>
      </c>
      <c r="E16" s="6" t="s">
        <v>59</v>
      </c>
      <c r="F16" s="6" t="s">
        <v>263</v>
      </c>
      <c r="G16" s="44" t="s">
        <v>754</v>
      </c>
      <c r="H16" s="2" t="s">
        <v>80</v>
      </c>
      <c r="I16" s="2" t="s">
        <v>43</v>
      </c>
      <c r="J16" s="2" t="s">
        <v>62</v>
      </c>
      <c r="K16" s="6" t="s">
        <v>55</v>
      </c>
      <c r="L16" s="2" t="s">
        <v>46</v>
      </c>
      <c r="M16" s="2">
        <v>1</v>
      </c>
      <c r="N16" s="2">
        <v>138</v>
      </c>
      <c r="O16" s="48">
        <f>N16*M16</f>
        <v>138</v>
      </c>
      <c r="P16" s="327"/>
      <c r="Q16" s="70"/>
      <c r="R16" s="330"/>
      <c r="S16" s="333"/>
      <c r="T16" s="327"/>
      <c r="U16" s="337"/>
      <c r="V16" s="340"/>
      <c r="W16" s="343"/>
      <c r="X16" s="346"/>
      <c r="Y16" s="349"/>
      <c r="Z16" s="352"/>
      <c r="AA16" s="352"/>
      <c r="AB16" s="74"/>
      <c r="AC16" s="74"/>
      <c r="AD16" s="22">
        <f>AD15</f>
        <v>0</v>
      </c>
      <c r="AE16" s="75" t="e">
        <f>VLOOKUP(AD16,分类参数表!$I$2:$J$10,2,FALSE)</f>
        <v>#N/A</v>
      </c>
      <c r="AF16" s="82"/>
      <c r="AG16" s="24"/>
      <c r="AH16" s="24"/>
      <c r="AI16" s="24"/>
      <c r="AJ16" s="24"/>
      <c r="AK16" s="24"/>
      <c r="AL16" s="24"/>
      <c r="AN16" s="94">
        <f>(Q16-AM16)/M16/N16</f>
        <v>0</v>
      </c>
      <c r="AO16" s="100"/>
    </row>
    <row r="17" spans="2:41" s="19" customFormat="1" ht="15" customHeight="1" x14ac:dyDescent="0.15">
      <c r="B17" s="30"/>
      <c r="C17" s="31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64"/>
      <c r="R17" s="30"/>
      <c r="S17" s="30"/>
      <c r="T17" s="30"/>
      <c r="U17" s="30"/>
      <c r="V17" s="65"/>
      <c r="W17" s="64"/>
      <c r="X17" s="30"/>
      <c r="Y17" s="65"/>
      <c r="Z17" s="65"/>
      <c r="AA17" s="65"/>
      <c r="AB17" s="65"/>
      <c r="AC17" s="65"/>
      <c r="AD17" s="30"/>
      <c r="AE17" s="75"/>
      <c r="AF17" s="30"/>
      <c r="AG17" s="30"/>
      <c r="AH17" s="30"/>
      <c r="AI17" s="30"/>
      <c r="AJ17" s="30"/>
      <c r="AK17" s="30"/>
      <c r="AL17" s="30"/>
      <c r="AM17" s="65"/>
      <c r="AN17" s="88"/>
      <c r="AO17" s="96"/>
    </row>
    <row r="18" spans="2:41" ht="15" customHeight="1" x14ac:dyDescent="0.15">
      <c r="B18" s="4">
        <v>42347</v>
      </c>
      <c r="C18" s="5" t="s">
        <v>755</v>
      </c>
      <c r="D18" s="2">
        <v>1</v>
      </c>
      <c r="E18" s="6" t="s">
        <v>50</v>
      </c>
      <c r="F18" s="6" t="s">
        <v>95</v>
      </c>
      <c r="G18" s="45" t="s">
        <v>756</v>
      </c>
      <c r="H18" s="2" t="s">
        <v>252</v>
      </c>
      <c r="I18" s="2" t="s">
        <v>43</v>
      </c>
      <c r="J18" s="2" t="s">
        <v>44</v>
      </c>
      <c r="K18" s="6" t="s">
        <v>45</v>
      </c>
      <c r="L18" s="2" t="s">
        <v>46</v>
      </c>
      <c r="M18" s="2">
        <v>1</v>
      </c>
      <c r="N18" s="2">
        <v>378</v>
      </c>
      <c r="O18" s="48">
        <f>N18*M18</f>
        <v>378</v>
      </c>
      <c r="P18" s="326">
        <f>SUM(O18:O19)</f>
        <v>536</v>
      </c>
      <c r="Q18" s="56"/>
      <c r="R18" s="329">
        <f>SUMPRODUCT(Q18:Q19+0)</f>
        <v>0</v>
      </c>
      <c r="S18" s="332">
        <f>R18/P18</f>
        <v>0</v>
      </c>
      <c r="T18" s="335" t="e">
        <f>LOOKUP(S18,{0.4,0.45,0.5,0.55,0.6,0.65,0.7,0.75,0.8,0.85,0.9,0.95,1},{0.1,0.175,0.25,0.325,0.4,0.475,0.55,0.625,0.7,0.775,0.85,0.925,1})</f>
        <v>#N/A</v>
      </c>
      <c r="U18" s="336"/>
      <c r="V18" s="339"/>
      <c r="W18" s="342"/>
      <c r="X18" s="345"/>
      <c r="Y18" s="348">
        <f>R18-(V18/10)-X18</f>
        <v>0</v>
      </c>
      <c r="Z18" s="351" t="e">
        <f>Y18*T18*AE18</f>
        <v>#N/A</v>
      </c>
      <c r="AA18" s="351" t="e">
        <f>U18-V18+Z18</f>
        <v>#N/A</v>
      </c>
      <c r="AB18" s="74"/>
      <c r="AC18" s="74"/>
      <c r="AE18" s="75" t="e">
        <f>VLOOKUP(AD18,分类参数表!$I$2:$J$10,2,FALSE)</f>
        <v>#N/A</v>
      </c>
      <c r="AF18" s="76"/>
      <c r="AG18" s="85"/>
      <c r="AH18" s="85"/>
      <c r="AI18" s="85"/>
      <c r="AJ18" s="85"/>
      <c r="AK18" s="85"/>
      <c r="AL18" s="85"/>
      <c r="AM18" s="86"/>
      <c r="AN18" s="87">
        <f>(Q18-AM18)/M18/N18</f>
        <v>0</v>
      </c>
      <c r="AO18" s="95"/>
    </row>
    <row r="19" spans="2:41" ht="15" customHeight="1" x14ac:dyDescent="0.15">
      <c r="B19" s="4">
        <v>42347</v>
      </c>
      <c r="C19" s="5" t="s">
        <v>755</v>
      </c>
      <c r="D19" s="22">
        <v>2</v>
      </c>
      <c r="E19" s="6" t="s">
        <v>56</v>
      </c>
      <c r="F19" s="6" t="s">
        <v>79</v>
      </c>
      <c r="G19" s="44" t="s">
        <v>754</v>
      </c>
      <c r="H19" s="2" t="s">
        <v>757</v>
      </c>
      <c r="I19" s="2" t="s">
        <v>53</v>
      </c>
      <c r="J19" s="2" t="s">
        <v>62</v>
      </c>
      <c r="K19" s="6" t="s">
        <v>45</v>
      </c>
      <c r="L19" s="2" t="s">
        <v>46</v>
      </c>
      <c r="M19" s="2">
        <v>1</v>
      </c>
      <c r="N19" s="2">
        <v>158</v>
      </c>
      <c r="O19" s="48">
        <f>N19*M19</f>
        <v>158</v>
      </c>
      <c r="P19" s="327"/>
      <c r="Q19" s="70"/>
      <c r="R19" s="330"/>
      <c r="S19" s="333"/>
      <c r="T19" s="327"/>
      <c r="U19" s="337"/>
      <c r="V19" s="340"/>
      <c r="W19" s="343"/>
      <c r="X19" s="346"/>
      <c r="Y19" s="349"/>
      <c r="Z19" s="352"/>
      <c r="AA19" s="352"/>
      <c r="AB19" s="74"/>
      <c r="AC19" s="74"/>
      <c r="AD19" s="22">
        <f>AD18</f>
        <v>0</v>
      </c>
      <c r="AE19" s="75" t="e">
        <f>VLOOKUP(AD19,分类参数表!$I$2:$J$10,2,FALSE)</f>
        <v>#N/A</v>
      </c>
      <c r="AF19" s="82"/>
      <c r="AG19" s="24"/>
      <c r="AH19" s="24"/>
      <c r="AI19" s="24"/>
      <c r="AJ19" s="24"/>
      <c r="AK19" s="24"/>
      <c r="AL19" s="24"/>
      <c r="AN19" s="94">
        <f>(Q19-AM19)/M19/N19</f>
        <v>0</v>
      </c>
      <c r="AO19" s="100"/>
    </row>
    <row r="20" spans="2:41" s="19" customFormat="1" ht="15" customHeight="1" x14ac:dyDescent="0.15"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64"/>
      <c r="R20" s="30"/>
      <c r="S20" s="30"/>
      <c r="T20" s="30"/>
      <c r="U20" s="30"/>
      <c r="V20" s="65"/>
      <c r="W20" s="64"/>
      <c r="X20" s="30"/>
      <c r="Y20" s="65"/>
      <c r="Z20" s="65"/>
      <c r="AA20" s="65"/>
      <c r="AB20" s="65"/>
      <c r="AC20" s="65"/>
      <c r="AD20" s="30"/>
      <c r="AE20" s="75"/>
      <c r="AF20" s="30"/>
      <c r="AG20" s="30"/>
      <c r="AH20" s="30"/>
      <c r="AI20" s="30"/>
      <c r="AJ20" s="30"/>
      <c r="AK20" s="30"/>
      <c r="AL20" s="30"/>
      <c r="AM20" s="65"/>
      <c r="AN20" s="88"/>
      <c r="AO20" s="96"/>
    </row>
    <row r="21" spans="2:41" ht="15" customHeight="1" x14ac:dyDescent="0.15">
      <c r="B21" s="4">
        <v>42347</v>
      </c>
      <c r="C21" s="5" t="s">
        <v>758</v>
      </c>
      <c r="D21" s="2">
        <v>1</v>
      </c>
      <c r="E21" s="6" t="s">
        <v>66</v>
      </c>
      <c r="F21" s="6" t="s">
        <v>120</v>
      </c>
      <c r="G21" s="2" t="s">
        <v>759</v>
      </c>
      <c r="H21" s="2" t="s">
        <v>166</v>
      </c>
      <c r="I21" s="2" t="s">
        <v>212</v>
      </c>
      <c r="J21" s="2" t="s">
        <v>44</v>
      </c>
      <c r="K21" s="6" t="s">
        <v>63</v>
      </c>
      <c r="L21" s="2" t="s">
        <v>66</v>
      </c>
      <c r="M21" s="2">
        <v>1</v>
      </c>
      <c r="N21" s="2">
        <v>4780</v>
      </c>
      <c r="O21" s="48">
        <f>N21*M21</f>
        <v>4780</v>
      </c>
      <c r="P21" s="326">
        <f>SUM(O21:O22)</f>
        <v>7620</v>
      </c>
      <c r="Q21" s="56"/>
      <c r="R21" s="329">
        <f>SUMPRODUCT(Q21:Q22+0)</f>
        <v>0</v>
      </c>
      <c r="S21" s="332">
        <f t="shared" ref="S21:S26" si="4">R21/P21</f>
        <v>0</v>
      </c>
      <c r="T21" s="335" t="e">
        <f>LOOKUP(S21,{0.4,0.45,0.5,0.55,0.6,0.65,0.7,0.75,0.8,0.85,0.9,0.95,1},{0.1,0.175,0.25,0.325,0.4,0.475,0.55,0.625,0.7,0.775,0.85,0.925,1})</f>
        <v>#N/A</v>
      </c>
      <c r="U21" s="336"/>
      <c r="V21" s="339"/>
      <c r="W21" s="342"/>
      <c r="X21" s="345"/>
      <c r="Y21" s="348">
        <f t="shared" ref="Y21:Y26" si="5">R21-(V21/10)-X21</f>
        <v>0</v>
      </c>
      <c r="Z21" s="351" t="e">
        <f t="shared" ref="Z21:Z26" si="6">Y21*T21*AE21</f>
        <v>#N/A</v>
      </c>
      <c r="AA21" s="351" t="e">
        <f t="shared" ref="AA21:AA26" si="7">U21-V21+Z21</f>
        <v>#N/A</v>
      </c>
      <c r="AB21" s="74"/>
      <c r="AC21" s="74"/>
      <c r="AE21" s="75" t="e">
        <f>VLOOKUP(AD21,分类参数表!$I$2:$J$10,2,FALSE)</f>
        <v>#N/A</v>
      </c>
      <c r="AF21" s="76"/>
      <c r="AG21" s="85"/>
      <c r="AH21" s="85"/>
      <c r="AI21" s="85"/>
      <c r="AJ21" s="85"/>
      <c r="AK21" s="85"/>
      <c r="AL21" s="85"/>
      <c r="AM21" s="86"/>
      <c r="AN21" s="87">
        <f>(Q21-AM21)/M21/N21</f>
        <v>0</v>
      </c>
      <c r="AO21" s="95"/>
    </row>
    <row r="22" spans="2:41" ht="15" customHeight="1" x14ac:dyDescent="0.15">
      <c r="B22" s="4">
        <v>42347</v>
      </c>
      <c r="C22" s="5" t="s">
        <v>758</v>
      </c>
      <c r="D22" s="2">
        <v>2</v>
      </c>
      <c r="E22" s="6" t="s">
        <v>146</v>
      </c>
      <c r="F22" s="6" t="s">
        <v>120</v>
      </c>
      <c r="G22" s="2" t="s">
        <v>760</v>
      </c>
      <c r="H22" s="2" t="s">
        <v>166</v>
      </c>
      <c r="I22" s="2">
        <v>27.5</v>
      </c>
      <c r="J22" s="2" t="s">
        <v>44</v>
      </c>
      <c r="K22" s="6" t="s">
        <v>63</v>
      </c>
      <c r="L22" s="2" t="s">
        <v>66</v>
      </c>
      <c r="M22" s="2">
        <v>1</v>
      </c>
      <c r="N22" s="2">
        <v>2840</v>
      </c>
      <c r="O22" s="48">
        <f>N22*M22</f>
        <v>2840</v>
      </c>
      <c r="P22" s="327"/>
      <c r="Q22" s="70"/>
      <c r="R22" s="330"/>
      <c r="S22" s="333"/>
      <c r="T22" s="327"/>
      <c r="U22" s="337"/>
      <c r="V22" s="340"/>
      <c r="W22" s="343"/>
      <c r="X22" s="346"/>
      <c r="Y22" s="349"/>
      <c r="Z22" s="352"/>
      <c r="AA22" s="352"/>
      <c r="AB22" s="74"/>
      <c r="AC22" s="74"/>
      <c r="AD22" s="22">
        <f>AD21</f>
        <v>0</v>
      </c>
      <c r="AE22" s="75" t="e">
        <f>VLOOKUP(AD22,分类参数表!$I$2:$J$10,2,FALSE)</f>
        <v>#N/A</v>
      </c>
      <c r="AF22" s="82"/>
      <c r="AG22" s="24"/>
      <c r="AH22" s="24"/>
      <c r="AI22" s="24"/>
      <c r="AJ22" s="24"/>
      <c r="AK22" s="24"/>
      <c r="AL22" s="24"/>
      <c r="AN22" s="94">
        <f>(Q22-AM22)/M22/N22</f>
        <v>0</v>
      </c>
      <c r="AO22" s="100"/>
    </row>
    <row r="23" spans="2:41" s="19" customFormat="1" ht="15" customHeight="1" x14ac:dyDescent="0.15"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64"/>
      <c r="R23" s="30"/>
      <c r="S23" s="30"/>
      <c r="T23" s="30"/>
      <c r="U23" s="30"/>
      <c r="V23" s="65"/>
      <c r="W23" s="64"/>
      <c r="X23" s="30"/>
      <c r="Y23" s="65"/>
      <c r="Z23" s="65"/>
      <c r="AA23" s="65"/>
      <c r="AB23" s="65"/>
      <c r="AC23" s="65"/>
      <c r="AD23" s="30"/>
      <c r="AE23" s="75"/>
      <c r="AF23" s="30"/>
      <c r="AG23" s="30"/>
      <c r="AH23" s="30"/>
      <c r="AI23" s="30"/>
      <c r="AJ23" s="30"/>
      <c r="AK23" s="30"/>
      <c r="AL23" s="30"/>
      <c r="AM23" s="65"/>
      <c r="AN23" s="88"/>
      <c r="AO23" s="96"/>
    </row>
    <row r="24" spans="2:41" ht="15" customHeight="1" x14ac:dyDescent="0.15">
      <c r="B24" s="4">
        <v>42347</v>
      </c>
      <c r="C24" s="5" t="s">
        <v>761</v>
      </c>
      <c r="D24" s="2">
        <v>1</v>
      </c>
      <c r="E24" s="6" t="s">
        <v>302</v>
      </c>
      <c r="F24" s="6"/>
      <c r="G24" s="2" t="s">
        <v>762</v>
      </c>
      <c r="H24" s="2" t="s">
        <v>203</v>
      </c>
      <c r="I24" s="2" t="s">
        <v>763</v>
      </c>
      <c r="J24" s="2" t="s">
        <v>44</v>
      </c>
      <c r="K24" s="6" t="s">
        <v>63</v>
      </c>
      <c r="L24" s="2" t="s">
        <v>66</v>
      </c>
      <c r="M24" s="2">
        <v>1</v>
      </c>
      <c r="N24" s="2">
        <v>500</v>
      </c>
      <c r="O24" s="48">
        <f>N24*M24</f>
        <v>500</v>
      </c>
      <c r="P24" s="49">
        <f>SUM(O24:O24)</f>
        <v>500</v>
      </c>
      <c r="Q24" s="56"/>
      <c r="R24" s="57">
        <f>SUMPRODUCT(Q24:Q24+0)</f>
        <v>0</v>
      </c>
      <c r="S24" s="58">
        <f t="shared" si="4"/>
        <v>0</v>
      </c>
      <c r="T24" s="59" t="e">
        <f>LOOKUP(S24,{0.4,0.45,0.5,0.55,0.6,0.65,0.7,0.75,0.8,0.85,0.9,0.95,1},{0.1,0.175,0.25,0.325,0.4,0.475,0.55,0.625,0.7,0.775,0.85,0.925,1})</f>
        <v>#N/A</v>
      </c>
      <c r="U24" s="60"/>
      <c r="V24" s="61"/>
      <c r="W24" s="62"/>
      <c r="X24" s="63"/>
      <c r="Y24" s="72">
        <f t="shared" si="5"/>
        <v>0</v>
      </c>
      <c r="Z24" s="73" t="e">
        <f t="shared" si="6"/>
        <v>#N/A</v>
      </c>
      <c r="AA24" s="73" t="e">
        <f t="shared" si="7"/>
        <v>#N/A</v>
      </c>
      <c r="AB24" s="74"/>
      <c r="AC24" s="74"/>
      <c r="AE24" s="75" t="e">
        <f>VLOOKUP(AD24,分类参数表!$I$2:$J$10,2,FALSE)</f>
        <v>#N/A</v>
      </c>
      <c r="AF24" s="76"/>
      <c r="AG24" s="85"/>
      <c r="AH24" s="85"/>
      <c r="AI24" s="85"/>
      <c r="AJ24" s="85"/>
      <c r="AK24" s="85"/>
      <c r="AL24" s="85"/>
      <c r="AM24" s="86"/>
      <c r="AN24" s="87">
        <f>(Q24-AM24)/M24/N24</f>
        <v>0</v>
      </c>
      <c r="AO24" s="95"/>
    </row>
    <row r="25" spans="2:41" s="20" customFormat="1" x14ac:dyDescent="0.15">
      <c r="B25" s="36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67"/>
      <c r="R25" s="38"/>
      <c r="S25" s="38"/>
      <c r="T25" s="38"/>
      <c r="U25" s="38"/>
      <c r="V25" s="68"/>
      <c r="W25" s="67"/>
      <c r="X25" s="38"/>
      <c r="Y25" s="68"/>
      <c r="Z25" s="68"/>
      <c r="AA25" s="68"/>
      <c r="AB25" s="68"/>
      <c r="AC25" s="68"/>
      <c r="AD25" s="38"/>
      <c r="AE25" s="75" t="e">
        <f>VLOOKUP(AD25,分类参数表!$I$2:$J$10,2,FALSE)</f>
        <v>#N/A</v>
      </c>
      <c r="AF25" s="38"/>
      <c r="AG25" s="38"/>
      <c r="AH25" s="38"/>
      <c r="AI25" s="38"/>
      <c r="AJ25" s="38"/>
      <c r="AK25" s="38"/>
      <c r="AL25" s="38"/>
      <c r="AM25" s="68"/>
      <c r="AN25" s="90"/>
      <c r="AO25" s="98"/>
    </row>
    <row r="26" spans="2:41" ht="15" customHeight="1" x14ac:dyDescent="0.15">
      <c r="B26" s="8">
        <v>42348</v>
      </c>
      <c r="C26" s="9" t="s">
        <v>764</v>
      </c>
      <c r="D26" s="10">
        <v>1</v>
      </c>
      <c r="E26" s="11" t="s">
        <v>241</v>
      </c>
      <c r="F26" s="11"/>
      <c r="G26" s="11" t="s">
        <v>762</v>
      </c>
      <c r="H26" s="11" t="s">
        <v>203</v>
      </c>
      <c r="I26" s="11" t="s">
        <v>765</v>
      </c>
      <c r="J26" s="11" t="s">
        <v>44</v>
      </c>
      <c r="K26" s="11" t="s">
        <v>63</v>
      </c>
      <c r="L26" s="10" t="s">
        <v>66</v>
      </c>
      <c r="M26" s="11">
        <v>1</v>
      </c>
      <c r="N26" s="11">
        <v>500</v>
      </c>
      <c r="O26" s="48">
        <f>N26*M26</f>
        <v>500</v>
      </c>
      <c r="P26" s="326">
        <f>SUM(O26:O28)</f>
        <v>2560</v>
      </c>
      <c r="Q26" s="56"/>
      <c r="R26" s="329">
        <f>SUMPRODUCT(Q26:Q28+0)</f>
        <v>0</v>
      </c>
      <c r="S26" s="332">
        <f t="shared" si="4"/>
        <v>0</v>
      </c>
      <c r="T26" s="335" t="e">
        <f>LOOKUP(S26,{0.4,0.45,0.5,0.55,0.6,0.65,0.7,0.75,0.8,0.85,0.9,0.95,1},{0.1,0.175,0.25,0.325,0.4,0.475,0.55,0.625,0.7,0.775,0.85,0.925,1})</f>
        <v>#N/A</v>
      </c>
      <c r="U26" s="336"/>
      <c r="V26" s="339"/>
      <c r="W26" s="342"/>
      <c r="X26" s="345"/>
      <c r="Y26" s="348">
        <f t="shared" si="5"/>
        <v>0</v>
      </c>
      <c r="Z26" s="351" t="e">
        <f t="shared" si="6"/>
        <v>#N/A</v>
      </c>
      <c r="AA26" s="351" t="e">
        <f t="shared" si="7"/>
        <v>#N/A</v>
      </c>
      <c r="AB26" s="74"/>
      <c r="AC26" s="74"/>
      <c r="AE26" s="75" t="e">
        <f>VLOOKUP(AD26,分类参数表!$I$2:$J$10,2,FALSE)</f>
        <v>#N/A</v>
      </c>
      <c r="AF26" s="76"/>
      <c r="AG26" s="85"/>
      <c r="AH26" s="85"/>
      <c r="AI26" s="85"/>
      <c r="AJ26" s="85"/>
      <c r="AK26" s="85"/>
      <c r="AL26" s="85"/>
      <c r="AM26" s="86"/>
      <c r="AN26" s="87">
        <f>(Q26-AM26)/M26/N26</f>
        <v>0</v>
      </c>
      <c r="AO26" s="95"/>
    </row>
    <row r="27" spans="2:41" ht="15" customHeight="1" x14ac:dyDescent="0.15">
      <c r="B27" s="4">
        <v>42348</v>
      </c>
      <c r="C27" s="5" t="s">
        <v>764</v>
      </c>
      <c r="D27" s="2">
        <v>2</v>
      </c>
      <c r="E27" s="6" t="s">
        <v>92</v>
      </c>
      <c r="F27" s="6" t="s">
        <v>249</v>
      </c>
      <c r="G27" s="2" t="s">
        <v>766</v>
      </c>
      <c r="H27" s="2" t="s">
        <v>204</v>
      </c>
      <c r="I27" s="2" t="s">
        <v>262</v>
      </c>
      <c r="J27" s="2" t="s">
        <v>62</v>
      </c>
      <c r="K27" s="6" t="s">
        <v>63</v>
      </c>
      <c r="L27" s="2" t="s">
        <v>66</v>
      </c>
      <c r="M27" s="2">
        <v>1</v>
      </c>
      <c r="N27" s="2">
        <v>580</v>
      </c>
      <c r="O27" s="48">
        <f>N27*M27</f>
        <v>580</v>
      </c>
      <c r="P27" s="327"/>
      <c r="Q27" s="70"/>
      <c r="R27" s="330"/>
      <c r="S27" s="333"/>
      <c r="T27" s="327"/>
      <c r="U27" s="337"/>
      <c r="V27" s="340"/>
      <c r="W27" s="343"/>
      <c r="X27" s="346"/>
      <c r="Y27" s="349"/>
      <c r="Z27" s="352"/>
      <c r="AA27" s="352"/>
      <c r="AB27" s="74"/>
      <c r="AC27" s="74"/>
      <c r="AD27" s="22">
        <f>AD26</f>
        <v>0</v>
      </c>
      <c r="AE27" s="75" t="e">
        <f>VLOOKUP(AD27,分类参数表!$I$2:$J$10,2,FALSE)</f>
        <v>#N/A</v>
      </c>
      <c r="AF27" s="82"/>
      <c r="AG27" s="24"/>
      <c r="AH27" s="24"/>
      <c r="AI27" s="24"/>
      <c r="AJ27" s="24"/>
      <c r="AK27" s="24"/>
      <c r="AL27" s="24"/>
      <c r="AN27" s="94">
        <f>(Q27-AM27)/M27/N27</f>
        <v>0</v>
      </c>
      <c r="AO27" s="100"/>
    </row>
    <row r="28" spans="2:41" ht="15" customHeight="1" x14ac:dyDescent="0.15">
      <c r="B28" s="4">
        <v>42348</v>
      </c>
      <c r="C28" s="5" t="s">
        <v>764</v>
      </c>
      <c r="D28" s="2">
        <v>3</v>
      </c>
      <c r="E28" s="6" t="s">
        <v>146</v>
      </c>
      <c r="F28" s="6" t="s">
        <v>238</v>
      </c>
      <c r="G28" s="2" t="s">
        <v>738</v>
      </c>
      <c r="H28" s="2" t="s">
        <v>137</v>
      </c>
      <c r="I28" s="2" t="s">
        <v>287</v>
      </c>
      <c r="J28" s="2" t="s">
        <v>62</v>
      </c>
      <c r="K28" s="6" t="s">
        <v>63</v>
      </c>
      <c r="L28" s="2" t="s">
        <v>66</v>
      </c>
      <c r="M28" s="2">
        <v>1</v>
      </c>
      <c r="N28" s="2">
        <v>1480</v>
      </c>
      <c r="O28" s="48">
        <f>N28*M28</f>
        <v>1480</v>
      </c>
      <c r="P28" s="327"/>
      <c r="Q28" s="70"/>
      <c r="R28" s="330"/>
      <c r="S28" s="333"/>
      <c r="T28" s="327"/>
      <c r="U28" s="337"/>
      <c r="V28" s="340"/>
      <c r="W28" s="343"/>
      <c r="X28" s="346"/>
      <c r="Y28" s="349"/>
      <c r="Z28" s="352"/>
      <c r="AA28" s="352"/>
      <c r="AB28" s="83"/>
      <c r="AC28" s="83"/>
      <c r="AD28" s="22">
        <f>AD27</f>
        <v>0</v>
      </c>
      <c r="AE28" s="75" t="e">
        <f>VLOOKUP(AD28,分类参数表!$I$2:$J$10,2,FALSE)</f>
        <v>#N/A</v>
      </c>
      <c r="AF28" s="82"/>
      <c r="AG28" s="24"/>
      <c r="AH28" s="24"/>
      <c r="AI28" s="24"/>
      <c r="AJ28" s="24"/>
      <c r="AK28" s="24"/>
      <c r="AL28" s="24"/>
      <c r="AN28" s="94">
        <f>(Q28-AM28)/M28/N28</f>
        <v>0</v>
      </c>
      <c r="AO28" s="100"/>
    </row>
    <row r="29" spans="2:41" s="19" customFormat="1" ht="15" customHeight="1" x14ac:dyDescent="0.15"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64"/>
      <c r="R29" s="30"/>
      <c r="S29" s="30"/>
      <c r="T29" s="30"/>
      <c r="U29" s="30"/>
      <c r="V29" s="65"/>
      <c r="W29" s="64"/>
      <c r="X29" s="30"/>
      <c r="Y29" s="65"/>
      <c r="Z29" s="65"/>
      <c r="AA29" s="65"/>
      <c r="AB29" s="65"/>
      <c r="AC29" s="65"/>
      <c r="AD29" s="30"/>
      <c r="AE29" s="75" t="e">
        <f>VLOOKUP(AD29,分类参数表!$I$2:$J$10,2,FALSE)</f>
        <v>#N/A</v>
      </c>
      <c r="AF29" s="30"/>
      <c r="AG29" s="30"/>
      <c r="AH29" s="30"/>
      <c r="AI29" s="30"/>
      <c r="AJ29" s="30"/>
      <c r="AK29" s="30"/>
      <c r="AL29" s="30"/>
      <c r="AM29" s="65"/>
      <c r="AN29" s="88"/>
      <c r="AO29" s="96"/>
    </row>
    <row r="30" spans="2:41" ht="15" customHeight="1" x14ac:dyDescent="0.15">
      <c r="B30" s="4">
        <v>42348</v>
      </c>
      <c r="C30" s="5" t="s">
        <v>767</v>
      </c>
      <c r="D30" s="2">
        <v>1</v>
      </c>
      <c r="E30" s="6" t="s">
        <v>90</v>
      </c>
      <c r="F30" s="6" t="s">
        <v>93</v>
      </c>
      <c r="G30" s="2" t="s">
        <v>264</v>
      </c>
      <c r="H30" s="2" t="s">
        <v>300</v>
      </c>
      <c r="I30" s="2" t="s">
        <v>43</v>
      </c>
      <c r="J30" s="2" t="s">
        <v>62</v>
      </c>
      <c r="K30" s="6" t="s">
        <v>45</v>
      </c>
      <c r="L30" s="2" t="s">
        <v>66</v>
      </c>
      <c r="M30" s="2">
        <v>1</v>
      </c>
      <c r="N30" s="2">
        <v>1860</v>
      </c>
      <c r="O30" s="48">
        <f>N30*M30</f>
        <v>1860</v>
      </c>
      <c r="P30" s="49">
        <f>SUM(O30:O30)</f>
        <v>1860</v>
      </c>
      <c r="Q30" s="56"/>
      <c r="R30" s="57">
        <f>SUMPRODUCT(Q30:Q30+0)</f>
        <v>0</v>
      </c>
      <c r="S30" s="58">
        <f>R30/P30</f>
        <v>0</v>
      </c>
      <c r="T30" s="59" t="e">
        <f>LOOKUP(S30,{0.4,0.45,0.5,0.55,0.6,0.65,0.7,0.75,0.8,0.85,0.9,0.95,1},{0.1,0.175,0.25,0.325,0.4,0.475,0.55,0.625,0.7,0.775,0.85,0.925,1})</f>
        <v>#N/A</v>
      </c>
      <c r="U30" s="60"/>
      <c r="V30" s="61"/>
      <c r="W30" s="62"/>
      <c r="X30" s="63"/>
      <c r="Y30" s="72">
        <f>R30-(V30/10)-X30</f>
        <v>0</v>
      </c>
      <c r="Z30" s="73" t="e">
        <f>Y30*T30*AE30</f>
        <v>#N/A</v>
      </c>
      <c r="AA30" s="73" t="e">
        <f>U30-V30+Z30</f>
        <v>#N/A</v>
      </c>
      <c r="AB30" s="74"/>
      <c r="AC30" s="74"/>
      <c r="AE30" s="75" t="e">
        <f>VLOOKUP(AD30,分类参数表!$I$2:$J$10,2,FALSE)</f>
        <v>#N/A</v>
      </c>
      <c r="AF30" s="76"/>
      <c r="AG30" s="85"/>
      <c r="AH30" s="85"/>
      <c r="AI30" s="85"/>
      <c r="AJ30" s="85"/>
      <c r="AK30" s="85"/>
      <c r="AL30" s="85"/>
      <c r="AM30" s="86"/>
      <c r="AN30" s="87">
        <f>(Q30-AM30)/M30/N30</f>
        <v>0</v>
      </c>
      <c r="AO30" s="95"/>
    </row>
    <row r="31" spans="2:41" s="19" customFormat="1" ht="15" customHeight="1" x14ac:dyDescent="0.15"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64"/>
      <c r="R31" s="30"/>
      <c r="S31" s="30"/>
      <c r="T31" s="30"/>
      <c r="U31" s="30"/>
      <c r="V31" s="65"/>
      <c r="W31" s="64"/>
      <c r="X31" s="30"/>
      <c r="Y31" s="65"/>
      <c r="Z31" s="65"/>
      <c r="AA31" s="65"/>
      <c r="AB31" s="65"/>
      <c r="AC31" s="65"/>
      <c r="AD31" s="30"/>
      <c r="AE31" s="75" t="e">
        <f>VLOOKUP(AD31,分类参数表!$I$2:$J$10,2,FALSE)</f>
        <v>#N/A</v>
      </c>
      <c r="AF31" s="30"/>
      <c r="AG31" s="30"/>
      <c r="AH31" s="30"/>
      <c r="AI31" s="30"/>
      <c r="AJ31" s="30"/>
      <c r="AK31" s="30"/>
      <c r="AL31" s="30"/>
      <c r="AM31" s="65"/>
      <c r="AN31" s="88"/>
      <c r="AO31" s="96"/>
    </row>
    <row r="32" spans="2:41" ht="15" customHeight="1" x14ac:dyDescent="0.15">
      <c r="B32" s="4">
        <v>42348</v>
      </c>
      <c r="C32" s="5" t="s">
        <v>768</v>
      </c>
      <c r="D32" s="2">
        <v>1</v>
      </c>
      <c r="E32" s="6" t="s">
        <v>241</v>
      </c>
      <c r="F32" s="6"/>
      <c r="G32" s="2" t="s">
        <v>762</v>
      </c>
      <c r="H32" s="2" t="s">
        <v>203</v>
      </c>
      <c r="I32" s="2" t="s">
        <v>763</v>
      </c>
      <c r="J32" s="2" t="s">
        <v>44</v>
      </c>
      <c r="K32" s="6" t="s">
        <v>63</v>
      </c>
      <c r="L32" s="2" t="s">
        <v>66</v>
      </c>
      <c r="M32" s="2">
        <v>1</v>
      </c>
      <c r="N32" s="2">
        <v>500</v>
      </c>
      <c r="O32" s="48">
        <f>N32*M32</f>
        <v>500</v>
      </c>
      <c r="P32" s="49">
        <f>SUM(O32:O32)</f>
        <v>500</v>
      </c>
      <c r="Q32" s="56"/>
      <c r="R32" s="57">
        <f>SUMPRODUCT(Q32:Q32+0)</f>
        <v>0</v>
      </c>
      <c r="S32" s="58">
        <f>R32/P32</f>
        <v>0</v>
      </c>
      <c r="T32" s="59" t="e">
        <f>LOOKUP(S32,{0.4,0.45,0.5,0.55,0.6,0.65,0.7,0.75,0.8,0.85,0.9,0.95,1},{0.1,0.175,0.25,0.325,0.4,0.475,0.55,0.625,0.7,0.775,0.85,0.925,1})</f>
        <v>#N/A</v>
      </c>
      <c r="U32" s="60"/>
      <c r="V32" s="61"/>
      <c r="W32" s="62"/>
      <c r="X32" s="63"/>
      <c r="Y32" s="72">
        <f>R32-(V32/10)-X32</f>
        <v>0</v>
      </c>
      <c r="Z32" s="73" t="e">
        <f>Y32*T32*AE32</f>
        <v>#N/A</v>
      </c>
      <c r="AA32" s="73" t="e">
        <f>U32-V32+Z32</f>
        <v>#N/A</v>
      </c>
      <c r="AB32" s="74"/>
      <c r="AC32" s="74"/>
      <c r="AE32" s="75" t="e">
        <f>VLOOKUP(AD32,分类参数表!$I$2:$J$10,2,FALSE)</f>
        <v>#N/A</v>
      </c>
      <c r="AF32" s="76"/>
      <c r="AG32" s="85"/>
      <c r="AH32" s="85"/>
      <c r="AI32" s="85"/>
      <c r="AJ32" s="85"/>
      <c r="AK32" s="85"/>
      <c r="AL32" s="85"/>
      <c r="AM32" s="86"/>
      <c r="AN32" s="87">
        <f>(Q32-AM32)/M32/N32</f>
        <v>0</v>
      </c>
      <c r="AO32" s="95"/>
    </row>
    <row r="33" spans="2:41" s="19" customFormat="1" ht="15" customHeight="1" x14ac:dyDescent="0.15"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4"/>
      <c r="R33" s="30"/>
      <c r="S33" s="30"/>
      <c r="T33" s="30"/>
      <c r="U33" s="30"/>
      <c r="V33" s="65"/>
      <c r="W33" s="64"/>
      <c r="X33" s="30"/>
      <c r="Y33" s="65"/>
      <c r="Z33" s="65"/>
      <c r="AA33" s="65"/>
      <c r="AB33" s="65"/>
      <c r="AC33" s="65"/>
      <c r="AD33" s="30"/>
      <c r="AE33" s="75" t="e">
        <f>VLOOKUP(AD33,分类参数表!$I$2:$J$10,2,FALSE)</f>
        <v>#N/A</v>
      </c>
      <c r="AF33" s="30"/>
      <c r="AG33" s="30"/>
      <c r="AH33" s="30"/>
      <c r="AI33" s="30"/>
      <c r="AJ33" s="30"/>
      <c r="AK33" s="30"/>
      <c r="AL33" s="30"/>
      <c r="AM33" s="65"/>
      <c r="AN33" s="88"/>
      <c r="AO33" s="96"/>
    </row>
    <row r="34" spans="2:41" ht="15" customHeight="1" x14ac:dyDescent="0.15">
      <c r="B34" s="4">
        <v>42348</v>
      </c>
      <c r="C34" s="5" t="s">
        <v>769</v>
      </c>
      <c r="D34" s="2">
        <v>1</v>
      </c>
      <c r="E34" s="6" t="s">
        <v>241</v>
      </c>
      <c r="F34" s="6"/>
      <c r="G34" s="2" t="s">
        <v>762</v>
      </c>
      <c r="H34" s="2" t="s">
        <v>203</v>
      </c>
      <c r="I34" s="2" t="s">
        <v>260</v>
      </c>
      <c r="J34" s="2" t="s">
        <v>44</v>
      </c>
      <c r="K34" s="6" t="s">
        <v>63</v>
      </c>
      <c r="L34" s="2" t="s">
        <v>66</v>
      </c>
      <c r="M34" s="2">
        <v>1</v>
      </c>
      <c r="N34" s="2">
        <v>500</v>
      </c>
      <c r="O34" s="48">
        <f>N34*M34</f>
        <v>500</v>
      </c>
      <c r="P34" s="49">
        <f>SUM(O34:O34)</f>
        <v>500</v>
      </c>
      <c r="Q34" s="56"/>
      <c r="R34" s="57">
        <f>SUMPRODUCT(Q34:Q34+0)</f>
        <v>0</v>
      </c>
      <c r="S34" s="58">
        <f>R34/P34</f>
        <v>0</v>
      </c>
      <c r="T34" s="59" t="e">
        <f>LOOKUP(S34,{0.4,0.45,0.5,0.55,0.6,0.65,0.7,0.75,0.8,0.85,0.9,0.95,1},{0.1,0.175,0.25,0.325,0.4,0.475,0.55,0.625,0.7,0.775,0.85,0.925,1})</f>
        <v>#N/A</v>
      </c>
      <c r="U34" s="60"/>
      <c r="V34" s="61"/>
      <c r="W34" s="62"/>
      <c r="X34" s="63"/>
      <c r="Y34" s="72">
        <f>R34-(V34/10)-X34</f>
        <v>0</v>
      </c>
      <c r="Z34" s="73" t="e">
        <f>Y34*T34*AE34</f>
        <v>#N/A</v>
      </c>
      <c r="AA34" s="73" t="e">
        <f>U34-V34+Z34</f>
        <v>#N/A</v>
      </c>
      <c r="AB34" s="74"/>
      <c r="AC34" s="74"/>
      <c r="AE34" s="75" t="e">
        <f>VLOOKUP(AD34,分类参数表!$I$2:$J$10,2,FALSE)</f>
        <v>#N/A</v>
      </c>
      <c r="AF34" s="76"/>
      <c r="AG34" s="85"/>
      <c r="AH34" s="85"/>
      <c r="AI34" s="85"/>
      <c r="AJ34" s="85"/>
      <c r="AK34" s="85"/>
      <c r="AL34" s="85"/>
      <c r="AM34" s="86"/>
      <c r="AN34" s="87">
        <f>(Q34-AM34)/M34/N34</f>
        <v>0</v>
      </c>
      <c r="AO34" s="95"/>
    </row>
    <row r="35" spans="2:41" s="19" customFormat="1" ht="15" customHeight="1" x14ac:dyDescent="0.15"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64"/>
      <c r="R35" s="30"/>
      <c r="S35" s="30"/>
      <c r="T35" s="30"/>
      <c r="U35" s="30"/>
      <c r="V35" s="65"/>
      <c r="W35" s="64"/>
      <c r="X35" s="30"/>
      <c r="Y35" s="65"/>
      <c r="Z35" s="65"/>
      <c r="AA35" s="65"/>
      <c r="AB35" s="65"/>
      <c r="AC35" s="65"/>
      <c r="AD35" s="30"/>
      <c r="AE35" s="75" t="e">
        <f>VLOOKUP(AD35,分类参数表!$I$2:$J$10,2,FALSE)</f>
        <v>#N/A</v>
      </c>
      <c r="AF35" s="30"/>
      <c r="AG35" s="30"/>
      <c r="AH35" s="30"/>
      <c r="AI35" s="30"/>
      <c r="AJ35" s="30"/>
      <c r="AK35" s="30"/>
      <c r="AL35" s="30"/>
      <c r="AM35" s="65"/>
      <c r="AN35" s="88"/>
      <c r="AO35" s="96"/>
    </row>
    <row r="36" spans="2:41" ht="15" customHeight="1" x14ac:dyDescent="0.15">
      <c r="B36" s="4">
        <v>42348</v>
      </c>
      <c r="C36" s="5" t="s">
        <v>770</v>
      </c>
      <c r="D36" s="2">
        <v>1</v>
      </c>
      <c r="E36" s="6" t="s">
        <v>66</v>
      </c>
      <c r="F36" s="6" t="s">
        <v>147</v>
      </c>
      <c r="G36" s="2" t="s">
        <v>771</v>
      </c>
      <c r="H36" s="2" t="s">
        <v>223</v>
      </c>
      <c r="I36" s="2" t="s">
        <v>144</v>
      </c>
      <c r="J36" s="2" t="s">
        <v>44</v>
      </c>
      <c r="K36" s="6" t="s">
        <v>55</v>
      </c>
      <c r="L36" s="2" t="s">
        <v>66</v>
      </c>
      <c r="M36" s="2">
        <v>1</v>
      </c>
      <c r="N36" s="2">
        <v>4080</v>
      </c>
      <c r="O36" s="48">
        <f>N36*M36</f>
        <v>4080</v>
      </c>
      <c r="P36" s="326">
        <f>SUM(O36:O38)</f>
        <v>9360</v>
      </c>
      <c r="Q36" s="56"/>
      <c r="R36" s="329">
        <f>SUMPRODUCT(Q36:Q38+0)</f>
        <v>0</v>
      </c>
      <c r="S36" s="332">
        <f>R36/P36</f>
        <v>0</v>
      </c>
      <c r="T36" s="335" t="e">
        <f>LOOKUP(S36,{0.4,0.45,0.5,0.55,0.6,0.65,0.7,0.75,0.8,0.85,0.9,0.95,1},{0.1,0.175,0.25,0.325,0.4,0.475,0.55,0.625,0.7,0.775,0.85,0.925,1})</f>
        <v>#N/A</v>
      </c>
      <c r="U36" s="336"/>
      <c r="V36" s="339"/>
      <c r="W36" s="342"/>
      <c r="X36" s="345"/>
      <c r="Y36" s="348">
        <f>R36-(V36/10)-X36</f>
        <v>0</v>
      </c>
      <c r="Z36" s="351" t="e">
        <f>Y36*T36*AE36</f>
        <v>#N/A</v>
      </c>
      <c r="AA36" s="351" t="e">
        <f>U36-V36+Z36</f>
        <v>#N/A</v>
      </c>
      <c r="AB36" s="74"/>
      <c r="AC36" s="74"/>
      <c r="AE36" s="75" t="e">
        <f>VLOOKUP(AD36,分类参数表!$I$2:$J$10,2,FALSE)</f>
        <v>#N/A</v>
      </c>
      <c r="AF36" s="76"/>
      <c r="AG36" s="85"/>
      <c r="AH36" s="85"/>
      <c r="AI36" s="85"/>
      <c r="AJ36" s="85"/>
      <c r="AK36" s="85"/>
      <c r="AL36" s="85"/>
      <c r="AM36" s="86"/>
      <c r="AN36" s="87">
        <f>(Q36-AM36)/M36/N36</f>
        <v>0</v>
      </c>
      <c r="AO36" s="95"/>
    </row>
    <row r="37" spans="2:41" ht="15" customHeight="1" x14ac:dyDescent="0.15">
      <c r="B37" s="4">
        <v>42348</v>
      </c>
      <c r="C37" s="5" t="s">
        <v>770</v>
      </c>
      <c r="D37" s="2">
        <v>2</v>
      </c>
      <c r="E37" s="6" t="s">
        <v>146</v>
      </c>
      <c r="F37" s="6" t="s">
        <v>120</v>
      </c>
      <c r="G37" s="2" t="s">
        <v>772</v>
      </c>
      <c r="H37" s="2" t="s">
        <v>773</v>
      </c>
      <c r="I37" s="2">
        <v>25.5</v>
      </c>
      <c r="J37" s="2" t="s">
        <v>44</v>
      </c>
      <c r="K37" s="6" t="s">
        <v>55</v>
      </c>
      <c r="L37" s="2" t="s">
        <v>66</v>
      </c>
      <c r="M37" s="2">
        <v>1</v>
      </c>
      <c r="N37" s="2">
        <v>3940</v>
      </c>
      <c r="O37" s="48">
        <f>N37*M37</f>
        <v>3940</v>
      </c>
      <c r="P37" s="327"/>
      <c r="Q37" s="70"/>
      <c r="R37" s="330"/>
      <c r="S37" s="333"/>
      <c r="T37" s="327"/>
      <c r="U37" s="337"/>
      <c r="V37" s="340"/>
      <c r="W37" s="343"/>
      <c r="X37" s="346"/>
      <c r="Y37" s="349"/>
      <c r="Z37" s="352"/>
      <c r="AA37" s="352"/>
      <c r="AB37" s="74"/>
      <c r="AC37" s="74"/>
      <c r="AD37" s="22">
        <f>AD36</f>
        <v>0</v>
      </c>
      <c r="AE37" s="75" t="e">
        <f>VLOOKUP(AD37,分类参数表!$I$2:$J$10,2,FALSE)</f>
        <v>#N/A</v>
      </c>
      <c r="AF37" s="82"/>
      <c r="AG37" s="24"/>
      <c r="AH37" s="24"/>
      <c r="AI37" s="24"/>
      <c r="AJ37" s="24"/>
      <c r="AK37" s="24"/>
      <c r="AL37" s="24"/>
      <c r="AN37" s="94">
        <f>(Q37-AM37)/M37/N37</f>
        <v>0</v>
      </c>
      <c r="AO37" s="100"/>
    </row>
    <row r="38" spans="2:41" ht="15" customHeight="1" x14ac:dyDescent="0.15">
      <c r="B38" s="4">
        <v>42348</v>
      </c>
      <c r="C38" s="5" t="s">
        <v>770</v>
      </c>
      <c r="D38" s="2">
        <v>3</v>
      </c>
      <c r="E38" s="6" t="s">
        <v>157</v>
      </c>
      <c r="F38" s="6" t="s">
        <v>41</v>
      </c>
      <c r="G38" s="2" t="s">
        <v>774</v>
      </c>
      <c r="H38" s="2" t="s">
        <v>166</v>
      </c>
      <c r="I38" s="2" t="s">
        <v>281</v>
      </c>
      <c r="J38" s="2" t="s">
        <v>44</v>
      </c>
      <c r="K38" s="6" t="s">
        <v>55</v>
      </c>
      <c r="L38" s="2" t="s">
        <v>66</v>
      </c>
      <c r="M38" s="2">
        <v>1</v>
      </c>
      <c r="N38" s="2">
        <v>1340</v>
      </c>
      <c r="O38" s="48">
        <f>N38*M38</f>
        <v>1340</v>
      </c>
      <c r="P38" s="327"/>
      <c r="Q38" s="70"/>
      <c r="R38" s="330"/>
      <c r="S38" s="333"/>
      <c r="T38" s="327"/>
      <c r="U38" s="337"/>
      <c r="V38" s="340"/>
      <c r="W38" s="343"/>
      <c r="X38" s="346"/>
      <c r="Y38" s="349"/>
      <c r="Z38" s="352"/>
      <c r="AA38" s="352"/>
      <c r="AB38" s="83"/>
      <c r="AC38" s="83"/>
      <c r="AD38" s="22">
        <f>AD37</f>
        <v>0</v>
      </c>
      <c r="AE38" s="75" t="e">
        <f>VLOOKUP(AD38,分类参数表!$I$2:$J$10,2,FALSE)</f>
        <v>#N/A</v>
      </c>
      <c r="AF38" s="82"/>
      <c r="AG38" s="24"/>
      <c r="AH38" s="24"/>
      <c r="AI38" s="24"/>
      <c r="AJ38" s="24"/>
      <c r="AK38" s="24"/>
      <c r="AL38" s="24"/>
      <c r="AN38" s="94">
        <f>(Q38-AM38)/M38/N38</f>
        <v>0</v>
      </c>
      <c r="AO38" s="100"/>
    </row>
    <row r="39" spans="2:41" s="19" customFormat="1" ht="15" customHeight="1" x14ac:dyDescent="0.15"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4"/>
      <c r="R39" s="30"/>
      <c r="S39" s="30"/>
      <c r="T39" s="30"/>
      <c r="U39" s="30"/>
      <c r="V39" s="65"/>
      <c r="W39" s="64"/>
      <c r="X39" s="30"/>
      <c r="Y39" s="65"/>
      <c r="Z39" s="65"/>
      <c r="AA39" s="65"/>
      <c r="AB39" s="65"/>
      <c r="AC39" s="65"/>
      <c r="AD39" s="30"/>
      <c r="AE39" s="75" t="e">
        <f>VLOOKUP(AD39,分类参数表!$I$2:$J$10,2,FALSE)</f>
        <v>#N/A</v>
      </c>
      <c r="AF39" s="30"/>
      <c r="AG39" s="30"/>
      <c r="AH39" s="30"/>
      <c r="AI39" s="30"/>
      <c r="AJ39" s="30"/>
      <c r="AK39" s="30"/>
      <c r="AL39" s="30"/>
      <c r="AM39" s="65"/>
      <c r="AN39" s="88"/>
      <c r="AO39" s="96"/>
    </row>
    <row r="40" spans="2:41" ht="15" customHeight="1" x14ac:dyDescent="0.15">
      <c r="B40" s="4">
        <v>42348</v>
      </c>
      <c r="C40" s="5" t="s">
        <v>775</v>
      </c>
      <c r="D40" s="2">
        <v>1</v>
      </c>
      <c r="E40" s="6" t="s">
        <v>157</v>
      </c>
      <c r="F40" s="6" t="s">
        <v>41</v>
      </c>
      <c r="G40" s="2" t="s">
        <v>774</v>
      </c>
      <c r="H40" s="2" t="s">
        <v>166</v>
      </c>
      <c r="I40" s="2" t="s">
        <v>89</v>
      </c>
      <c r="J40" s="2" t="s">
        <v>44</v>
      </c>
      <c r="K40" s="6" t="s">
        <v>55</v>
      </c>
      <c r="L40" s="2" t="s">
        <v>66</v>
      </c>
      <c r="M40" s="2">
        <v>1</v>
      </c>
      <c r="N40" s="2">
        <v>1340</v>
      </c>
      <c r="O40" s="48">
        <f t="shared" ref="O40:O46" si="8">N40*M40</f>
        <v>1340</v>
      </c>
      <c r="P40" s="49">
        <f>SUM(O40:O40)</f>
        <v>1340</v>
      </c>
      <c r="Q40" s="56"/>
      <c r="R40" s="57">
        <f>SUMPRODUCT(Q40:Q40+0)</f>
        <v>0</v>
      </c>
      <c r="S40" s="58">
        <f>R40/P40</f>
        <v>0</v>
      </c>
      <c r="T40" s="59" t="e">
        <f>LOOKUP(S40,{0.4,0.45,0.5,0.55,0.6,0.65,0.7,0.75,0.8,0.85,0.9,0.95,1},{0.1,0.175,0.25,0.325,0.4,0.475,0.55,0.625,0.7,0.775,0.85,0.925,1})</f>
        <v>#N/A</v>
      </c>
      <c r="U40" s="60"/>
      <c r="V40" s="61"/>
      <c r="W40" s="62"/>
      <c r="X40" s="63"/>
      <c r="Y40" s="72">
        <f>R40-(V40/10)-X40</f>
        <v>0</v>
      </c>
      <c r="Z40" s="73" t="e">
        <f>Y40*T40*AE40</f>
        <v>#N/A</v>
      </c>
      <c r="AA40" s="73" t="e">
        <f>U40-V40+Z40</f>
        <v>#N/A</v>
      </c>
      <c r="AB40" s="74"/>
      <c r="AC40" s="74"/>
      <c r="AE40" s="75" t="e">
        <f>VLOOKUP(AD40,分类参数表!$I$2:$J$10,2,FALSE)</f>
        <v>#N/A</v>
      </c>
      <c r="AF40" s="76"/>
      <c r="AG40" s="85"/>
      <c r="AH40" s="85"/>
      <c r="AI40" s="85"/>
      <c r="AJ40" s="85"/>
      <c r="AK40" s="85"/>
      <c r="AL40" s="85"/>
      <c r="AM40" s="86"/>
      <c r="AN40" s="87">
        <f t="shared" ref="AN40:AN46" si="9">(Q40-AM40)/M40/N40</f>
        <v>0</v>
      </c>
      <c r="AO40" s="95"/>
    </row>
    <row r="41" spans="2:41" s="19" customFormat="1" ht="15" customHeight="1" x14ac:dyDescent="0.15"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64"/>
      <c r="R41" s="30"/>
      <c r="S41" s="30"/>
      <c r="T41" s="30"/>
      <c r="U41" s="30"/>
      <c r="V41" s="65"/>
      <c r="W41" s="64"/>
      <c r="X41" s="30"/>
      <c r="Y41" s="65"/>
      <c r="Z41" s="65"/>
      <c r="AA41" s="65"/>
      <c r="AB41" s="65"/>
      <c r="AC41" s="65"/>
      <c r="AD41" s="30"/>
      <c r="AE41" s="75" t="e">
        <f>VLOOKUP(AD41,分类参数表!$I$2:$J$10,2,FALSE)</f>
        <v>#N/A</v>
      </c>
      <c r="AF41" s="30"/>
      <c r="AG41" s="30"/>
      <c r="AH41" s="30"/>
      <c r="AI41" s="30"/>
      <c r="AJ41" s="30"/>
      <c r="AK41" s="30"/>
      <c r="AL41" s="30"/>
      <c r="AM41" s="65"/>
      <c r="AN41" s="88"/>
      <c r="AO41" s="96"/>
    </row>
    <row r="42" spans="2:41" ht="15" customHeight="1" x14ac:dyDescent="0.15">
      <c r="B42" s="4">
        <v>42348</v>
      </c>
      <c r="C42" s="5" t="s">
        <v>776</v>
      </c>
      <c r="D42" s="2">
        <v>1</v>
      </c>
      <c r="E42" s="6" t="s">
        <v>157</v>
      </c>
      <c r="F42" s="6" t="s">
        <v>41</v>
      </c>
      <c r="G42" s="2" t="s">
        <v>158</v>
      </c>
      <c r="H42" s="2" t="s">
        <v>166</v>
      </c>
      <c r="I42" s="2" t="s">
        <v>72</v>
      </c>
      <c r="J42" s="2" t="s">
        <v>44</v>
      </c>
      <c r="K42" s="6" t="s">
        <v>45</v>
      </c>
      <c r="L42" s="2" t="s">
        <v>66</v>
      </c>
      <c r="M42" s="2">
        <v>1</v>
      </c>
      <c r="N42" s="2">
        <v>2700</v>
      </c>
      <c r="O42" s="48">
        <f t="shared" si="8"/>
        <v>2700</v>
      </c>
      <c r="P42" s="49">
        <f>SUM(O42:O42)</f>
        <v>2700</v>
      </c>
      <c r="Q42" s="56"/>
      <c r="R42" s="57">
        <f>SUMPRODUCT(Q42:Q42+0)</f>
        <v>0</v>
      </c>
      <c r="S42" s="58">
        <f>R42/P42</f>
        <v>0</v>
      </c>
      <c r="T42" s="59" t="e">
        <f>LOOKUP(S42,{0.4,0.45,0.5,0.55,0.6,0.65,0.7,0.75,0.8,0.85,0.9,0.95,1},{0.1,0.175,0.25,0.325,0.4,0.475,0.55,0.625,0.7,0.775,0.85,0.925,1})</f>
        <v>#N/A</v>
      </c>
      <c r="U42" s="60"/>
      <c r="V42" s="61"/>
      <c r="W42" s="62"/>
      <c r="X42" s="63"/>
      <c r="Y42" s="72">
        <f>R42-(V42/10)-X42</f>
        <v>0</v>
      </c>
      <c r="Z42" s="73" t="e">
        <f>Y42*T42*AE42</f>
        <v>#N/A</v>
      </c>
      <c r="AA42" s="73" t="e">
        <f>U42-V42+Z42</f>
        <v>#N/A</v>
      </c>
      <c r="AB42" s="74"/>
      <c r="AC42" s="74"/>
      <c r="AE42" s="75" t="e">
        <f>VLOOKUP(AD42,分类参数表!$I$2:$J$10,2,FALSE)</f>
        <v>#N/A</v>
      </c>
      <c r="AF42" s="76"/>
      <c r="AG42" s="85"/>
      <c r="AH42" s="85"/>
      <c r="AI42" s="85"/>
      <c r="AJ42" s="85"/>
      <c r="AK42" s="85"/>
      <c r="AL42" s="85"/>
      <c r="AM42" s="86"/>
      <c r="AN42" s="87">
        <f t="shared" si="9"/>
        <v>0</v>
      </c>
      <c r="AO42" s="95"/>
    </row>
    <row r="43" spans="2:41" s="19" customFormat="1" ht="15" customHeight="1" x14ac:dyDescent="0.15"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64"/>
      <c r="R43" s="30"/>
      <c r="S43" s="30"/>
      <c r="T43" s="30"/>
      <c r="U43" s="30"/>
      <c r="V43" s="65"/>
      <c r="W43" s="64"/>
      <c r="X43" s="30"/>
      <c r="Y43" s="65"/>
      <c r="Z43" s="65"/>
      <c r="AA43" s="65"/>
      <c r="AB43" s="65"/>
      <c r="AC43" s="65"/>
      <c r="AD43" s="30"/>
      <c r="AE43" s="75" t="e">
        <f>VLOOKUP(AD43,分类参数表!$I$2:$J$10,2,FALSE)</f>
        <v>#N/A</v>
      </c>
      <c r="AF43" s="30"/>
      <c r="AG43" s="30"/>
      <c r="AH43" s="30"/>
      <c r="AI43" s="30"/>
      <c r="AJ43" s="30"/>
      <c r="AK43" s="30"/>
      <c r="AL43" s="30"/>
      <c r="AM43" s="65"/>
      <c r="AN43" s="88"/>
      <c r="AO43" s="96"/>
    </row>
    <row r="44" spans="2:41" ht="15" customHeight="1" x14ac:dyDescent="0.15">
      <c r="B44" s="4">
        <v>42348</v>
      </c>
      <c r="C44" s="5" t="s">
        <v>777</v>
      </c>
      <c r="D44" s="2">
        <v>1</v>
      </c>
      <c r="E44" s="6" t="s">
        <v>90</v>
      </c>
      <c r="F44" s="6" t="s">
        <v>91</v>
      </c>
      <c r="G44" s="2" t="s">
        <v>778</v>
      </c>
      <c r="H44" s="2" t="s">
        <v>779</v>
      </c>
      <c r="I44" s="2" t="s">
        <v>72</v>
      </c>
      <c r="J44" s="2" t="s">
        <v>44</v>
      </c>
      <c r="K44" s="6" t="s">
        <v>55</v>
      </c>
      <c r="L44" s="2" t="s">
        <v>66</v>
      </c>
      <c r="M44" s="2">
        <v>1</v>
      </c>
      <c r="N44" s="2">
        <v>1780</v>
      </c>
      <c r="O44" s="48">
        <f t="shared" si="8"/>
        <v>1780</v>
      </c>
      <c r="P44" s="326">
        <f>SUM(O44:O46)</f>
        <v>4340</v>
      </c>
      <c r="Q44" s="56"/>
      <c r="R44" s="329">
        <f>SUMPRODUCT(Q44:Q46+0)</f>
        <v>0</v>
      </c>
      <c r="S44" s="332">
        <f>R44/P44</f>
        <v>0</v>
      </c>
      <c r="T44" s="335" t="e">
        <f>LOOKUP(S44,{0.4,0.45,0.5,0.55,0.6,0.65,0.7,0.75,0.8,0.85,0.9,0.95,1},{0.1,0.175,0.25,0.325,0.4,0.475,0.55,0.625,0.7,0.775,0.85,0.925,1})</f>
        <v>#N/A</v>
      </c>
      <c r="U44" s="336"/>
      <c r="V44" s="339"/>
      <c r="W44" s="342"/>
      <c r="X44" s="345"/>
      <c r="Y44" s="348">
        <f>R44-(V44/10)-X44</f>
        <v>0</v>
      </c>
      <c r="Z44" s="351" t="e">
        <f>Y44*T44*AE44</f>
        <v>#N/A</v>
      </c>
      <c r="AA44" s="351" t="e">
        <f>U44-V44+Z44</f>
        <v>#N/A</v>
      </c>
      <c r="AB44" s="74"/>
      <c r="AC44" s="74"/>
      <c r="AE44" s="75" t="e">
        <f>VLOOKUP(AD44,分类参数表!$I$2:$J$10,2,FALSE)</f>
        <v>#N/A</v>
      </c>
      <c r="AF44" s="76"/>
      <c r="AG44" s="85"/>
      <c r="AH44" s="85"/>
      <c r="AI44" s="85"/>
      <c r="AJ44" s="85"/>
      <c r="AK44" s="85"/>
      <c r="AL44" s="85"/>
      <c r="AM44" s="86"/>
      <c r="AN44" s="87">
        <f t="shared" si="9"/>
        <v>0</v>
      </c>
      <c r="AO44" s="95"/>
    </row>
    <row r="45" spans="2:41" ht="15" customHeight="1" x14ac:dyDescent="0.15">
      <c r="B45" s="4">
        <v>42348</v>
      </c>
      <c r="C45" s="5" t="s">
        <v>777</v>
      </c>
      <c r="D45" s="2">
        <v>2</v>
      </c>
      <c r="E45" s="6" t="s">
        <v>92</v>
      </c>
      <c r="F45" s="6" t="s">
        <v>91</v>
      </c>
      <c r="G45" s="2" t="s">
        <v>780</v>
      </c>
      <c r="H45" s="2" t="s">
        <v>781</v>
      </c>
      <c r="I45" s="2" t="s">
        <v>72</v>
      </c>
      <c r="J45" s="2" t="s">
        <v>44</v>
      </c>
      <c r="K45" s="6" t="s">
        <v>55</v>
      </c>
      <c r="L45" s="2" t="s">
        <v>66</v>
      </c>
      <c r="M45" s="2">
        <v>1</v>
      </c>
      <c r="N45" s="2">
        <v>1280</v>
      </c>
      <c r="O45" s="48">
        <f t="shared" si="8"/>
        <v>1280</v>
      </c>
      <c r="P45" s="327"/>
      <c r="Q45" s="70"/>
      <c r="R45" s="330"/>
      <c r="S45" s="333"/>
      <c r="T45" s="327"/>
      <c r="U45" s="337"/>
      <c r="V45" s="340"/>
      <c r="W45" s="343"/>
      <c r="X45" s="346"/>
      <c r="Y45" s="349"/>
      <c r="Z45" s="352"/>
      <c r="AA45" s="352"/>
      <c r="AB45" s="74"/>
      <c r="AC45" s="74"/>
      <c r="AD45" s="22">
        <f>AD44</f>
        <v>0</v>
      </c>
      <c r="AE45" s="75" t="e">
        <f>VLOOKUP(AD45,分类参数表!$I$2:$J$10,2,FALSE)</f>
        <v>#N/A</v>
      </c>
      <c r="AF45" s="82"/>
      <c r="AG45" s="24"/>
      <c r="AH45" s="24"/>
      <c r="AI45" s="24"/>
      <c r="AJ45" s="24"/>
      <c r="AK45" s="24"/>
      <c r="AL45" s="24"/>
      <c r="AN45" s="94">
        <f t="shared" si="9"/>
        <v>0</v>
      </c>
      <c r="AO45" s="100"/>
    </row>
    <row r="46" spans="2:41" ht="15" customHeight="1" x14ac:dyDescent="0.15">
      <c r="B46" s="4">
        <v>42348</v>
      </c>
      <c r="C46" s="5" t="s">
        <v>777</v>
      </c>
      <c r="D46" s="2">
        <v>3</v>
      </c>
      <c r="E46" s="6" t="s">
        <v>75</v>
      </c>
      <c r="F46" s="6" t="s">
        <v>225</v>
      </c>
      <c r="G46" s="2" t="s">
        <v>782</v>
      </c>
      <c r="H46" s="2" t="s">
        <v>328</v>
      </c>
      <c r="I46" s="2" t="s">
        <v>53</v>
      </c>
      <c r="J46" s="2" t="s">
        <v>44</v>
      </c>
      <c r="K46" s="6" t="s">
        <v>55</v>
      </c>
      <c r="L46" s="2" t="s">
        <v>66</v>
      </c>
      <c r="M46" s="2">
        <v>1</v>
      </c>
      <c r="N46" s="2">
        <v>1280</v>
      </c>
      <c r="O46" s="48">
        <f t="shared" si="8"/>
        <v>1280</v>
      </c>
      <c r="P46" s="327"/>
      <c r="Q46" s="70"/>
      <c r="R46" s="330"/>
      <c r="S46" s="333"/>
      <c r="T46" s="327"/>
      <c r="U46" s="337"/>
      <c r="V46" s="340"/>
      <c r="W46" s="343"/>
      <c r="X46" s="346"/>
      <c r="Y46" s="349"/>
      <c r="Z46" s="352"/>
      <c r="AA46" s="352"/>
      <c r="AB46" s="83"/>
      <c r="AC46" s="83"/>
      <c r="AD46" s="22">
        <f>AD45</f>
        <v>0</v>
      </c>
      <c r="AE46" s="75" t="e">
        <f>VLOOKUP(AD46,分类参数表!$I$2:$J$10,2,FALSE)</f>
        <v>#N/A</v>
      </c>
      <c r="AF46" s="82"/>
      <c r="AG46" s="24"/>
      <c r="AH46" s="24"/>
      <c r="AI46" s="24"/>
      <c r="AJ46" s="24"/>
      <c r="AK46" s="24"/>
      <c r="AL46" s="24"/>
      <c r="AN46" s="94">
        <f t="shared" si="9"/>
        <v>0</v>
      </c>
      <c r="AO46" s="100"/>
    </row>
    <row r="47" spans="2:41" s="19" customFormat="1" ht="15" customHeight="1" x14ac:dyDescent="0.15"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64"/>
      <c r="R47" s="30"/>
      <c r="S47" s="30"/>
      <c r="T47" s="30"/>
      <c r="U47" s="30"/>
      <c r="V47" s="65"/>
      <c r="W47" s="64"/>
      <c r="X47" s="30"/>
      <c r="Y47" s="65"/>
      <c r="Z47" s="65"/>
      <c r="AA47" s="65"/>
      <c r="AB47" s="65"/>
      <c r="AC47" s="65"/>
      <c r="AD47" s="30"/>
      <c r="AE47" s="75" t="e">
        <f>VLOOKUP(AD47,分类参数表!$I$2:$J$10,2,FALSE)</f>
        <v>#N/A</v>
      </c>
      <c r="AF47" s="30"/>
      <c r="AG47" s="30"/>
      <c r="AH47" s="30"/>
      <c r="AI47" s="30"/>
      <c r="AJ47" s="30"/>
      <c r="AK47" s="30"/>
      <c r="AL47" s="30"/>
      <c r="AM47" s="65"/>
      <c r="AN47" s="88"/>
      <c r="AO47" s="96"/>
    </row>
    <row r="48" spans="2:41" ht="15" customHeight="1" x14ac:dyDescent="0.15">
      <c r="B48" s="4">
        <v>42348</v>
      </c>
      <c r="C48" s="5" t="s">
        <v>783</v>
      </c>
      <c r="D48" s="2">
        <v>1</v>
      </c>
      <c r="E48" s="6" t="s">
        <v>149</v>
      </c>
      <c r="F48" s="6" t="s">
        <v>492</v>
      </c>
      <c r="G48" s="43" t="s">
        <v>754</v>
      </c>
      <c r="H48" s="2" t="s">
        <v>784</v>
      </c>
      <c r="I48" s="2" t="s">
        <v>765</v>
      </c>
      <c r="J48" s="2" t="s">
        <v>62</v>
      </c>
      <c r="K48" s="6" t="s">
        <v>55</v>
      </c>
      <c r="L48" s="2" t="s">
        <v>66</v>
      </c>
      <c r="M48" s="2">
        <v>1</v>
      </c>
      <c r="N48" s="2">
        <v>258</v>
      </c>
      <c r="O48" s="48">
        <f>N48*M48</f>
        <v>258</v>
      </c>
      <c r="P48" s="326">
        <f>SUM(O48:O49)</f>
        <v>516</v>
      </c>
      <c r="Q48" s="56"/>
      <c r="R48" s="329">
        <f>SUMPRODUCT(Q48:Q49+0)</f>
        <v>0</v>
      </c>
      <c r="S48" s="332">
        <f t="shared" ref="S48:S53" si="10">R48/P48</f>
        <v>0</v>
      </c>
      <c r="T48" s="335" t="e">
        <f>LOOKUP(S48,{0.4,0.45,0.5,0.55,0.6,0.65,0.7,0.75,0.8,0.85,0.9,0.95,1},{0.1,0.175,0.25,0.325,0.4,0.475,0.55,0.625,0.7,0.775,0.85,0.925,1})</f>
        <v>#N/A</v>
      </c>
      <c r="U48" s="336"/>
      <c r="V48" s="339"/>
      <c r="W48" s="342"/>
      <c r="X48" s="345"/>
      <c r="Y48" s="348">
        <f t="shared" ref="Y48:Y53" si="11">R48-(V48/10)-X48</f>
        <v>0</v>
      </c>
      <c r="Z48" s="351" t="e">
        <f t="shared" ref="Z48:Z53" si="12">Y48*T48*AE48</f>
        <v>#N/A</v>
      </c>
      <c r="AA48" s="351" t="e">
        <f t="shared" ref="AA48:AA53" si="13">U48-V48+Z48</f>
        <v>#N/A</v>
      </c>
      <c r="AB48" s="74"/>
      <c r="AC48" s="74"/>
      <c r="AE48" s="75" t="e">
        <f>VLOOKUP(AD48,分类参数表!$I$2:$J$10,2,FALSE)</f>
        <v>#N/A</v>
      </c>
      <c r="AF48" s="76"/>
      <c r="AG48" s="85"/>
      <c r="AH48" s="85"/>
      <c r="AI48" s="85"/>
      <c r="AJ48" s="85"/>
      <c r="AK48" s="85"/>
      <c r="AL48" s="85"/>
      <c r="AM48" s="86"/>
      <c r="AN48" s="87">
        <f>(Q48-AM48)/M48/N48</f>
        <v>0</v>
      </c>
      <c r="AO48" s="95"/>
    </row>
    <row r="49" spans="2:41" ht="15" customHeight="1" x14ac:dyDescent="0.15">
      <c r="B49" s="4">
        <v>42348</v>
      </c>
      <c r="C49" s="5" t="s">
        <v>783</v>
      </c>
      <c r="D49" s="2">
        <v>2</v>
      </c>
      <c r="E49" s="6" t="s">
        <v>149</v>
      </c>
      <c r="F49" s="6" t="s">
        <v>492</v>
      </c>
      <c r="G49" s="44" t="s">
        <v>754</v>
      </c>
      <c r="H49" s="2" t="s">
        <v>784</v>
      </c>
      <c r="I49" s="2" t="s">
        <v>785</v>
      </c>
      <c r="J49" s="2" t="s">
        <v>62</v>
      </c>
      <c r="K49" s="6" t="s">
        <v>55</v>
      </c>
      <c r="L49" s="2" t="s">
        <v>66</v>
      </c>
      <c r="M49" s="2">
        <v>1</v>
      </c>
      <c r="N49" s="2">
        <v>258</v>
      </c>
      <c r="O49" s="48">
        <f>N49*M49</f>
        <v>258</v>
      </c>
      <c r="P49" s="327"/>
      <c r="Q49" s="70"/>
      <c r="R49" s="330"/>
      <c r="S49" s="333"/>
      <c r="T49" s="327"/>
      <c r="U49" s="337"/>
      <c r="V49" s="340"/>
      <c r="W49" s="343"/>
      <c r="X49" s="346"/>
      <c r="Y49" s="349"/>
      <c r="Z49" s="352"/>
      <c r="AA49" s="352"/>
      <c r="AB49" s="74"/>
      <c r="AC49" s="74"/>
      <c r="AD49" s="22">
        <f>AD48</f>
        <v>0</v>
      </c>
      <c r="AE49" s="75" t="e">
        <f>VLOOKUP(AD49,分类参数表!$I$2:$J$10,2,FALSE)</f>
        <v>#N/A</v>
      </c>
      <c r="AF49" s="82"/>
      <c r="AG49" s="24"/>
      <c r="AH49" s="24"/>
      <c r="AI49" s="24"/>
      <c r="AJ49" s="24"/>
      <c r="AK49" s="24"/>
      <c r="AL49" s="24"/>
      <c r="AN49" s="94">
        <f>(Q49-AM49)/M49/N49</f>
        <v>0</v>
      </c>
      <c r="AO49" s="100"/>
    </row>
    <row r="50" spans="2:41" s="20" customFormat="1" x14ac:dyDescent="0.15">
      <c r="B50" s="36"/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67"/>
      <c r="R50" s="38"/>
      <c r="S50" s="38"/>
      <c r="T50" s="38"/>
      <c r="U50" s="38"/>
      <c r="V50" s="68"/>
      <c r="W50" s="67"/>
      <c r="X50" s="38"/>
      <c r="Y50" s="68"/>
      <c r="Z50" s="68"/>
      <c r="AA50" s="68"/>
      <c r="AB50" s="68"/>
      <c r="AC50" s="68"/>
      <c r="AD50" s="38"/>
      <c r="AE50" s="75" t="e">
        <f>VLOOKUP(AD50,分类参数表!$I$2:$J$10,2,FALSE)</f>
        <v>#N/A</v>
      </c>
      <c r="AF50" s="38"/>
      <c r="AG50" s="38"/>
      <c r="AH50" s="38"/>
      <c r="AI50" s="38"/>
      <c r="AJ50" s="38"/>
      <c r="AK50" s="38"/>
      <c r="AL50" s="38"/>
      <c r="AM50" s="68"/>
      <c r="AN50" s="90"/>
      <c r="AO50" s="98"/>
    </row>
    <row r="51" spans="2:41" ht="15" customHeight="1" x14ac:dyDescent="0.15">
      <c r="B51" s="4">
        <v>42349</v>
      </c>
      <c r="C51" s="5" t="s">
        <v>786</v>
      </c>
      <c r="D51" s="2">
        <v>1</v>
      </c>
      <c r="E51" s="6" t="s">
        <v>302</v>
      </c>
      <c r="F51" s="6"/>
      <c r="G51" s="2" t="s">
        <v>787</v>
      </c>
      <c r="H51" s="2" t="s">
        <v>150</v>
      </c>
      <c r="I51" s="2" t="s">
        <v>788</v>
      </c>
      <c r="J51" s="2" t="s">
        <v>62</v>
      </c>
      <c r="K51" s="6" t="s">
        <v>63</v>
      </c>
      <c r="L51" s="2" t="s">
        <v>66</v>
      </c>
      <c r="M51" s="2">
        <v>1</v>
      </c>
      <c r="N51" s="2">
        <v>500</v>
      </c>
      <c r="O51" s="48">
        <f>N51*M51</f>
        <v>500</v>
      </c>
      <c r="P51" s="49">
        <f>SUM(O51:O51)</f>
        <v>500</v>
      </c>
      <c r="Q51" s="56"/>
      <c r="R51" s="57">
        <f>SUMPRODUCT(Q51:Q51+0)</f>
        <v>0</v>
      </c>
      <c r="S51" s="58">
        <f t="shared" si="10"/>
        <v>0</v>
      </c>
      <c r="T51" s="59" t="e">
        <f>LOOKUP(S51,{0.4,0.45,0.5,0.55,0.6,0.65,0.7,0.75,0.8,0.85,0.9,0.95,1},{0.1,0.175,0.25,0.325,0.4,0.475,0.55,0.625,0.7,0.775,0.85,0.925,1})</f>
        <v>#N/A</v>
      </c>
      <c r="U51" s="60"/>
      <c r="V51" s="61"/>
      <c r="W51" s="62"/>
      <c r="X51" s="63"/>
      <c r="Y51" s="72">
        <f t="shared" si="11"/>
        <v>0</v>
      </c>
      <c r="Z51" s="73" t="e">
        <f t="shared" si="12"/>
        <v>#N/A</v>
      </c>
      <c r="AA51" s="73" t="e">
        <f t="shared" si="13"/>
        <v>#N/A</v>
      </c>
      <c r="AB51" s="74"/>
      <c r="AC51" s="74"/>
      <c r="AE51" s="75" t="e">
        <f>VLOOKUP(AD51,分类参数表!$I$2:$J$10,2,FALSE)</f>
        <v>#N/A</v>
      </c>
      <c r="AF51" s="76"/>
      <c r="AG51" s="85"/>
      <c r="AH51" s="85"/>
      <c r="AI51" s="85"/>
      <c r="AJ51" s="85"/>
      <c r="AK51" s="85"/>
      <c r="AL51" s="85"/>
      <c r="AM51" s="86"/>
      <c r="AN51" s="87">
        <f>(Q51-AM51)/M51/N51</f>
        <v>0</v>
      </c>
      <c r="AO51" s="95"/>
    </row>
    <row r="52" spans="2:41" s="19" customFormat="1" ht="15" customHeight="1" x14ac:dyDescent="0.15"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64"/>
      <c r="R52" s="30"/>
      <c r="S52" s="30"/>
      <c r="T52" s="30"/>
      <c r="U52" s="30"/>
      <c r="V52" s="65"/>
      <c r="W52" s="64"/>
      <c r="X52" s="30"/>
      <c r="Y52" s="65"/>
      <c r="Z52" s="65"/>
      <c r="AA52" s="65"/>
      <c r="AB52" s="65"/>
      <c r="AC52" s="65"/>
      <c r="AD52" s="30"/>
      <c r="AE52" s="75" t="e">
        <f>VLOOKUP(AD52,分类参数表!$I$2:$J$10,2,FALSE)</f>
        <v>#N/A</v>
      </c>
      <c r="AF52" s="30"/>
      <c r="AG52" s="30"/>
      <c r="AH52" s="30"/>
      <c r="AI52" s="30"/>
      <c r="AJ52" s="30"/>
      <c r="AK52" s="30"/>
      <c r="AL52" s="30"/>
      <c r="AM52" s="65"/>
      <c r="AN52" s="88"/>
      <c r="AO52" s="96"/>
    </row>
    <row r="53" spans="2:41" ht="15" customHeight="1" x14ac:dyDescent="0.15">
      <c r="B53" s="4">
        <v>42349</v>
      </c>
      <c r="C53" s="5" t="s">
        <v>789</v>
      </c>
      <c r="D53" s="2">
        <v>1</v>
      </c>
      <c r="E53" s="6" t="s">
        <v>50</v>
      </c>
      <c r="F53" s="6" t="s">
        <v>95</v>
      </c>
      <c r="G53" s="2" t="s">
        <v>251</v>
      </c>
      <c r="H53" s="2" t="s">
        <v>252</v>
      </c>
      <c r="I53" s="2" t="s">
        <v>43</v>
      </c>
      <c r="J53" s="2" t="s">
        <v>44</v>
      </c>
      <c r="K53" s="6" t="s">
        <v>45</v>
      </c>
      <c r="L53" s="2" t="s">
        <v>64</v>
      </c>
      <c r="M53" s="2">
        <v>1</v>
      </c>
      <c r="N53" s="2">
        <v>378</v>
      </c>
      <c r="O53" s="48">
        <f t="shared" ref="O53:O60" si="14">N53*M53</f>
        <v>378</v>
      </c>
      <c r="P53" s="49">
        <f>SUM(O53:O53)</f>
        <v>378</v>
      </c>
      <c r="Q53" s="56"/>
      <c r="R53" s="57">
        <f>SUMPRODUCT(Q53:Q53+0)</f>
        <v>0</v>
      </c>
      <c r="S53" s="58">
        <f t="shared" si="10"/>
        <v>0</v>
      </c>
      <c r="T53" s="59" t="e">
        <f>LOOKUP(S53,{0.4,0.45,0.5,0.55,0.6,0.65,0.7,0.75,0.8,0.85,0.9,0.95,1},{0.1,0.175,0.25,0.325,0.4,0.475,0.55,0.625,0.7,0.775,0.85,0.925,1})</f>
        <v>#N/A</v>
      </c>
      <c r="U53" s="60"/>
      <c r="V53" s="61"/>
      <c r="W53" s="62"/>
      <c r="X53" s="63"/>
      <c r="Y53" s="72">
        <f t="shared" si="11"/>
        <v>0</v>
      </c>
      <c r="Z53" s="73" t="e">
        <f t="shared" si="12"/>
        <v>#N/A</v>
      </c>
      <c r="AA53" s="73" t="e">
        <f t="shared" si="13"/>
        <v>#N/A</v>
      </c>
      <c r="AB53" s="74"/>
      <c r="AC53" s="74"/>
      <c r="AE53" s="75" t="e">
        <f>VLOOKUP(AD53,分类参数表!$I$2:$J$10,2,FALSE)</f>
        <v>#N/A</v>
      </c>
      <c r="AF53" s="76"/>
      <c r="AG53" s="85"/>
      <c r="AH53" s="85"/>
      <c r="AI53" s="85"/>
      <c r="AJ53" s="85"/>
      <c r="AK53" s="85"/>
      <c r="AL53" s="85"/>
      <c r="AM53" s="86"/>
      <c r="AN53" s="87">
        <f t="shared" ref="AN53:AN60" si="15">(Q53-AM53)/M53/N53</f>
        <v>0</v>
      </c>
      <c r="AO53" s="95"/>
    </row>
    <row r="54" spans="2:41" s="19" customFormat="1" ht="15" customHeight="1" x14ac:dyDescent="0.15"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64"/>
      <c r="R54" s="30"/>
      <c r="S54" s="30"/>
      <c r="T54" s="30"/>
      <c r="U54" s="30"/>
      <c r="V54" s="65"/>
      <c r="W54" s="64"/>
      <c r="X54" s="30"/>
      <c r="Y54" s="65"/>
      <c r="Z54" s="65"/>
      <c r="AA54" s="65"/>
      <c r="AB54" s="65"/>
      <c r="AC54" s="65"/>
      <c r="AD54" s="30"/>
      <c r="AE54" s="75" t="e">
        <f>VLOOKUP(AD54,分类参数表!$I$2:$J$10,2,FALSE)</f>
        <v>#N/A</v>
      </c>
      <c r="AF54" s="30"/>
      <c r="AG54" s="30"/>
      <c r="AH54" s="30"/>
      <c r="AI54" s="30"/>
      <c r="AJ54" s="30"/>
      <c r="AK54" s="30"/>
      <c r="AL54" s="30"/>
      <c r="AM54" s="65"/>
      <c r="AN54" s="88"/>
      <c r="AO54" s="96"/>
    </row>
    <row r="55" spans="2:41" ht="15" customHeight="1" x14ac:dyDescent="0.15">
      <c r="B55" s="4">
        <v>42349</v>
      </c>
      <c r="C55" s="5" t="s">
        <v>790</v>
      </c>
      <c r="D55" s="2">
        <v>1</v>
      </c>
      <c r="E55" s="6" t="s">
        <v>83</v>
      </c>
      <c r="F55" s="6" t="s">
        <v>79</v>
      </c>
      <c r="G55" s="2" t="s">
        <v>779</v>
      </c>
      <c r="H55" s="2" t="s">
        <v>791</v>
      </c>
      <c r="I55" s="2">
        <v>36.5</v>
      </c>
      <c r="J55" s="2" t="s">
        <v>62</v>
      </c>
      <c r="K55" s="6" t="s">
        <v>55</v>
      </c>
      <c r="L55" s="2" t="s">
        <v>64</v>
      </c>
      <c r="M55" s="2">
        <v>1</v>
      </c>
      <c r="N55" s="2">
        <v>1500</v>
      </c>
      <c r="O55" s="48">
        <f t="shared" si="14"/>
        <v>1500</v>
      </c>
      <c r="P55" s="49">
        <f>SUM(O55:O55)</f>
        <v>1500</v>
      </c>
      <c r="Q55" s="56"/>
      <c r="R55" s="57">
        <f>SUMPRODUCT(Q55:Q55+0)</f>
        <v>0</v>
      </c>
      <c r="S55" s="58">
        <f>R55/P55</f>
        <v>0</v>
      </c>
      <c r="T55" s="59" t="e">
        <f>LOOKUP(S55,{0.4,0.45,0.5,0.55,0.6,0.65,0.7,0.75,0.8,0.85,0.9,0.95,1},{0.1,0.175,0.25,0.325,0.4,0.475,0.55,0.625,0.7,0.775,0.85,0.925,1})</f>
        <v>#N/A</v>
      </c>
      <c r="U55" s="60"/>
      <c r="V55" s="61"/>
      <c r="W55" s="62"/>
      <c r="X55" s="63"/>
      <c r="Y55" s="72">
        <f>R55-(V55/10)-X55</f>
        <v>0</v>
      </c>
      <c r="Z55" s="73" t="e">
        <f>Y55*T55*AE55</f>
        <v>#N/A</v>
      </c>
      <c r="AA55" s="73" t="e">
        <f>U55-V55+Z55</f>
        <v>#N/A</v>
      </c>
      <c r="AB55" s="74"/>
      <c r="AC55" s="74"/>
      <c r="AE55" s="75" t="e">
        <f>VLOOKUP(AD55,分类参数表!$I$2:$J$10,2,FALSE)</f>
        <v>#N/A</v>
      </c>
      <c r="AF55" s="76"/>
      <c r="AG55" s="85"/>
      <c r="AH55" s="85"/>
      <c r="AI55" s="85"/>
      <c r="AJ55" s="85"/>
      <c r="AK55" s="85"/>
      <c r="AL55" s="85"/>
      <c r="AM55" s="86"/>
      <c r="AN55" s="87">
        <f t="shared" si="15"/>
        <v>0</v>
      </c>
      <c r="AO55" s="95"/>
    </row>
    <row r="56" spans="2:41" s="19" customFormat="1" ht="15" customHeight="1" x14ac:dyDescent="0.15"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64"/>
      <c r="R56" s="30"/>
      <c r="S56" s="30"/>
      <c r="T56" s="30"/>
      <c r="U56" s="30"/>
      <c r="V56" s="65"/>
      <c r="W56" s="64"/>
      <c r="X56" s="30"/>
      <c r="Y56" s="65"/>
      <c r="Z56" s="65"/>
      <c r="AA56" s="65"/>
      <c r="AB56" s="65"/>
      <c r="AC56" s="65"/>
      <c r="AD56" s="30"/>
      <c r="AE56" s="75" t="e">
        <f>VLOOKUP(AD56,分类参数表!$I$2:$J$10,2,FALSE)</f>
        <v>#N/A</v>
      </c>
      <c r="AF56" s="30"/>
      <c r="AG56" s="30"/>
      <c r="AH56" s="30"/>
      <c r="AI56" s="30"/>
      <c r="AJ56" s="30"/>
      <c r="AK56" s="30"/>
      <c r="AL56" s="30"/>
      <c r="AM56" s="65"/>
      <c r="AN56" s="88"/>
      <c r="AO56" s="96"/>
    </row>
    <row r="57" spans="2:41" ht="15" customHeight="1" x14ac:dyDescent="0.15">
      <c r="B57" s="4">
        <v>42349</v>
      </c>
      <c r="C57" s="5" t="s">
        <v>792</v>
      </c>
      <c r="D57" s="2">
        <v>1</v>
      </c>
      <c r="E57" s="6" t="s">
        <v>66</v>
      </c>
      <c r="F57" s="6" t="s">
        <v>120</v>
      </c>
      <c r="G57" s="45" t="s">
        <v>793</v>
      </c>
      <c r="H57" s="2" t="s">
        <v>150</v>
      </c>
      <c r="I57" s="2" t="s">
        <v>212</v>
      </c>
      <c r="J57" s="2" t="s">
        <v>44</v>
      </c>
      <c r="K57" s="6" t="s">
        <v>55</v>
      </c>
      <c r="L57" s="2" t="s">
        <v>66</v>
      </c>
      <c r="M57" s="2">
        <v>1</v>
      </c>
      <c r="N57" s="2">
        <v>2999</v>
      </c>
      <c r="O57" s="48">
        <f t="shared" si="14"/>
        <v>2999</v>
      </c>
      <c r="P57" s="326">
        <f>SUM(O57:O60)</f>
        <v>3599</v>
      </c>
      <c r="Q57" s="56"/>
      <c r="R57" s="329">
        <f>SUMPRODUCT(Q57:Q60+0)</f>
        <v>0</v>
      </c>
      <c r="S57" s="332">
        <f>R57/P57</f>
        <v>0</v>
      </c>
      <c r="T57" s="335" t="e">
        <f>LOOKUP(S57,{0.4,0.45,0.5,0.55,0.6,0.65,0.7,0.75,0.8,0.85,0.9,0.95,1},{0.1,0.175,0.25,0.325,0.4,0.475,0.55,0.625,0.7,0.775,0.85,0.925,1})</f>
        <v>#N/A</v>
      </c>
      <c r="U57" s="336"/>
      <c r="V57" s="339"/>
      <c r="W57" s="342"/>
      <c r="X57" s="345"/>
      <c r="Y57" s="348">
        <f>R57-(V57/10)-X57</f>
        <v>0</v>
      </c>
      <c r="Z57" s="351" t="e">
        <f>Y57*T57*AE57</f>
        <v>#N/A</v>
      </c>
      <c r="AA57" s="351" t="e">
        <f>U57-V57+Z57</f>
        <v>#N/A</v>
      </c>
      <c r="AB57" s="74"/>
      <c r="AC57" s="74"/>
      <c r="AE57" s="75" t="e">
        <f>VLOOKUP(AD57,分类参数表!$I$2:$J$10,2,FALSE)</f>
        <v>#N/A</v>
      </c>
      <c r="AF57" s="76"/>
      <c r="AG57" s="85"/>
      <c r="AH57" s="85"/>
      <c r="AI57" s="85"/>
      <c r="AJ57" s="85"/>
      <c r="AK57" s="85"/>
      <c r="AL57" s="85"/>
      <c r="AM57" s="86"/>
      <c r="AN57" s="87">
        <f t="shared" si="15"/>
        <v>0</v>
      </c>
      <c r="AO57" s="95"/>
    </row>
    <row r="58" spans="2:41" ht="15" customHeight="1" x14ac:dyDescent="0.15">
      <c r="B58" s="4">
        <v>42349</v>
      </c>
      <c r="C58" s="5" t="s">
        <v>792</v>
      </c>
      <c r="D58" s="2">
        <v>2</v>
      </c>
      <c r="E58" s="6" t="s">
        <v>146</v>
      </c>
      <c r="F58" s="6" t="s">
        <v>147</v>
      </c>
      <c r="G58" s="2" t="s">
        <v>148</v>
      </c>
      <c r="H58" s="2" t="s">
        <v>166</v>
      </c>
      <c r="I58" s="2">
        <v>26.5</v>
      </c>
      <c r="J58" s="2" t="s">
        <v>44</v>
      </c>
      <c r="K58" s="6" t="s">
        <v>55</v>
      </c>
      <c r="L58" s="2" t="s">
        <v>66</v>
      </c>
      <c r="M58" s="2">
        <v>1</v>
      </c>
      <c r="N58" s="2">
        <v>0</v>
      </c>
      <c r="O58" s="48">
        <f t="shared" si="14"/>
        <v>0</v>
      </c>
      <c r="P58" s="327"/>
      <c r="Q58" s="70"/>
      <c r="R58" s="330"/>
      <c r="S58" s="333"/>
      <c r="T58" s="327"/>
      <c r="U58" s="337"/>
      <c r="V58" s="340"/>
      <c r="W58" s="343"/>
      <c r="X58" s="346"/>
      <c r="Y58" s="349"/>
      <c r="Z58" s="352"/>
      <c r="AA58" s="352"/>
      <c r="AB58" s="74"/>
      <c r="AC58" s="74"/>
      <c r="AD58" s="22">
        <f>AD57</f>
        <v>0</v>
      </c>
      <c r="AE58" s="75" t="e">
        <f>VLOOKUP(AD58,分类参数表!$I$2:$J$10,2,FALSE)</f>
        <v>#N/A</v>
      </c>
      <c r="AF58" s="82"/>
      <c r="AG58" s="24"/>
      <c r="AH58" s="24"/>
      <c r="AI58" s="24"/>
      <c r="AJ58" s="24"/>
      <c r="AK58" s="24"/>
      <c r="AL58" s="24"/>
      <c r="AN58" s="94" t="e">
        <f t="shared" si="15"/>
        <v>#DIV/0!</v>
      </c>
      <c r="AO58" s="100"/>
    </row>
    <row r="59" spans="2:41" ht="15" customHeight="1" x14ac:dyDescent="0.15">
      <c r="B59" s="4">
        <v>42349</v>
      </c>
      <c r="C59" s="5" t="s">
        <v>792</v>
      </c>
      <c r="D59" s="2">
        <v>3</v>
      </c>
      <c r="E59" s="6" t="s">
        <v>111</v>
      </c>
      <c r="F59" s="6" t="s">
        <v>112</v>
      </c>
      <c r="G59" s="46" t="s">
        <v>754</v>
      </c>
      <c r="H59" s="2" t="s">
        <v>184</v>
      </c>
      <c r="I59" s="2" t="s">
        <v>136</v>
      </c>
      <c r="J59" s="2" t="s">
        <v>62</v>
      </c>
      <c r="K59" s="6" t="s">
        <v>55</v>
      </c>
      <c r="L59" s="2" t="s">
        <v>66</v>
      </c>
      <c r="M59" s="2">
        <v>1</v>
      </c>
      <c r="N59" s="2">
        <v>280</v>
      </c>
      <c r="O59" s="48">
        <f t="shared" si="14"/>
        <v>280</v>
      </c>
      <c r="P59" s="327"/>
      <c r="Q59" s="70"/>
      <c r="R59" s="330"/>
      <c r="S59" s="333"/>
      <c r="T59" s="327"/>
      <c r="U59" s="337"/>
      <c r="V59" s="340"/>
      <c r="W59" s="343"/>
      <c r="X59" s="346"/>
      <c r="Y59" s="349"/>
      <c r="Z59" s="352"/>
      <c r="AA59" s="352"/>
      <c r="AB59" s="83"/>
      <c r="AC59" s="83"/>
      <c r="AD59" s="22">
        <f>AD58</f>
        <v>0</v>
      </c>
      <c r="AE59" s="75" t="e">
        <f>VLOOKUP(AD59,分类参数表!$I$2:$J$10,2,FALSE)</f>
        <v>#N/A</v>
      </c>
      <c r="AF59" s="82"/>
      <c r="AG59" s="24"/>
      <c r="AH59" s="24"/>
      <c r="AI59" s="24"/>
      <c r="AJ59" s="24"/>
      <c r="AK59" s="24"/>
      <c r="AL59" s="24"/>
      <c r="AN59" s="94">
        <f t="shared" si="15"/>
        <v>0</v>
      </c>
      <c r="AO59" s="100"/>
    </row>
    <row r="60" spans="2:41" ht="15" customHeight="1" x14ac:dyDescent="0.15">
      <c r="B60" s="4">
        <v>42349</v>
      </c>
      <c r="C60" s="5" t="s">
        <v>792</v>
      </c>
      <c r="D60" s="2">
        <v>4</v>
      </c>
      <c r="E60" s="6" t="s">
        <v>671</v>
      </c>
      <c r="F60" s="6" t="s">
        <v>112</v>
      </c>
      <c r="G60" s="44" t="s">
        <v>754</v>
      </c>
      <c r="H60" s="2" t="s">
        <v>184</v>
      </c>
      <c r="I60" s="2" t="s">
        <v>53</v>
      </c>
      <c r="J60" s="2" t="s">
        <v>62</v>
      </c>
      <c r="K60" s="6" t="s">
        <v>55</v>
      </c>
      <c r="L60" s="2" t="s">
        <v>66</v>
      </c>
      <c r="M60" s="2">
        <v>1</v>
      </c>
      <c r="N60" s="2">
        <v>320</v>
      </c>
      <c r="O60" s="48">
        <f t="shared" si="14"/>
        <v>320</v>
      </c>
      <c r="P60" s="327"/>
      <c r="Q60" s="70"/>
      <c r="R60" s="330"/>
      <c r="S60" s="333"/>
      <c r="T60" s="327"/>
      <c r="U60" s="337"/>
      <c r="V60" s="340"/>
      <c r="W60" s="343"/>
      <c r="X60" s="346"/>
      <c r="Y60" s="349"/>
      <c r="Z60" s="352"/>
      <c r="AA60" s="352"/>
      <c r="AB60" s="74"/>
      <c r="AC60" s="74"/>
      <c r="AD60" s="22">
        <f>AD59</f>
        <v>0</v>
      </c>
      <c r="AE60" s="75" t="e">
        <f>VLOOKUP(AD60,分类参数表!$I$2:$J$10,2,FALSE)</f>
        <v>#N/A</v>
      </c>
      <c r="AF60" s="82"/>
      <c r="AG60" s="24"/>
      <c r="AH60" s="24"/>
      <c r="AI60" s="24"/>
      <c r="AJ60" s="24"/>
      <c r="AK60" s="24"/>
      <c r="AL60" s="24"/>
      <c r="AN60" s="94">
        <f t="shared" si="15"/>
        <v>0</v>
      </c>
      <c r="AO60" s="100"/>
    </row>
    <row r="61" spans="2:41" s="20" customFormat="1" x14ac:dyDescent="0.15"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67"/>
      <c r="R61" s="38"/>
      <c r="S61" s="38"/>
      <c r="T61" s="38"/>
      <c r="U61" s="38"/>
      <c r="V61" s="68"/>
      <c r="W61" s="67"/>
      <c r="X61" s="38"/>
      <c r="Y61" s="68"/>
      <c r="Z61" s="68"/>
      <c r="AA61" s="68"/>
      <c r="AB61" s="68"/>
      <c r="AC61" s="68"/>
      <c r="AD61" s="38"/>
      <c r="AE61" s="75" t="e">
        <f>VLOOKUP(AD61,分类参数表!$I$2:$J$10,2,FALSE)</f>
        <v>#N/A</v>
      </c>
      <c r="AF61" s="38"/>
      <c r="AG61" s="38"/>
      <c r="AH61" s="38"/>
      <c r="AI61" s="38"/>
      <c r="AJ61" s="38"/>
      <c r="AK61" s="38"/>
      <c r="AL61" s="38"/>
      <c r="AM61" s="68"/>
      <c r="AN61" s="90"/>
      <c r="AO61" s="98"/>
    </row>
    <row r="62" spans="2:41" ht="15" customHeight="1" x14ac:dyDescent="0.15">
      <c r="B62" s="4">
        <v>42350</v>
      </c>
      <c r="C62" s="5" t="s">
        <v>794</v>
      </c>
      <c r="D62" s="2">
        <v>1</v>
      </c>
      <c r="E62" s="6" t="s">
        <v>50</v>
      </c>
      <c r="F62" s="6" t="s">
        <v>112</v>
      </c>
      <c r="G62" s="43" t="s">
        <v>754</v>
      </c>
      <c r="H62" s="2" t="s">
        <v>166</v>
      </c>
      <c r="I62" s="2" t="s">
        <v>53</v>
      </c>
      <c r="J62" s="2" t="s">
        <v>62</v>
      </c>
      <c r="K62" s="6" t="s">
        <v>45</v>
      </c>
      <c r="L62" s="2" t="s">
        <v>46</v>
      </c>
      <c r="M62" s="2">
        <v>1</v>
      </c>
      <c r="N62" s="2">
        <v>50</v>
      </c>
      <c r="O62" s="48">
        <f>N62*M62</f>
        <v>50</v>
      </c>
      <c r="P62" s="49">
        <f>SUM(O62:O62)</f>
        <v>50</v>
      </c>
      <c r="Q62" s="56"/>
      <c r="R62" s="57">
        <f>SUMPRODUCT(Q62:Q62+0)</f>
        <v>0</v>
      </c>
      <c r="S62" s="58">
        <f>R62/P62</f>
        <v>0</v>
      </c>
      <c r="T62" s="59" t="e">
        <f>LOOKUP(S62,{0.4,0.45,0.5,0.55,0.6,0.65,0.7,0.75,0.8,0.85,0.9,0.95,1},{0.1,0.175,0.25,0.325,0.4,0.475,0.55,0.625,0.7,0.775,0.85,0.925,1})</f>
        <v>#N/A</v>
      </c>
      <c r="U62" s="60"/>
      <c r="V62" s="61"/>
      <c r="W62" s="62"/>
      <c r="X62" s="63"/>
      <c r="Y62" s="72">
        <f>R62-(V62/10)-X62</f>
        <v>0</v>
      </c>
      <c r="Z62" s="73" t="e">
        <f>Y62*T62*AE62</f>
        <v>#N/A</v>
      </c>
      <c r="AA62" s="73" t="e">
        <f>U62-V62+Z62</f>
        <v>#N/A</v>
      </c>
      <c r="AB62" s="74"/>
      <c r="AC62" s="74"/>
      <c r="AE62" s="75" t="e">
        <f>VLOOKUP(AD62,分类参数表!$I$2:$J$10,2,FALSE)</f>
        <v>#N/A</v>
      </c>
      <c r="AF62" s="76"/>
      <c r="AG62" s="85"/>
      <c r="AH62" s="85"/>
      <c r="AI62" s="85"/>
      <c r="AJ62" s="85"/>
      <c r="AK62" s="85"/>
      <c r="AL62" s="85"/>
      <c r="AM62" s="86"/>
      <c r="AN62" s="87">
        <f>(Q62-AM62)/M62/N62</f>
        <v>0</v>
      </c>
      <c r="AO62" s="95"/>
    </row>
    <row r="63" spans="2:41" s="19" customFormat="1" ht="15" customHeight="1" x14ac:dyDescent="0.15"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64"/>
      <c r="R63" s="30"/>
      <c r="S63" s="30"/>
      <c r="T63" s="30"/>
      <c r="U63" s="30"/>
      <c r="V63" s="65"/>
      <c r="W63" s="64"/>
      <c r="X63" s="30"/>
      <c r="Y63" s="65"/>
      <c r="Z63" s="65"/>
      <c r="AA63" s="65"/>
      <c r="AB63" s="65"/>
      <c r="AC63" s="65"/>
      <c r="AD63" s="30"/>
      <c r="AE63" s="75" t="e">
        <f>VLOOKUP(AD63,分类参数表!$I$2:$J$10,2,FALSE)</f>
        <v>#N/A</v>
      </c>
      <c r="AF63" s="30"/>
      <c r="AG63" s="30"/>
      <c r="AH63" s="30"/>
      <c r="AI63" s="30"/>
      <c r="AJ63" s="30"/>
      <c r="AK63" s="30"/>
      <c r="AL63" s="30"/>
      <c r="AM63" s="65"/>
      <c r="AN63" s="88"/>
      <c r="AO63" s="96"/>
    </row>
    <row r="64" spans="2:41" ht="15" customHeight="1" x14ac:dyDescent="0.15">
      <c r="B64" s="4">
        <v>42350</v>
      </c>
      <c r="C64" s="5" t="s">
        <v>795</v>
      </c>
      <c r="D64" s="2">
        <v>1</v>
      </c>
      <c r="E64" s="6" t="s">
        <v>50</v>
      </c>
      <c r="F64" s="6" t="s">
        <v>112</v>
      </c>
      <c r="G64" s="43" t="s">
        <v>754</v>
      </c>
      <c r="H64" s="2" t="s">
        <v>138</v>
      </c>
      <c r="I64" s="2" t="s">
        <v>53</v>
      </c>
      <c r="J64" s="2" t="s">
        <v>62</v>
      </c>
      <c r="K64" s="6" t="s">
        <v>55</v>
      </c>
      <c r="L64" s="2" t="s">
        <v>46</v>
      </c>
      <c r="M64" s="2">
        <v>1</v>
      </c>
      <c r="N64" s="2">
        <v>50</v>
      </c>
      <c r="O64" s="48">
        <f>N64*M64</f>
        <v>50</v>
      </c>
      <c r="P64" s="49">
        <f>SUM(O64:O64)</f>
        <v>50</v>
      </c>
      <c r="Q64" s="56"/>
      <c r="R64" s="57">
        <f>SUMPRODUCT(Q64:Q64+0)</f>
        <v>0</v>
      </c>
      <c r="S64" s="58">
        <f>R64/P64</f>
        <v>0</v>
      </c>
      <c r="T64" s="59" t="e">
        <f>LOOKUP(S64,{0.4,0.45,0.5,0.55,0.6,0.65,0.7,0.75,0.8,0.85,0.9,0.95,1},{0.1,0.175,0.25,0.325,0.4,0.475,0.55,0.625,0.7,0.775,0.85,0.925,1})</f>
        <v>#N/A</v>
      </c>
      <c r="U64" s="60"/>
      <c r="V64" s="61"/>
      <c r="W64" s="62"/>
      <c r="X64" s="63"/>
      <c r="Y64" s="72">
        <f>R64-(V64/10)-X64</f>
        <v>0</v>
      </c>
      <c r="Z64" s="73" t="e">
        <f>Y64*T64*AE64</f>
        <v>#N/A</v>
      </c>
      <c r="AA64" s="73" t="e">
        <f>U64-V64+Z64</f>
        <v>#N/A</v>
      </c>
      <c r="AB64" s="74"/>
      <c r="AC64" s="74"/>
      <c r="AE64" s="75" t="e">
        <f>VLOOKUP(AD64,分类参数表!$I$2:$J$10,2,FALSE)</f>
        <v>#N/A</v>
      </c>
      <c r="AF64" s="76"/>
      <c r="AG64" s="85"/>
      <c r="AH64" s="85"/>
      <c r="AI64" s="85"/>
      <c r="AJ64" s="85"/>
      <c r="AK64" s="85"/>
      <c r="AL64" s="85"/>
      <c r="AM64" s="86"/>
      <c r="AN64" s="87">
        <f>(Q64-AM64)/M64/N64</f>
        <v>0</v>
      </c>
      <c r="AO64" s="95"/>
    </row>
    <row r="65" spans="2:41" s="19" customFormat="1" ht="15" customHeight="1" x14ac:dyDescent="0.15"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64"/>
      <c r="R65" s="30"/>
      <c r="S65" s="30"/>
      <c r="T65" s="30"/>
      <c r="U65" s="30"/>
      <c r="V65" s="65"/>
      <c r="W65" s="64"/>
      <c r="X65" s="30"/>
      <c r="Y65" s="65"/>
      <c r="Z65" s="65"/>
      <c r="AA65" s="65"/>
      <c r="AB65" s="65"/>
      <c r="AC65" s="65"/>
      <c r="AD65" s="30"/>
      <c r="AE65" s="75" t="e">
        <f>VLOOKUP(AD65,分类参数表!$I$2:$J$10,2,FALSE)</f>
        <v>#N/A</v>
      </c>
      <c r="AF65" s="30"/>
      <c r="AG65" s="30"/>
      <c r="AH65" s="30"/>
      <c r="AI65" s="30"/>
      <c r="AJ65" s="30"/>
      <c r="AK65" s="30"/>
      <c r="AL65" s="30"/>
      <c r="AM65" s="65"/>
      <c r="AN65" s="88"/>
      <c r="AO65" s="96"/>
    </row>
    <row r="66" spans="2:41" ht="15" customHeight="1" x14ac:dyDescent="0.15">
      <c r="B66" s="4">
        <v>42350</v>
      </c>
      <c r="C66" s="5" t="s">
        <v>796</v>
      </c>
      <c r="D66" s="2">
        <v>1</v>
      </c>
      <c r="E66" s="6" t="s">
        <v>69</v>
      </c>
      <c r="F66" s="6" t="s">
        <v>199</v>
      </c>
      <c r="G66" s="2" t="s">
        <v>797</v>
      </c>
      <c r="H66" s="2" t="s">
        <v>137</v>
      </c>
      <c r="I66" s="2" t="s">
        <v>798</v>
      </c>
      <c r="J66" s="2" t="s">
        <v>62</v>
      </c>
      <c r="K66" s="6" t="s">
        <v>63</v>
      </c>
      <c r="L66" s="2" t="s">
        <v>66</v>
      </c>
      <c r="M66" s="2">
        <v>1</v>
      </c>
      <c r="N66" s="2">
        <v>580</v>
      </c>
      <c r="O66" s="48">
        <f>N66*M66</f>
        <v>580</v>
      </c>
      <c r="P66" s="49">
        <f>SUM(O66:O66)</f>
        <v>580</v>
      </c>
      <c r="Q66" s="56"/>
      <c r="R66" s="57">
        <f>SUMPRODUCT(Q66:Q66+0)</f>
        <v>0</v>
      </c>
      <c r="S66" s="58">
        <f>R66/P66</f>
        <v>0</v>
      </c>
      <c r="T66" s="59" t="e">
        <f>LOOKUP(S66,{0.4,0.45,0.5,0.55,0.6,0.65,0.7,0.75,0.8,0.85,0.9,0.95,1},{0.1,0.175,0.25,0.325,0.4,0.475,0.55,0.625,0.7,0.775,0.85,0.925,1})</f>
        <v>#N/A</v>
      </c>
      <c r="U66" s="60"/>
      <c r="V66" s="61"/>
      <c r="W66" s="62"/>
      <c r="X66" s="63"/>
      <c r="Y66" s="72">
        <f>R66-(V66/10)-X66</f>
        <v>0</v>
      </c>
      <c r="Z66" s="73" t="e">
        <f>Y66*T66*AE66</f>
        <v>#N/A</v>
      </c>
      <c r="AA66" s="73" t="e">
        <f>U66-V66+Z66</f>
        <v>#N/A</v>
      </c>
      <c r="AB66" s="74"/>
      <c r="AC66" s="74"/>
      <c r="AE66" s="75" t="e">
        <f>VLOOKUP(AD66,分类参数表!$I$2:$J$10,2,FALSE)</f>
        <v>#N/A</v>
      </c>
      <c r="AF66" s="76"/>
      <c r="AG66" s="85"/>
      <c r="AH66" s="85"/>
      <c r="AI66" s="85"/>
      <c r="AJ66" s="85"/>
      <c r="AK66" s="85"/>
      <c r="AL66" s="85"/>
      <c r="AM66" s="86"/>
      <c r="AN66" s="87">
        <f>(Q66-AM66)/M66/N66</f>
        <v>0</v>
      </c>
      <c r="AO66" s="95"/>
    </row>
    <row r="67" spans="2:41" s="19" customFormat="1" ht="15" customHeight="1" x14ac:dyDescent="0.15"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64"/>
      <c r="R67" s="30"/>
      <c r="S67" s="30"/>
      <c r="T67" s="30"/>
      <c r="U67" s="30"/>
      <c r="V67" s="65"/>
      <c r="W67" s="64"/>
      <c r="X67" s="30"/>
      <c r="Y67" s="65"/>
      <c r="Z67" s="65"/>
      <c r="AA67" s="65"/>
      <c r="AB67" s="65"/>
      <c r="AC67" s="65"/>
      <c r="AD67" s="30"/>
      <c r="AE67" s="75" t="e">
        <f>VLOOKUP(AD67,分类参数表!$I$2:$J$10,2,FALSE)</f>
        <v>#N/A</v>
      </c>
      <c r="AF67" s="30"/>
      <c r="AG67" s="30"/>
      <c r="AH67" s="30"/>
      <c r="AI67" s="30"/>
      <c r="AJ67" s="30"/>
      <c r="AK67" s="30"/>
      <c r="AL67" s="30"/>
      <c r="AM67" s="65"/>
      <c r="AN67" s="88"/>
      <c r="AO67" s="96"/>
    </row>
    <row r="68" spans="2:41" ht="15" customHeight="1" x14ac:dyDescent="0.15">
      <c r="B68" s="4">
        <v>42350</v>
      </c>
      <c r="C68" s="5" t="s">
        <v>799</v>
      </c>
      <c r="D68" s="2">
        <v>1</v>
      </c>
      <c r="E68" s="6" t="s">
        <v>50</v>
      </c>
      <c r="F68" s="6" t="s">
        <v>112</v>
      </c>
      <c r="G68" s="43" t="s">
        <v>754</v>
      </c>
      <c r="H68" s="2" t="s">
        <v>166</v>
      </c>
      <c r="I68" s="2" t="s">
        <v>53</v>
      </c>
      <c r="J68" s="2" t="s">
        <v>62</v>
      </c>
      <c r="K68" s="6" t="s">
        <v>45</v>
      </c>
      <c r="L68" s="2" t="s">
        <v>46</v>
      </c>
      <c r="M68" s="2">
        <v>1</v>
      </c>
      <c r="N68" s="2">
        <v>50</v>
      </c>
      <c r="O68" s="48">
        <f>N68*M68</f>
        <v>50</v>
      </c>
      <c r="P68" s="49">
        <f>SUM(O68:O68)</f>
        <v>50</v>
      </c>
      <c r="Q68" s="56"/>
      <c r="R68" s="57">
        <f>SUMPRODUCT(Q68:Q68+0)</f>
        <v>0</v>
      </c>
      <c r="S68" s="58">
        <f>R68/P68</f>
        <v>0</v>
      </c>
      <c r="T68" s="59" t="e">
        <f>LOOKUP(S68,{0.4,0.45,0.5,0.55,0.6,0.65,0.7,0.75,0.8,0.85,0.9,0.95,1},{0.1,0.175,0.25,0.325,0.4,0.475,0.55,0.625,0.7,0.775,0.85,0.925,1})</f>
        <v>#N/A</v>
      </c>
      <c r="U68" s="60"/>
      <c r="V68" s="61"/>
      <c r="W68" s="62"/>
      <c r="X68" s="63"/>
      <c r="Y68" s="72">
        <f>R68-(V68/10)-X68</f>
        <v>0</v>
      </c>
      <c r="Z68" s="73" t="e">
        <f>Y68*T68*AE68</f>
        <v>#N/A</v>
      </c>
      <c r="AA68" s="73" t="e">
        <f>U68-V68+Z68</f>
        <v>#N/A</v>
      </c>
      <c r="AB68" s="74"/>
      <c r="AC68" s="74"/>
      <c r="AE68" s="75" t="e">
        <f>VLOOKUP(AD68,分类参数表!$I$2:$J$10,2,FALSE)</f>
        <v>#N/A</v>
      </c>
      <c r="AF68" s="76"/>
      <c r="AG68" s="85"/>
      <c r="AH68" s="85"/>
      <c r="AI68" s="85"/>
      <c r="AJ68" s="85"/>
      <c r="AK68" s="85"/>
      <c r="AL68" s="85"/>
      <c r="AM68" s="86"/>
      <c r="AN68" s="87">
        <f>(Q68-AM68)/M68/N68</f>
        <v>0</v>
      </c>
      <c r="AO68" s="95"/>
    </row>
    <row r="69" spans="2:41" s="19" customFormat="1" ht="15" customHeight="1" x14ac:dyDescent="0.15"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64"/>
      <c r="R69" s="30"/>
      <c r="S69" s="30"/>
      <c r="T69" s="30"/>
      <c r="U69" s="30"/>
      <c r="V69" s="65"/>
      <c r="W69" s="64"/>
      <c r="X69" s="30"/>
      <c r="Y69" s="65"/>
      <c r="Z69" s="65"/>
      <c r="AA69" s="65"/>
      <c r="AB69" s="65"/>
      <c r="AC69" s="65"/>
      <c r="AD69" s="30"/>
      <c r="AE69" s="75" t="e">
        <f>VLOOKUP(AD69,分类参数表!$I$2:$J$10,2,FALSE)</f>
        <v>#N/A</v>
      </c>
      <c r="AF69" s="30"/>
      <c r="AG69" s="30"/>
      <c r="AH69" s="30"/>
      <c r="AI69" s="30"/>
      <c r="AJ69" s="30"/>
      <c r="AK69" s="30"/>
      <c r="AL69" s="30"/>
      <c r="AM69" s="65"/>
      <c r="AN69" s="88"/>
      <c r="AO69" s="96"/>
    </row>
    <row r="70" spans="2:41" ht="15" customHeight="1" x14ac:dyDescent="0.15">
      <c r="B70" s="4">
        <v>42350</v>
      </c>
      <c r="C70" s="5" t="s">
        <v>800</v>
      </c>
      <c r="D70" s="2">
        <v>1</v>
      </c>
      <c r="E70" s="6" t="s">
        <v>69</v>
      </c>
      <c r="F70" s="6" t="s">
        <v>199</v>
      </c>
      <c r="G70" s="2" t="s">
        <v>801</v>
      </c>
      <c r="H70" s="2" t="s">
        <v>802</v>
      </c>
      <c r="I70" s="2" t="s">
        <v>43</v>
      </c>
      <c r="J70" s="2" t="s">
        <v>44</v>
      </c>
      <c r="K70" s="6" t="s">
        <v>55</v>
      </c>
      <c r="L70" s="2" t="s">
        <v>66</v>
      </c>
      <c r="M70" s="2">
        <v>1</v>
      </c>
      <c r="N70" s="2">
        <v>1180</v>
      </c>
      <c r="O70" s="48">
        <f>N70*M70</f>
        <v>1180</v>
      </c>
      <c r="P70" s="49">
        <f>SUM(O70:O70)</f>
        <v>1180</v>
      </c>
      <c r="Q70" s="56"/>
      <c r="R70" s="57">
        <f>SUMPRODUCT(Q70:Q70+0)</f>
        <v>0</v>
      </c>
      <c r="S70" s="58">
        <f>R70/P70</f>
        <v>0</v>
      </c>
      <c r="T70" s="59" t="e">
        <f>LOOKUP(S70,{0.4,0.45,0.5,0.55,0.6,0.65,0.7,0.75,0.8,0.85,0.9,0.95,1},{0.1,0.175,0.25,0.325,0.4,0.475,0.55,0.625,0.7,0.775,0.85,0.925,1})</f>
        <v>#N/A</v>
      </c>
      <c r="U70" s="60"/>
      <c r="V70" s="61"/>
      <c r="W70" s="62"/>
      <c r="X70" s="63"/>
      <c r="Y70" s="72">
        <f>R70-(V70/10)-X70</f>
        <v>0</v>
      </c>
      <c r="Z70" s="73" t="e">
        <f>Y70*T70*AE70</f>
        <v>#N/A</v>
      </c>
      <c r="AA70" s="73" t="e">
        <f>U70-V70+Z70</f>
        <v>#N/A</v>
      </c>
      <c r="AB70" s="74"/>
      <c r="AC70" s="74"/>
      <c r="AE70" s="75" t="e">
        <f>VLOOKUP(AD70,分类参数表!$I$2:$J$10,2,FALSE)</f>
        <v>#N/A</v>
      </c>
      <c r="AF70" s="76"/>
      <c r="AG70" s="85"/>
      <c r="AH70" s="85"/>
      <c r="AI70" s="85"/>
      <c r="AJ70" s="85"/>
      <c r="AK70" s="85"/>
      <c r="AL70" s="85"/>
      <c r="AM70" s="86"/>
      <c r="AN70" s="87">
        <f>(Q70-AM70)/M70/N70</f>
        <v>0</v>
      </c>
      <c r="AO70" s="95"/>
    </row>
    <row r="71" spans="2:41" s="19" customFormat="1" ht="15" customHeight="1" x14ac:dyDescent="0.15"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64"/>
      <c r="R71" s="30"/>
      <c r="S71" s="30"/>
      <c r="T71" s="30"/>
      <c r="U71" s="30"/>
      <c r="V71" s="65"/>
      <c r="W71" s="64"/>
      <c r="X71" s="30"/>
      <c r="Y71" s="65"/>
      <c r="Z71" s="65"/>
      <c r="AA71" s="65"/>
      <c r="AB71" s="65"/>
      <c r="AC71" s="65"/>
      <c r="AD71" s="30"/>
      <c r="AE71" s="75" t="e">
        <f>VLOOKUP(AD71,分类参数表!$I$2:$J$10,2,FALSE)</f>
        <v>#N/A</v>
      </c>
      <c r="AF71" s="30"/>
      <c r="AG71" s="30"/>
      <c r="AH71" s="30"/>
      <c r="AI71" s="30"/>
      <c r="AJ71" s="30"/>
      <c r="AK71" s="30"/>
      <c r="AL71" s="30"/>
      <c r="AM71" s="65"/>
      <c r="AN71" s="88"/>
      <c r="AO71" s="96"/>
    </row>
    <row r="72" spans="2:41" ht="15" customHeight="1" x14ac:dyDescent="0.15">
      <c r="B72" s="4">
        <v>42350</v>
      </c>
      <c r="C72" s="5" t="s">
        <v>803</v>
      </c>
      <c r="D72" s="2">
        <v>1</v>
      </c>
      <c r="E72" s="6" t="s">
        <v>100</v>
      </c>
      <c r="F72" s="6" t="s">
        <v>128</v>
      </c>
      <c r="G72" s="2" t="s">
        <v>804</v>
      </c>
      <c r="H72" s="2" t="s">
        <v>805</v>
      </c>
      <c r="I72" s="2" t="s">
        <v>104</v>
      </c>
      <c r="J72" s="2" t="s">
        <v>44</v>
      </c>
      <c r="K72" s="6" t="s">
        <v>45</v>
      </c>
      <c r="L72" s="2" t="s">
        <v>64</v>
      </c>
      <c r="M72" s="2">
        <v>1</v>
      </c>
      <c r="N72" s="2">
        <v>288</v>
      </c>
      <c r="O72" s="48">
        <f>N72*M72</f>
        <v>288</v>
      </c>
      <c r="P72" s="49">
        <f>SUM(O72:O72)</f>
        <v>288</v>
      </c>
      <c r="Q72" s="56"/>
      <c r="R72" s="57">
        <f>SUMPRODUCT(Q72:Q72+0)</f>
        <v>0</v>
      </c>
      <c r="S72" s="58">
        <f>R72/P72</f>
        <v>0</v>
      </c>
      <c r="T72" s="59" t="e">
        <f>LOOKUP(S72,{0.4,0.45,0.5,0.55,0.6,0.65,0.7,0.75,0.8,0.85,0.9,0.95,1},{0.1,0.175,0.25,0.325,0.4,0.475,0.55,0.625,0.7,0.775,0.85,0.925,1})</f>
        <v>#N/A</v>
      </c>
      <c r="U72" s="60"/>
      <c r="V72" s="61"/>
      <c r="W72" s="62"/>
      <c r="X72" s="63"/>
      <c r="Y72" s="72">
        <f>R72-(V72/10)-X72</f>
        <v>0</v>
      </c>
      <c r="Z72" s="73" t="e">
        <f>Y72*T72*AE72</f>
        <v>#N/A</v>
      </c>
      <c r="AA72" s="73" t="e">
        <f>U72-V72+Z72</f>
        <v>#N/A</v>
      </c>
      <c r="AB72" s="74"/>
      <c r="AC72" s="74"/>
      <c r="AE72" s="75" t="e">
        <f>VLOOKUP(AD72,分类参数表!$I$2:$J$10,2,FALSE)</f>
        <v>#N/A</v>
      </c>
      <c r="AF72" s="76"/>
      <c r="AG72" s="85"/>
      <c r="AH72" s="85"/>
      <c r="AI72" s="85"/>
      <c r="AJ72" s="85"/>
      <c r="AK72" s="85"/>
      <c r="AL72" s="85"/>
      <c r="AM72" s="86"/>
      <c r="AN72" s="87">
        <f>(Q72-AM72)/M72/N72</f>
        <v>0</v>
      </c>
      <c r="AO72" s="95"/>
    </row>
    <row r="73" spans="2:41" s="19" customFormat="1" ht="15" customHeight="1" x14ac:dyDescent="0.15"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64"/>
      <c r="R73" s="30"/>
      <c r="S73" s="30"/>
      <c r="T73" s="30"/>
      <c r="U73" s="30"/>
      <c r="V73" s="65"/>
      <c r="W73" s="64"/>
      <c r="X73" s="30"/>
      <c r="Y73" s="65"/>
      <c r="Z73" s="65"/>
      <c r="AA73" s="65"/>
      <c r="AB73" s="65"/>
      <c r="AC73" s="65"/>
      <c r="AD73" s="30"/>
      <c r="AE73" s="75" t="e">
        <f>VLOOKUP(AD73,分类参数表!$I$2:$J$10,2,FALSE)</f>
        <v>#N/A</v>
      </c>
      <c r="AF73" s="30"/>
      <c r="AG73" s="30"/>
      <c r="AH73" s="30"/>
      <c r="AI73" s="30"/>
      <c r="AJ73" s="30"/>
      <c r="AK73" s="30"/>
      <c r="AL73" s="30"/>
      <c r="AM73" s="65"/>
      <c r="AN73" s="88"/>
      <c r="AO73" s="96"/>
    </row>
    <row r="74" spans="2:41" ht="15" customHeight="1" x14ac:dyDescent="0.15">
      <c r="B74" s="4">
        <v>42350</v>
      </c>
      <c r="C74" s="5" t="s">
        <v>806</v>
      </c>
      <c r="D74" s="2">
        <v>1</v>
      </c>
      <c r="E74" s="6" t="s">
        <v>100</v>
      </c>
      <c r="F74" s="6" t="s">
        <v>128</v>
      </c>
      <c r="G74" s="2" t="s">
        <v>807</v>
      </c>
      <c r="H74" s="2" t="s">
        <v>808</v>
      </c>
      <c r="I74" s="2" t="s">
        <v>156</v>
      </c>
      <c r="J74" s="2" t="s">
        <v>44</v>
      </c>
      <c r="K74" s="6" t="s">
        <v>63</v>
      </c>
      <c r="L74" s="2" t="s">
        <v>66</v>
      </c>
      <c r="M74" s="2">
        <v>1</v>
      </c>
      <c r="N74" s="2">
        <v>288</v>
      </c>
      <c r="O74" s="48">
        <f>N74*M74</f>
        <v>288</v>
      </c>
      <c r="P74" s="49">
        <f>SUM(O74:O74)</f>
        <v>288</v>
      </c>
      <c r="Q74" s="56"/>
      <c r="R74" s="57">
        <f>SUMPRODUCT(Q74:Q74+0)</f>
        <v>0</v>
      </c>
      <c r="S74" s="58">
        <f>R74/P74</f>
        <v>0</v>
      </c>
      <c r="T74" s="59" t="e">
        <f>LOOKUP(S74,{0.4,0.45,0.5,0.55,0.6,0.65,0.7,0.75,0.8,0.85,0.9,0.95,1},{0.1,0.175,0.25,0.325,0.4,0.475,0.55,0.625,0.7,0.775,0.85,0.925,1})</f>
        <v>#N/A</v>
      </c>
      <c r="U74" s="60"/>
      <c r="V74" s="61"/>
      <c r="W74" s="62"/>
      <c r="X74" s="63"/>
      <c r="Y74" s="72">
        <f>R74-(V74/10)-X74</f>
        <v>0</v>
      </c>
      <c r="Z74" s="73" t="e">
        <f>Y74*T74*AE74</f>
        <v>#N/A</v>
      </c>
      <c r="AA74" s="73" t="e">
        <f>U74-V74+Z74</f>
        <v>#N/A</v>
      </c>
      <c r="AB74" s="74"/>
      <c r="AC74" s="74"/>
      <c r="AE74" s="75" t="e">
        <f>VLOOKUP(AD74,分类参数表!$I$2:$J$10,2,FALSE)</f>
        <v>#N/A</v>
      </c>
      <c r="AF74" s="76"/>
      <c r="AG74" s="85"/>
      <c r="AH74" s="85"/>
      <c r="AI74" s="85"/>
      <c r="AJ74" s="85"/>
      <c r="AK74" s="85"/>
      <c r="AL74" s="85"/>
      <c r="AM74" s="86"/>
      <c r="AN74" s="87">
        <f>(Q74-AM74)/M74/N74</f>
        <v>0</v>
      </c>
      <c r="AO74" s="95"/>
    </row>
    <row r="75" spans="2:41" s="19" customFormat="1" ht="15" customHeight="1" x14ac:dyDescent="0.15">
      <c r="B75" s="30"/>
      <c r="C75" s="3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64"/>
      <c r="R75" s="30"/>
      <c r="S75" s="30"/>
      <c r="T75" s="30"/>
      <c r="U75" s="30"/>
      <c r="V75" s="65"/>
      <c r="W75" s="64"/>
      <c r="X75" s="30"/>
      <c r="Y75" s="65"/>
      <c r="Z75" s="65"/>
      <c r="AA75" s="65"/>
      <c r="AB75" s="65"/>
      <c r="AC75" s="65"/>
      <c r="AD75" s="30"/>
      <c r="AE75" s="75" t="e">
        <f>VLOOKUP(AD75,分类参数表!$I$2:$J$10,2,FALSE)</f>
        <v>#N/A</v>
      </c>
      <c r="AF75" s="30"/>
      <c r="AG75" s="30"/>
      <c r="AH75" s="30"/>
      <c r="AI75" s="30"/>
      <c r="AJ75" s="30"/>
      <c r="AK75" s="30"/>
      <c r="AL75" s="30"/>
      <c r="AM75" s="65"/>
      <c r="AN75" s="88"/>
      <c r="AO75" s="96"/>
    </row>
    <row r="76" spans="2:41" ht="15" customHeight="1" x14ac:dyDescent="0.15">
      <c r="B76" s="4">
        <v>42350</v>
      </c>
      <c r="C76" s="5" t="s">
        <v>809</v>
      </c>
      <c r="D76" s="2">
        <v>1</v>
      </c>
      <c r="E76" s="6" t="s">
        <v>56</v>
      </c>
      <c r="F76" s="6" t="s">
        <v>52</v>
      </c>
      <c r="G76" s="43" t="s">
        <v>754</v>
      </c>
      <c r="H76" s="2" t="s">
        <v>166</v>
      </c>
      <c r="I76" s="2" t="s">
        <v>53</v>
      </c>
      <c r="J76" s="2" t="s">
        <v>44</v>
      </c>
      <c r="K76" s="6" t="s">
        <v>45</v>
      </c>
      <c r="L76" s="2" t="s">
        <v>46</v>
      </c>
      <c r="M76" s="2">
        <v>1</v>
      </c>
      <c r="N76" s="2">
        <v>30</v>
      </c>
      <c r="O76" s="48">
        <f>N76*M76</f>
        <v>30</v>
      </c>
      <c r="P76" s="49">
        <f>SUM(O76:O76)</f>
        <v>30</v>
      </c>
      <c r="Q76" s="56"/>
      <c r="R76" s="57">
        <f>SUMPRODUCT(Q76:Q76+0)</f>
        <v>0</v>
      </c>
      <c r="S76" s="58">
        <f>R76/P76</f>
        <v>0</v>
      </c>
      <c r="T76" s="59" t="e">
        <f>LOOKUP(S76,{0.4,0.45,0.5,0.55,0.6,0.65,0.7,0.75,0.8,0.85,0.9,0.95,1},{0.1,0.175,0.25,0.325,0.4,0.475,0.55,0.625,0.7,0.775,0.85,0.925,1})</f>
        <v>#N/A</v>
      </c>
      <c r="U76" s="60"/>
      <c r="V76" s="61"/>
      <c r="W76" s="62"/>
      <c r="X76" s="63"/>
      <c r="Y76" s="72">
        <f>R76-(V76/10)-X76</f>
        <v>0</v>
      </c>
      <c r="Z76" s="73" t="e">
        <f>Y76*T76*AE76</f>
        <v>#N/A</v>
      </c>
      <c r="AA76" s="73" t="e">
        <f>U76-V76+Z76</f>
        <v>#N/A</v>
      </c>
      <c r="AB76" s="74"/>
      <c r="AC76" s="74"/>
      <c r="AE76" s="75" t="e">
        <f>VLOOKUP(AD76,分类参数表!$I$2:$J$10,2,FALSE)</f>
        <v>#N/A</v>
      </c>
      <c r="AF76" s="76"/>
      <c r="AG76" s="85"/>
      <c r="AH76" s="85"/>
      <c r="AI76" s="85"/>
      <c r="AJ76" s="85"/>
      <c r="AK76" s="85"/>
      <c r="AL76" s="85"/>
      <c r="AM76" s="86"/>
      <c r="AN76" s="87">
        <f>(Q76-AM76)/M76/N76</f>
        <v>0</v>
      </c>
      <c r="AO76" s="95"/>
    </row>
    <row r="77" spans="2:41" s="19" customFormat="1" ht="15" customHeight="1" x14ac:dyDescent="0.15">
      <c r="B77" s="30"/>
      <c r="C77" s="3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64"/>
      <c r="R77" s="30"/>
      <c r="S77" s="30"/>
      <c r="T77" s="30"/>
      <c r="U77" s="30"/>
      <c r="V77" s="65"/>
      <c r="W77" s="64"/>
      <c r="X77" s="30"/>
      <c r="Y77" s="65"/>
      <c r="Z77" s="65"/>
      <c r="AA77" s="65"/>
      <c r="AB77" s="65"/>
      <c r="AC77" s="65"/>
      <c r="AD77" s="30"/>
      <c r="AE77" s="75" t="e">
        <f>VLOOKUP(AD77,分类参数表!$I$2:$J$10,2,FALSE)</f>
        <v>#N/A</v>
      </c>
      <c r="AF77" s="30"/>
      <c r="AG77" s="30"/>
      <c r="AH77" s="30"/>
      <c r="AI77" s="30"/>
      <c r="AJ77" s="30"/>
      <c r="AK77" s="30"/>
      <c r="AL77" s="30"/>
      <c r="AM77" s="65"/>
      <c r="AN77" s="88"/>
      <c r="AO77" s="96"/>
    </row>
    <row r="78" spans="2:41" ht="15" customHeight="1" x14ac:dyDescent="0.15">
      <c r="B78" s="4">
        <v>42350</v>
      </c>
      <c r="C78" s="5" t="s">
        <v>810</v>
      </c>
      <c r="D78" s="2">
        <v>1</v>
      </c>
      <c r="E78" s="6" t="s">
        <v>56</v>
      </c>
      <c r="F78" s="6" t="s">
        <v>52</v>
      </c>
      <c r="G78" s="43" t="s">
        <v>754</v>
      </c>
      <c r="H78" s="2" t="s">
        <v>184</v>
      </c>
      <c r="I78" s="2" t="s">
        <v>53</v>
      </c>
      <c r="J78" s="2" t="s">
        <v>44</v>
      </c>
      <c r="K78" s="6" t="s">
        <v>55</v>
      </c>
      <c r="L78" s="2" t="s">
        <v>46</v>
      </c>
      <c r="M78" s="2">
        <v>2</v>
      </c>
      <c r="N78" s="2">
        <v>30</v>
      </c>
      <c r="O78" s="48">
        <f>N78*M78</f>
        <v>60</v>
      </c>
      <c r="P78" s="49">
        <f>SUM(O78:O78)</f>
        <v>60</v>
      </c>
      <c r="Q78" s="56"/>
      <c r="R78" s="57">
        <f>SUMPRODUCT(Q78:Q78+0)</f>
        <v>0</v>
      </c>
      <c r="S78" s="58">
        <f>R78/P78</f>
        <v>0</v>
      </c>
      <c r="T78" s="59" t="e">
        <f>LOOKUP(S78,{0.4,0.45,0.5,0.55,0.6,0.65,0.7,0.75,0.8,0.85,0.9,0.95,1},{0.1,0.175,0.25,0.325,0.4,0.475,0.55,0.625,0.7,0.775,0.85,0.925,1})</f>
        <v>#N/A</v>
      </c>
      <c r="U78" s="60"/>
      <c r="V78" s="61"/>
      <c r="W78" s="62"/>
      <c r="X78" s="63"/>
      <c r="Y78" s="72">
        <f>R78-(V78/10)-X78</f>
        <v>0</v>
      </c>
      <c r="Z78" s="73" t="e">
        <f>Y78*T78*AE78</f>
        <v>#N/A</v>
      </c>
      <c r="AA78" s="73" t="e">
        <f>U78-V78+Z78</f>
        <v>#N/A</v>
      </c>
      <c r="AB78" s="74"/>
      <c r="AC78" s="74"/>
      <c r="AE78" s="75" t="e">
        <f>VLOOKUP(AD78,分类参数表!$I$2:$J$10,2,FALSE)</f>
        <v>#N/A</v>
      </c>
      <c r="AF78" s="76"/>
      <c r="AG78" s="85"/>
      <c r="AH78" s="85"/>
      <c r="AI78" s="85"/>
      <c r="AJ78" s="85"/>
      <c r="AK78" s="85"/>
      <c r="AL78" s="85"/>
      <c r="AM78" s="86"/>
      <c r="AN78" s="87">
        <f>(Q78-AM78)/M78/N78</f>
        <v>0</v>
      </c>
      <c r="AO78" s="95"/>
    </row>
    <row r="79" spans="2:41" s="19" customFormat="1" ht="15" customHeight="1" x14ac:dyDescent="0.15">
      <c r="B79" s="30"/>
      <c r="C79" s="3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64"/>
      <c r="R79" s="30"/>
      <c r="S79" s="30"/>
      <c r="T79" s="30"/>
      <c r="U79" s="30"/>
      <c r="V79" s="65"/>
      <c r="W79" s="64"/>
      <c r="X79" s="30"/>
      <c r="Y79" s="65"/>
      <c r="Z79" s="65"/>
      <c r="AA79" s="65"/>
      <c r="AB79" s="65"/>
      <c r="AC79" s="65"/>
      <c r="AD79" s="30"/>
      <c r="AE79" s="75" t="e">
        <f>VLOOKUP(AD79,分类参数表!$I$2:$J$10,2,FALSE)</f>
        <v>#N/A</v>
      </c>
      <c r="AF79" s="30"/>
      <c r="AG79" s="30"/>
      <c r="AH79" s="30"/>
      <c r="AI79" s="30"/>
      <c r="AJ79" s="30"/>
      <c r="AK79" s="30"/>
      <c r="AL79" s="30"/>
      <c r="AM79" s="65"/>
      <c r="AN79" s="88"/>
      <c r="AO79" s="96"/>
    </row>
    <row r="80" spans="2:41" ht="15" customHeight="1" x14ac:dyDescent="0.15">
      <c r="B80" s="4">
        <v>42350</v>
      </c>
      <c r="C80" s="5" t="s">
        <v>811</v>
      </c>
      <c r="D80" s="2">
        <v>1</v>
      </c>
      <c r="E80" s="6" t="s">
        <v>56</v>
      </c>
      <c r="F80" s="6" t="s">
        <v>52</v>
      </c>
      <c r="G80" s="43" t="s">
        <v>754</v>
      </c>
      <c r="H80" s="2" t="s">
        <v>812</v>
      </c>
      <c r="I80" s="2" t="s">
        <v>53</v>
      </c>
      <c r="J80" s="2" t="s">
        <v>44</v>
      </c>
      <c r="K80" s="6" t="s">
        <v>45</v>
      </c>
      <c r="L80" s="2" t="s">
        <v>46</v>
      </c>
      <c r="M80" s="2">
        <v>2</v>
      </c>
      <c r="N80" s="2">
        <v>30</v>
      </c>
      <c r="O80" s="48">
        <f>N80*M80</f>
        <v>60</v>
      </c>
      <c r="P80" s="49">
        <f>SUM(O80:O80)</f>
        <v>60</v>
      </c>
      <c r="Q80" s="56"/>
      <c r="R80" s="57">
        <f>SUMPRODUCT(Q80:Q80+0)</f>
        <v>0</v>
      </c>
      <c r="S80" s="58">
        <f>R80/P80</f>
        <v>0</v>
      </c>
      <c r="T80" s="59" t="e">
        <f>LOOKUP(S80,{0.4,0.45,0.5,0.55,0.6,0.65,0.7,0.75,0.8,0.85,0.9,0.95,1},{0.1,0.175,0.25,0.325,0.4,0.475,0.55,0.625,0.7,0.775,0.85,0.925,1})</f>
        <v>#N/A</v>
      </c>
      <c r="U80" s="60"/>
      <c r="V80" s="61"/>
      <c r="W80" s="62"/>
      <c r="X80" s="63"/>
      <c r="Y80" s="72">
        <f>R80-(V80/10)-X80</f>
        <v>0</v>
      </c>
      <c r="Z80" s="73" t="e">
        <f>Y80*T80*AE80</f>
        <v>#N/A</v>
      </c>
      <c r="AA80" s="73" t="e">
        <f>U80-V80+Z80</f>
        <v>#N/A</v>
      </c>
      <c r="AB80" s="74"/>
      <c r="AC80" s="74"/>
      <c r="AE80" s="75" t="e">
        <f>VLOOKUP(AD80,分类参数表!$I$2:$J$10,2,FALSE)</f>
        <v>#N/A</v>
      </c>
      <c r="AF80" s="76"/>
      <c r="AG80" s="85"/>
      <c r="AH80" s="85"/>
      <c r="AI80" s="85"/>
      <c r="AJ80" s="85"/>
      <c r="AK80" s="85"/>
      <c r="AL80" s="85"/>
      <c r="AM80" s="86"/>
      <c r="AN80" s="87">
        <f>(Q80-AM80)/M80/N80</f>
        <v>0</v>
      </c>
      <c r="AO80" s="95"/>
    </row>
    <row r="81" spans="2:41" s="19" customFormat="1" ht="15" customHeight="1" x14ac:dyDescent="0.15">
      <c r="B81" s="30"/>
      <c r="C81" s="3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64"/>
      <c r="R81" s="30"/>
      <c r="S81" s="30"/>
      <c r="T81" s="30"/>
      <c r="U81" s="30"/>
      <c r="V81" s="65"/>
      <c r="W81" s="64"/>
      <c r="X81" s="30"/>
      <c r="Y81" s="65"/>
      <c r="Z81" s="65"/>
      <c r="AA81" s="65"/>
      <c r="AB81" s="65"/>
      <c r="AC81" s="65"/>
      <c r="AD81" s="30"/>
      <c r="AE81" s="75" t="e">
        <f>VLOOKUP(AD81,分类参数表!$I$2:$J$10,2,FALSE)</f>
        <v>#N/A</v>
      </c>
      <c r="AF81" s="30"/>
      <c r="AG81" s="30"/>
      <c r="AH81" s="30"/>
      <c r="AI81" s="30"/>
      <c r="AJ81" s="30"/>
      <c r="AK81" s="30"/>
      <c r="AL81" s="30"/>
      <c r="AM81" s="65"/>
      <c r="AN81" s="88"/>
      <c r="AO81" s="96"/>
    </row>
    <row r="82" spans="2:41" ht="15" customHeight="1" x14ac:dyDescent="0.15">
      <c r="B82" s="4">
        <v>42350</v>
      </c>
      <c r="C82" s="5" t="s">
        <v>813</v>
      </c>
      <c r="D82" s="2">
        <v>1</v>
      </c>
      <c r="E82" s="6" t="s">
        <v>100</v>
      </c>
      <c r="F82" s="6" t="s">
        <v>128</v>
      </c>
      <c r="G82" s="2" t="s">
        <v>814</v>
      </c>
      <c r="H82" s="2" t="s">
        <v>815</v>
      </c>
      <c r="I82" s="2" t="s">
        <v>156</v>
      </c>
      <c r="J82" s="2" t="s">
        <v>44</v>
      </c>
      <c r="K82" s="6" t="s">
        <v>45</v>
      </c>
      <c r="L82" s="2" t="s">
        <v>64</v>
      </c>
      <c r="M82" s="2">
        <v>1</v>
      </c>
      <c r="N82" s="2">
        <v>399</v>
      </c>
      <c r="O82" s="48">
        <f>N82*M82</f>
        <v>399</v>
      </c>
      <c r="P82" s="49">
        <f>SUM(O82:O82)</f>
        <v>399</v>
      </c>
      <c r="Q82" s="56"/>
      <c r="R82" s="57">
        <f>SUMPRODUCT(Q82:Q82+0)</f>
        <v>0</v>
      </c>
      <c r="S82" s="58">
        <f>R82/P82</f>
        <v>0</v>
      </c>
      <c r="T82" s="59" t="e">
        <f>LOOKUP(S82,{0.4,0.45,0.5,0.55,0.6,0.65,0.7,0.75,0.8,0.85,0.9,0.95,1},{0.1,0.175,0.25,0.325,0.4,0.475,0.55,0.625,0.7,0.775,0.85,0.925,1})</f>
        <v>#N/A</v>
      </c>
      <c r="U82" s="60"/>
      <c r="V82" s="61"/>
      <c r="W82" s="62"/>
      <c r="X82" s="63"/>
      <c r="Y82" s="72">
        <f>R82-(V82/10)-X82</f>
        <v>0</v>
      </c>
      <c r="Z82" s="73" t="e">
        <f>Y82*T82*AE82</f>
        <v>#N/A</v>
      </c>
      <c r="AA82" s="73" t="e">
        <f>U82-V82+Z82</f>
        <v>#N/A</v>
      </c>
      <c r="AB82" s="74"/>
      <c r="AC82" s="74"/>
      <c r="AE82" s="75" t="e">
        <f>VLOOKUP(AD82,分类参数表!$I$2:$J$10,2,FALSE)</f>
        <v>#N/A</v>
      </c>
      <c r="AF82" s="76"/>
      <c r="AG82" s="85"/>
      <c r="AH82" s="85"/>
      <c r="AI82" s="85"/>
      <c r="AJ82" s="85"/>
      <c r="AK82" s="85"/>
      <c r="AL82" s="85"/>
      <c r="AM82" s="86"/>
      <c r="AN82" s="87">
        <f>(Q82-AM82)/M82/N82</f>
        <v>0</v>
      </c>
      <c r="AO82" s="95"/>
    </row>
    <row r="83" spans="2:41" s="19" customFormat="1" ht="15" customHeight="1" x14ac:dyDescent="0.15">
      <c r="B83" s="30"/>
      <c r="C83" s="3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64"/>
      <c r="R83" s="30"/>
      <c r="S83" s="30"/>
      <c r="T83" s="30"/>
      <c r="U83" s="30"/>
      <c r="V83" s="65"/>
      <c r="W83" s="64"/>
      <c r="X83" s="30"/>
      <c r="Y83" s="65"/>
      <c r="Z83" s="65"/>
      <c r="AA83" s="65"/>
      <c r="AB83" s="65"/>
      <c r="AC83" s="65"/>
      <c r="AD83" s="30"/>
      <c r="AE83" s="75" t="e">
        <f>VLOOKUP(AD83,分类参数表!$I$2:$J$10,2,FALSE)</f>
        <v>#N/A</v>
      </c>
      <c r="AF83" s="30"/>
      <c r="AG83" s="30"/>
      <c r="AH83" s="30"/>
      <c r="AI83" s="30"/>
      <c r="AJ83" s="30"/>
      <c r="AK83" s="30"/>
      <c r="AL83" s="30"/>
      <c r="AM83" s="65"/>
      <c r="AN83" s="88"/>
      <c r="AO83" s="96"/>
    </row>
    <row r="84" spans="2:41" ht="15" customHeight="1" x14ac:dyDescent="0.15">
      <c r="B84" s="4">
        <v>42350</v>
      </c>
      <c r="C84" s="5" t="s">
        <v>816</v>
      </c>
      <c r="D84" s="2">
        <v>1</v>
      </c>
      <c r="E84" s="6" t="s">
        <v>69</v>
      </c>
      <c r="F84" s="6" t="s">
        <v>199</v>
      </c>
      <c r="G84" s="2" t="s">
        <v>817</v>
      </c>
      <c r="H84" s="2" t="s">
        <v>85</v>
      </c>
      <c r="I84" s="2" t="s">
        <v>72</v>
      </c>
      <c r="J84" s="2" t="s">
        <v>44</v>
      </c>
      <c r="K84" s="6" t="s">
        <v>45</v>
      </c>
      <c r="L84" s="2" t="s">
        <v>66</v>
      </c>
      <c r="M84" s="2">
        <v>1</v>
      </c>
      <c r="N84" s="2">
        <v>1180</v>
      </c>
      <c r="O84" s="48">
        <f>N84*M84</f>
        <v>1180</v>
      </c>
      <c r="P84" s="49">
        <f>SUM(O84:O84)</f>
        <v>1180</v>
      </c>
      <c r="Q84" s="56"/>
      <c r="R84" s="57">
        <f>SUMPRODUCT(Q84:Q84+0)</f>
        <v>0</v>
      </c>
      <c r="S84" s="58">
        <f>R84/P84</f>
        <v>0</v>
      </c>
      <c r="T84" s="59" t="e">
        <f>LOOKUP(S84,{0.4,0.45,0.5,0.55,0.6,0.65,0.7,0.75,0.8,0.85,0.9,0.95,1},{0.1,0.175,0.25,0.325,0.4,0.475,0.55,0.625,0.7,0.775,0.85,0.925,1})</f>
        <v>#N/A</v>
      </c>
      <c r="U84" s="60"/>
      <c r="V84" s="61"/>
      <c r="W84" s="62"/>
      <c r="X84" s="63"/>
      <c r="Y84" s="72">
        <f>R84-(V84/10)-X84</f>
        <v>0</v>
      </c>
      <c r="Z84" s="73" t="e">
        <f>Y84*T84*AE84</f>
        <v>#N/A</v>
      </c>
      <c r="AA84" s="73" t="e">
        <f>U84-V84+Z84</f>
        <v>#N/A</v>
      </c>
      <c r="AB84" s="74"/>
      <c r="AC84" s="74"/>
      <c r="AE84" s="75" t="e">
        <f>VLOOKUP(AD84,分类参数表!$I$2:$J$10,2,FALSE)</f>
        <v>#N/A</v>
      </c>
      <c r="AF84" s="76"/>
      <c r="AG84" s="85"/>
      <c r="AH84" s="85"/>
      <c r="AI84" s="85"/>
      <c r="AJ84" s="85"/>
      <c r="AK84" s="85"/>
      <c r="AL84" s="85"/>
      <c r="AM84" s="86"/>
      <c r="AN84" s="87">
        <f>(Q84-AM84)/M84/N84</f>
        <v>0</v>
      </c>
      <c r="AO84" s="95"/>
    </row>
    <row r="85" spans="2:41" s="19" customFormat="1" ht="15" customHeight="1" x14ac:dyDescent="0.15">
      <c r="B85" s="30"/>
      <c r="C85" s="3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64"/>
      <c r="R85" s="30"/>
      <c r="S85" s="30"/>
      <c r="T85" s="30"/>
      <c r="U85" s="30"/>
      <c r="V85" s="65"/>
      <c r="W85" s="64"/>
      <c r="X85" s="30"/>
      <c r="Y85" s="65"/>
      <c r="Z85" s="65"/>
      <c r="AA85" s="65"/>
      <c r="AB85" s="65"/>
      <c r="AC85" s="65"/>
      <c r="AD85" s="30"/>
      <c r="AE85" s="75" t="e">
        <f>VLOOKUP(AD85,分类参数表!$I$2:$J$10,2,FALSE)</f>
        <v>#N/A</v>
      </c>
      <c r="AF85" s="30"/>
      <c r="AG85" s="30"/>
      <c r="AH85" s="30"/>
      <c r="AI85" s="30"/>
      <c r="AJ85" s="30"/>
      <c r="AK85" s="30"/>
      <c r="AL85" s="30"/>
      <c r="AM85" s="65"/>
      <c r="AN85" s="88"/>
      <c r="AO85" s="96"/>
    </row>
    <row r="86" spans="2:41" ht="15" customHeight="1" x14ac:dyDescent="0.15">
      <c r="B86" s="4">
        <v>42350</v>
      </c>
      <c r="C86" s="5" t="s">
        <v>818</v>
      </c>
      <c r="D86" s="2">
        <v>1</v>
      </c>
      <c r="E86" s="6" t="s">
        <v>241</v>
      </c>
      <c r="F86" s="6"/>
      <c r="G86" s="2" t="s">
        <v>819</v>
      </c>
      <c r="H86" s="2" t="s">
        <v>203</v>
      </c>
      <c r="I86" s="2" t="s">
        <v>260</v>
      </c>
      <c r="J86" s="2" t="s">
        <v>44</v>
      </c>
      <c r="K86" s="6" t="s">
        <v>63</v>
      </c>
      <c r="L86" s="2" t="s">
        <v>66</v>
      </c>
      <c r="M86" s="2">
        <v>1</v>
      </c>
      <c r="N86" s="2">
        <v>500</v>
      </c>
      <c r="O86" s="48">
        <f>N86*M86</f>
        <v>500</v>
      </c>
      <c r="P86" s="326">
        <f>SUM(O86:O87)</f>
        <v>2020</v>
      </c>
      <c r="Q86" s="56"/>
      <c r="R86" s="329">
        <f>SUMPRODUCT(Q86:Q87+0)</f>
        <v>0</v>
      </c>
      <c r="S86" s="332">
        <f t="shared" ref="S86:S91" si="16">R86/P86</f>
        <v>0</v>
      </c>
      <c r="T86" s="335" t="e">
        <f>LOOKUP(S86,{0.4,0.45,0.5,0.55,0.6,0.65,0.7,0.75,0.8,0.85,0.9,0.95,1},{0.1,0.175,0.25,0.325,0.4,0.475,0.55,0.625,0.7,0.775,0.85,0.925,1})</f>
        <v>#N/A</v>
      </c>
      <c r="U86" s="336"/>
      <c r="V86" s="339"/>
      <c r="W86" s="342"/>
      <c r="X86" s="345"/>
      <c r="Y86" s="348">
        <f t="shared" ref="Y86:Y91" si="17">R86-(V86/10)-X86</f>
        <v>0</v>
      </c>
      <c r="Z86" s="351" t="e">
        <f t="shared" ref="Z86:Z91" si="18">Y86*T86*AE86</f>
        <v>#N/A</v>
      </c>
      <c r="AA86" s="351" t="e">
        <f t="shared" ref="AA86:AA91" si="19">U86-V86+Z86</f>
        <v>#N/A</v>
      </c>
      <c r="AB86" s="74"/>
      <c r="AC86" s="74"/>
      <c r="AE86" s="75" t="e">
        <f>VLOOKUP(AD86,分类参数表!$I$2:$J$10,2,FALSE)</f>
        <v>#N/A</v>
      </c>
      <c r="AF86" s="76"/>
      <c r="AG86" s="85"/>
      <c r="AH86" s="85"/>
      <c r="AI86" s="85"/>
      <c r="AJ86" s="85"/>
      <c r="AK86" s="85"/>
      <c r="AL86" s="85"/>
      <c r="AM86" s="86"/>
      <c r="AN86" s="87">
        <f>(Q86-AM86)/M86/N86</f>
        <v>0</v>
      </c>
      <c r="AO86" s="95"/>
    </row>
    <row r="87" spans="2:41" ht="15" customHeight="1" x14ac:dyDescent="0.15">
      <c r="B87" s="4">
        <v>42350</v>
      </c>
      <c r="C87" s="5" t="s">
        <v>818</v>
      </c>
      <c r="D87" s="2">
        <v>2</v>
      </c>
      <c r="E87" s="6" t="s">
        <v>146</v>
      </c>
      <c r="F87" s="6" t="s">
        <v>238</v>
      </c>
      <c r="G87" s="2" t="s">
        <v>738</v>
      </c>
      <c r="H87" s="2" t="s">
        <v>150</v>
      </c>
      <c r="I87" s="2" t="s">
        <v>290</v>
      </c>
      <c r="J87" s="2" t="s">
        <v>62</v>
      </c>
      <c r="K87" s="6" t="s">
        <v>63</v>
      </c>
      <c r="L87" s="2" t="s">
        <v>66</v>
      </c>
      <c r="M87" s="2">
        <v>1</v>
      </c>
      <c r="N87" s="2">
        <v>1520</v>
      </c>
      <c r="O87" s="48">
        <f>N87*M87</f>
        <v>1520</v>
      </c>
      <c r="P87" s="327"/>
      <c r="Q87" s="70"/>
      <c r="R87" s="330"/>
      <c r="S87" s="333"/>
      <c r="T87" s="327"/>
      <c r="U87" s="337"/>
      <c r="V87" s="340"/>
      <c r="W87" s="343"/>
      <c r="X87" s="346"/>
      <c r="Y87" s="349"/>
      <c r="Z87" s="352"/>
      <c r="AA87" s="352"/>
      <c r="AB87" s="74"/>
      <c r="AC87" s="74"/>
      <c r="AD87" s="22">
        <f>AD86</f>
        <v>0</v>
      </c>
      <c r="AE87" s="75" t="e">
        <f>VLOOKUP(AD87,分类参数表!$I$2:$J$10,2,FALSE)</f>
        <v>#N/A</v>
      </c>
      <c r="AF87" s="82"/>
      <c r="AG87" s="24"/>
      <c r="AH87" s="24"/>
      <c r="AI87" s="24"/>
      <c r="AJ87" s="24"/>
      <c r="AK87" s="24"/>
      <c r="AL87" s="24"/>
      <c r="AN87" s="94">
        <f>(Q87-AM87)/M87/N87</f>
        <v>0</v>
      </c>
      <c r="AO87" s="100"/>
    </row>
    <row r="88" spans="2:41" s="19" customFormat="1" ht="15" customHeight="1" x14ac:dyDescent="0.15"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64"/>
      <c r="R88" s="30"/>
      <c r="S88" s="30"/>
      <c r="T88" s="30"/>
      <c r="U88" s="30"/>
      <c r="V88" s="65"/>
      <c r="W88" s="64"/>
      <c r="X88" s="30"/>
      <c r="Y88" s="65"/>
      <c r="Z88" s="65"/>
      <c r="AA88" s="65"/>
      <c r="AB88" s="65"/>
      <c r="AC88" s="65"/>
      <c r="AD88" s="30"/>
      <c r="AE88" s="75" t="e">
        <f>VLOOKUP(AD88,分类参数表!$I$2:$J$10,2,FALSE)</f>
        <v>#N/A</v>
      </c>
      <c r="AF88" s="30"/>
      <c r="AG88" s="30"/>
      <c r="AH88" s="30"/>
      <c r="AI88" s="30"/>
      <c r="AJ88" s="30"/>
      <c r="AK88" s="30"/>
      <c r="AL88" s="30"/>
      <c r="AM88" s="65"/>
      <c r="AN88" s="88"/>
      <c r="AO88" s="96"/>
    </row>
    <row r="89" spans="2:41" ht="15" customHeight="1" x14ac:dyDescent="0.15">
      <c r="B89" s="4">
        <v>42350</v>
      </c>
      <c r="C89" s="5" t="s">
        <v>820</v>
      </c>
      <c r="D89" s="2">
        <v>1</v>
      </c>
      <c r="E89" s="6" t="s">
        <v>56</v>
      </c>
      <c r="F89" s="6" t="s">
        <v>52</v>
      </c>
      <c r="G89" s="43" t="s">
        <v>754</v>
      </c>
      <c r="H89" s="2" t="s">
        <v>203</v>
      </c>
      <c r="I89" s="2" t="s">
        <v>53</v>
      </c>
      <c r="J89" s="2" t="s">
        <v>44</v>
      </c>
      <c r="K89" s="6" t="s">
        <v>55</v>
      </c>
      <c r="L89" s="2" t="s">
        <v>46</v>
      </c>
      <c r="M89" s="2">
        <v>1</v>
      </c>
      <c r="N89" s="2">
        <v>30</v>
      </c>
      <c r="O89" s="48">
        <f>N89*M89</f>
        <v>30</v>
      </c>
      <c r="P89" s="49">
        <f>SUM(O89:O89)</f>
        <v>30</v>
      </c>
      <c r="Q89" s="56"/>
      <c r="R89" s="57">
        <f>SUMPRODUCT(Q89:Q89+0)</f>
        <v>0</v>
      </c>
      <c r="S89" s="58">
        <f t="shared" si="16"/>
        <v>0</v>
      </c>
      <c r="T89" s="59" t="e">
        <f>LOOKUP(S89,{0.4,0.45,0.5,0.55,0.6,0.65,0.7,0.75,0.8,0.85,0.9,0.95,1},{0.1,0.175,0.25,0.325,0.4,0.475,0.55,0.625,0.7,0.775,0.85,0.925,1})</f>
        <v>#N/A</v>
      </c>
      <c r="U89" s="60"/>
      <c r="V89" s="61"/>
      <c r="W89" s="62"/>
      <c r="X89" s="63"/>
      <c r="Y89" s="72">
        <f t="shared" si="17"/>
        <v>0</v>
      </c>
      <c r="Z89" s="73" t="e">
        <f t="shared" si="18"/>
        <v>#N/A</v>
      </c>
      <c r="AA89" s="73" t="e">
        <f t="shared" si="19"/>
        <v>#N/A</v>
      </c>
      <c r="AB89" s="74"/>
      <c r="AC89" s="74"/>
      <c r="AE89" s="75" t="e">
        <f>VLOOKUP(AD89,分类参数表!$I$2:$J$10,2,FALSE)</f>
        <v>#N/A</v>
      </c>
      <c r="AF89" s="76"/>
      <c r="AG89" s="85"/>
      <c r="AH89" s="85"/>
      <c r="AI89" s="85"/>
      <c r="AJ89" s="85"/>
      <c r="AK89" s="85"/>
      <c r="AL89" s="85"/>
      <c r="AM89" s="86"/>
      <c r="AN89" s="87">
        <f>(Q89-AM89)/M89/N89</f>
        <v>0</v>
      </c>
      <c r="AO89" s="95"/>
    </row>
    <row r="90" spans="2:41" s="19" customFormat="1" ht="15" customHeight="1" x14ac:dyDescent="0.15"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64"/>
      <c r="R90" s="30"/>
      <c r="S90" s="30"/>
      <c r="T90" s="30"/>
      <c r="U90" s="30"/>
      <c r="V90" s="65"/>
      <c r="W90" s="64"/>
      <c r="X90" s="30"/>
      <c r="Y90" s="65"/>
      <c r="Z90" s="65"/>
      <c r="AA90" s="65"/>
      <c r="AB90" s="65"/>
      <c r="AC90" s="65"/>
      <c r="AD90" s="30"/>
      <c r="AE90" s="75" t="e">
        <f>VLOOKUP(AD90,分类参数表!$I$2:$J$10,2,FALSE)</f>
        <v>#N/A</v>
      </c>
      <c r="AF90" s="30"/>
      <c r="AG90" s="30"/>
      <c r="AH90" s="30"/>
      <c r="AI90" s="30"/>
      <c r="AJ90" s="30"/>
      <c r="AK90" s="30"/>
      <c r="AL90" s="30"/>
      <c r="AM90" s="65"/>
      <c r="AN90" s="88"/>
      <c r="AO90" s="96"/>
    </row>
    <row r="91" spans="2:41" ht="15" customHeight="1" x14ac:dyDescent="0.15">
      <c r="B91" s="4">
        <v>42350</v>
      </c>
      <c r="C91" s="5" t="s">
        <v>821</v>
      </c>
      <c r="D91" s="2">
        <v>1</v>
      </c>
      <c r="E91" s="6" t="s">
        <v>75</v>
      </c>
      <c r="F91" s="6" t="s">
        <v>225</v>
      </c>
      <c r="G91" s="2" t="s">
        <v>822</v>
      </c>
      <c r="H91" s="2" t="s">
        <v>223</v>
      </c>
      <c r="I91" s="2" t="s">
        <v>53</v>
      </c>
      <c r="J91" s="2" t="s">
        <v>44</v>
      </c>
      <c r="K91" s="6" t="s">
        <v>55</v>
      </c>
      <c r="L91" s="2" t="s">
        <v>66</v>
      </c>
      <c r="M91" s="2">
        <v>1</v>
      </c>
      <c r="N91" s="2">
        <v>1280</v>
      </c>
      <c r="O91" s="48">
        <f>N91*M91</f>
        <v>1280</v>
      </c>
      <c r="P91" s="49">
        <f>SUM(O91:O91)</f>
        <v>1280</v>
      </c>
      <c r="Q91" s="56"/>
      <c r="R91" s="57">
        <f>SUMPRODUCT(Q91:Q91+0)</f>
        <v>0</v>
      </c>
      <c r="S91" s="58">
        <f t="shared" si="16"/>
        <v>0</v>
      </c>
      <c r="T91" s="59" t="e">
        <f>LOOKUP(S91,{0.4,0.45,0.5,0.55,0.6,0.65,0.7,0.75,0.8,0.85,0.9,0.95,1},{0.1,0.175,0.25,0.325,0.4,0.475,0.55,0.625,0.7,0.775,0.85,0.925,1})</f>
        <v>#N/A</v>
      </c>
      <c r="U91" s="60"/>
      <c r="V91" s="61"/>
      <c r="W91" s="62"/>
      <c r="X91" s="63"/>
      <c r="Y91" s="72">
        <f t="shared" si="17"/>
        <v>0</v>
      </c>
      <c r="Z91" s="73" t="e">
        <f t="shared" si="18"/>
        <v>#N/A</v>
      </c>
      <c r="AA91" s="73" t="e">
        <f t="shared" si="19"/>
        <v>#N/A</v>
      </c>
      <c r="AB91" s="74"/>
      <c r="AC91" s="74"/>
      <c r="AE91" s="75" t="e">
        <f>VLOOKUP(AD91,分类参数表!$I$2:$J$10,2,FALSE)</f>
        <v>#N/A</v>
      </c>
      <c r="AF91" s="76"/>
      <c r="AG91" s="85"/>
      <c r="AH91" s="85"/>
      <c r="AI91" s="85"/>
      <c r="AJ91" s="85"/>
      <c r="AK91" s="85"/>
      <c r="AL91" s="85"/>
      <c r="AM91" s="86"/>
      <c r="AN91" s="87">
        <f>(Q91-AM91)/M91/N91</f>
        <v>0</v>
      </c>
      <c r="AO91" s="95"/>
    </row>
    <row r="92" spans="2:41" s="19" customFormat="1" ht="15" customHeight="1" x14ac:dyDescent="0.15"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64"/>
      <c r="R92" s="30"/>
      <c r="S92" s="30"/>
      <c r="T92" s="30"/>
      <c r="U92" s="30"/>
      <c r="V92" s="65"/>
      <c r="W92" s="64"/>
      <c r="X92" s="30"/>
      <c r="Y92" s="65"/>
      <c r="Z92" s="65"/>
      <c r="AA92" s="65"/>
      <c r="AB92" s="65"/>
      <c r="AC92" s="65"/>
      <c r="AD92" s="30"/>
      <c r="AE92" s="75" t="e">
        <f>VLOOKUP(AD92,分类参数表!$I$2:$J$10,2,FALSE)</f>
        <v>#N/A</v>
      </c>
      <c r="AF92" s="30"/>
      <c r="AG92" s="30"/>
      <c r="AH92" s="30"/>
      <c r="AI92" s="30"/>
      <c r="AJ92" s="30"/>
      <c r="AK92" s="30"/>
      <c r="AL92" s="30"/>
      <c r="AM92" s="65"/>
      <c r="AN92" s="88"/>
      <c r="AO92" s="96"/>
    </row>
    <row r="93" spans="2:41" ht="15" customHeight="1" x14ac:dyDescent="0.15">
      <c r="B93" s="4">
        <v>42350</v>
      </c>
      <c r="C93" s="5" t="s">
        <v>823</v>
      </c>
      <c r="D93" s="2">
        <v>1</v>
      </c>
      <c r="E93" s="6" t="s">
        <v>56</v>
      </c>
      <c r="F93" s="6" t="s">
        <v>52</v>
      </c>
      <c r="G93" s="43" t="s">
        <v>754</v>
      </c>
      <c r="H93" s="2" t="s">
        <v>80</v>
      </c>
      <c r="I93" s="2" t="s">
        <v>53</v>
      </c>
      <c r="J93" s="2" t="s">
        <v>44</v>
      </c>
      <c r="K93" s="6" t="s">
        <v>45</v>
      </c>
      <c r="L93" s="2" t="s">
        <v>46</v>
      </c>
      <c r="M93" s="2">
        <v>1</v>
      </c>
      <c r="N93" s="2">
        <v>30</v>
      </c>
      <c r="O93" s="48">
        <f>N93*M93</f>
        <v>30</v>
      </c>
      <c r="P93" s="326">
        <f>SUM(O93:O94)</f>
        <v>80</v>
      </c>
      <c r="Q93" s="56"/>
      <c r="R93" s="329">
        <f>SUMPRODUCT(Q93:Q94+0)</f>
        <v>0</v>
      </c>
      <c r="S93" s="332">
        <f>R93/P93</f>
        <v>0</v>
      </c>
      <c r="T93" s="335" t="e">
        <f>LOOKUP(S93,{0.4,0.45,0.5,0.55,0.6,0.65,0.7,0.75,0.8,0.85,0.9,0.95,1},{0.1,0.175,0.25,0.325,0.4,0.475,0.55,0.625,0.7,0.775,0.85,0.925,1})</f>
        <v>#N/A</v>
      </c>
      <c r="U93" s="336"/>
      <c r="V93" s="339"/>
      <c r="W93" s="342"/>
      <c r="X93" s="345"/>
      <c r="Y93" s="348">
        <f>R93-(V93/10)-X93</f>
        <v>0</v>
      </c>
      <c r="Z93" s="351" t="e">
        <f>Y93*T93*AE93</f>
        <v>#N/A</v>
      </c>
      <c r="AA93" s="351" t="e">
        <f>U93-V93+Z93</f>
        <v>#N/A</v>
      </c>
      <c r="AB93" s="74"/>
      <c r="AC93" s="74"/>
      <c r="AE93" s="75" t="e">
        <f>VLOOKUP(AD93,分类参数表!$I$2:$J$10,2,FALSE)</f>
        <v>#N/A</v>
      </c>
      <c r="AF93" s="76"/>
      <c r="AG93" s="85"/>
      <c r="AH93" s="85"/>
      <c r="AI93" s="85"/>
      <c r="AJ93" s="85"/>
      <c r="AK93" s="85"/>
      <c r="AL93" s="85"/>
      <c r="AM93" s="86"/>
      <c r="AN93" s="87">
        <f>(Q93-AM93)/M93/N93</f>
        <v>0</v>
      </c>
      <c r="AO93" s="95"/>
    </row>
    <row r="94" spans="2:41" ht="15" customHeight="1" x14ac:dyDescent="0.15">
      <c r="B94" s="4">
        <v>42350</v>
      </c>
      <c r="C94" s="5" t="s">
        <v>823</v>
      </c>
      <c r="D94" s="2">
        <v>2</v>
      </c>
      <c r="E94" s="6" t="s">
        <v>50</v>
      </c>
      <c r="F94" s="6" t="s">
        <v>112</v>
      </c>
      <c r="G94" s="44" t="s">
        <v>754</v>
      </c>
      <c r="H94" s="2" t="s">
        <v>166</v>
      </c>
      <c r="I94" s="2" t="s">
        <v>53</v>
      </c>
      <c r="J94" s="2" t="s">
        <v>62</v>
      </c>
      <c r="K94" s="6" t="s">
        <v>45</v>
      </c>
      <c r="L94" s="2" t="s">
        <v>46</v>
      </c>
      <c r="M94" s="2">
        <v>1</v>
      </c>
      <c r="N94" s="2">
        <v>50</v>
      </c>
      <c r="O94" s="48">
        <f>N94*M94</f>
        <v>50</v>
      </c>
      <c r="P94" s="327"/>
      <c r="Q94" s="70"/>
      <c r="R94" s="330"/>
      <c r="S94" s="333"/>
      <c r="T94" s="327"/>
      <c r="U94" s="337"/>
      <c r="V94" s="340"/>
      <c r="W94" s="343"/>
      <c r="X94" s="346"/>
      <c r="Y94" s="349"/>
      <c r="Z94" s="352"/>
      <c r="AA94" s="352"/>
      <c r="AB94" s="74"/>
      <c r="AC94" s="74"/>
      <c r="AD94" s="22">
        <f>AD93</f>
        <v>0</v>
      </c>
      <c r="AE94" s="75" t="e">
        <f>VLOOKUP(AD94,分类参数表!$I$2:$J$10,2,FALSE)</f>
        <v>#N/A</v>
      </c>
      <c r="AF94" s="82"/>
      <c r="AG94" s="24"/>
      <c r="AH94" s="24"/>
      <c r="AI94" s="24"/>
      <c r="AJ94" s="24"/>
      <c r="AK94" s="24"/>
      <c r="AL94" s="24"/>
      <c r="AN94" s="94">
        <f>(Q94-AM94)/M94/N94</f>
        <v>0</v>
      </c>
      <c r="AO94" s="100"/>
    </row>
    <row r="95" spans="2:41" s="19" customFormat="1" ht="15" customHeight="1" x14ac:dyDescent="0.15">
      <c r="B95" s="30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64"/>
      <c r="R95" s="30"/>
      <c r="S95" s="30"/>
      <c r="T95" s="30"/>
      <c r="U95" s="30"/>
      <c r="V95" s="65"/>
      <c r="W95" s="64"/>
      <c r="X95" s="30"/>
      <c r="Y95" s="65"/>
      <c r="Z95" s="65"/>
      <c r="AA95" s="65"/>
      <c r="AB95" s="65"/>
      <c r="AC95" s="65"/>
      <c r="AD95" s="30"/>
      <c r="AE95" s="75" t="e">
        <f>VLOOKUP(AD95,分类参数表!$I$2:$J$10,2,FALSE)</f>
        <v>#N/A</v>
      </c>
      <c r="AF95" s="30"/>
      <c r="AG95" s="30"/>
      <c r="AH95" s="30"/>
      <c r="AI95" s="30"/>
      <c r="AJ95" s="30"/>
      <c r="AK95" s="30"/>
      <c r="AL95" s="30"/>
      <c r="AM95" s="65"/>
      <c r="AN95" s="88"/>
      <c r="AO95" s="96"/>
    </row>
    <row r="96" spans="2:41" ht="15" customHeight="1" x14ac:dyDescent="0.15">
      <c r="B96" s="4">
        <v>42350</v>
      </c>
      <c r="C96" s="5" t="s">
        <v>824</v>
      </c>
      <c r="D96" s="2">
        <v>1</v>
      </c>
      <c r="E96" s="6" t="s">
        <v>66</v>
      </c>
      <c r="F96" s="6" t="s">
        <v>147</v>
      </c>
      <c r="G96" s="45" t="s">
        <v>825</v>
      </c>
      <c r="H96" s="2" t="s">
        <v>203</v>
      </c>
      <c r="I96" s="2" t="s">
        <v>255</v>
      </c>
      <c r="J96" s="2" t="s">
        <v>44</v>
      </c>
      <c r="K96" s="6" t="s">
        <v>55</v>
      </c>
      <c r="L96" s="2" t="s">
        <v>66</v>
      </c>
      <c r="M96" s="2">
        <v>1</v>
      </c>
      <c r="N96" s="2">
        <v>4599</v>
      </c>
      <c r="O96" s="48">
        <f t="shared" ref="O96:O102" si="20">N96*M96</f>
        <v>4599</v>
      </c>
      <c r="P96" s="326">
        <f>SUM(O96:O102)</f>
        <v>8439</v>
      </c>
      <c r="Q96" s="56"/>
      <c r="R96" s="329">
        <f>SUMPRODUCT(Q96:Q102+0)</f>
        <v>0</v>
      </c>
      <c r="S96" s="332">
        <f>R96/P96</f>
        <v>0</v>
      </c>
      <c r="T96" s="335" t="e">
        <f>LOOKUP(S96,{0.4,0.45,0.5,0.55,0.6,0.65,0.7,0.75,0.8,0.85,0.9,0.95,1},{0.1,0.175,0.25,0.325,0.4,0.475,0.55,0.625,0.7,0.775,0.85,0.925,1})</f>
        <v>#N/A</v>
      </c>
      <c r="U96" s="336"/>
      <c r="V96" s="339"/>
      <c r="W96" s="342"/>
      <c r="X96" s="345"/>
      <c r="Y96" s="348">
        <f>R96-(V96/10)-X96</f>
        <v>0</v>
      </c>
      <c r="Z96" s="351" t="e">
        <f>Y96*T96*AE96</f>
        <v>#N/A</v>
      </c>
      <c r="AA96" s="351" t="e">
        <f>U96-V96+Z96</f>
        <v>#N/A</v>
      </c>
      <c r="AB96" s="74"/>
      <c r="AC96" s="74"/>
      <c r="AE96" s="75" t="e">
        <f>VLOOKUP(AD96,分类参数表!$I$2:$J$10,2,FALSE)</f>
        <v>#N/A</v>
      </c>
      <c r="AF96" s="76"/>
      <c r="AG96" s="85"/>
      <c r="AH96" s="85"/>
      <c r="AI96" s="85"/>
      <c r="AJ96" s="85"/>
      <c r="AK96" s="85"/>
      <c r="AL96" s="85"/>
      <c r="AM96" s="86"/>
      <c r="AN96" s="87">
        <f t="shared" ref="AN96:AN102" si="21">(Q96-AM96)/M96/N96</f>
        <v>0</v>
      </c>
      <c r="AO96" s="95"/>
    </row>
    <row r="97" spans="2:41" ht="15" customHeight="1" x14ac:dyDescent="0.15">
      <c r="B97" s="4">
        <v>42350</v>
      </c>
      <c r="C97" s="5" t="s">
        <v>824</v>
      </c>
      <c r="D97" s="2">
        <v>2</v>
      </c>
      <c r="E97" s="6" t="s">
        <v>146</v>
      </c>
      <c r="F97" s="6" t="s">
        <v>120</v>
      </c>
      <c r="G97" s="2" t="s">
        <v>826</v>
      </c>
      <c r="H97" s="2" t="s">
        <v>203</v>
      </c>
      <c r="I97" s="2">
        <v>23.5</v>
      </c>
      <c r="J97" s="2" t="s">
        <v>44</v>
      </c>
      <c r="K97" s="6" t="s">
        <v>55</v>
      </c>
      <c r="L97" s="2" t="s">
        <v>66</v>
      </c>
      <c r="M97" s="2">
        <v>1</v>
      </c>
      <c r="N97" s="2">
        <v>0</v>
      </c>
      <c r="O97" s="48">
        <f t="shared" si="20"/>
        <v>0</v>
      </c>
      <c r="P97" s="327"/>
      <c r="Q97" s="70"/>
      <c r="R97" s="330"/>
      <c r="S97" s="333"/>
      <c r="T97" s="327"/>
      <c r="U97" s="337"/>
      <c r="V97" s="340"/>
      <c r="W97" s="343"/>
      <c r="X97" s="346"/>
      <c r="Y97" s="349"/>
      <c r="Z97" s="352"/>
      <c r="AA97" s="352"/>
      <c r="AB97" s="74"/>
      <c r="AC97" s="74"/>
      <c r="AD97" s="22">
        <f t="shared" ref="AD97:AD102" si="22">AD96</f>
        <v>0</v>
      </c>
      <c r="AE97" s="75" t="e">
        <f>VLOOKUP(AD97,分类参数表!$I$2:$J$10,2,FALSE)</f>
        <v>#N/A</v>
      </c>
      <c r="AF97" s="82"/>
      <c r="AG97" s="24"/>
      <c r="AH97" s="24"/>
      <c r="AI97" s="24"/>
      <c r="AJ97" s="24"/>
      <c r="AK97" s="24"/>
      <c r="AL97" s="24"/>
      <c r="AN97" s="94" t="e">
        <f t="shared" si="21"/>
        <v>#DIV/0!</v>
      </c>
      <c r="AO97" s="100"/>
    </row>
    <row r="98" spans="2:41" ht="15" customHeight="1" x14ac:dyDescent="0.15">
      <c r="B98" s="4">
        <v>42350</v>
      </c>
      <c r="C98" s="5" t="s">
        <v>824</v>
      </c>
      <c r="D98" s="2">
        <v>3</v>
      </c>
      <c r="E98" s="6" t="s">
        <v>69</v>
      </c>
      <c r="F98" s="6" t="s">
        <v>199</v>
      </c>
      <c r="G98" s="2" t="s">
        <v>817</v>
      </c>
      <c r="H98" s="2" t="s">
        <v>827</v>
      </c>
      <c r="I98" s="2" t="s">
        <v>72</v>
      </c>
      <c r="J98" s="2" t="s">
        <v>44</v>
      </c>
      <c r="K98" s="6" t="s">
        <v>55</v>
      </c>
      <c r="L98" s="2" t="s">
        <v>66</v>
      </c>
      <c r="M98" s="2">
        <v>1</v>
      </c>
      <c r="N98" s="2">
        <v>1180</v>
      </c>
      <c r="O98" s="48">
        <f t="shared" si="20"/>
        <v>1180</v>
      </c>
      <c r="P98" s="327"/>
      <c r="Q98" s="70"/>
      <c r="R98" s="330"/>
      <c r="S98" s="333"/>
      <c r="T98" s="327"/>
      <c r="U98" s="337"/>
      <c r="V98" s="340"/>
      <c r="W98" s="343"/>
      <c r="X98" s="346"/>
      <c r="Y98" s="349"/>
      <c r="Z98" s="352"/>
      <c r="AA98" s="352"/>
      <c r="AB98" s="83"/>
      <c r="AC98" s="83"/>
      <c r="AD98" s="22">
        <f t="shared" si="22"/>
        <v>0</v>
      </c>
      <c r="AE98" s="75" t="e">
        <f>VLOOKUP(AD98,分类参数表!$I$2:$J$10,2,FALSE)</f>
        <v>#N/A</v>
      </c>
      <c r="AF98" s="82"/>
      <c r="AG98" s="24"/>
      <c r="AH98" s="24"/>
      <c r="AI98" s="24"/>
      <c r="AJ98" s="24"/>
      <c r="AK98" s="24"/>
      <c r="AL98" s="24"/>
      <c r="AN98" s="94">
        <f t="shared" si="21"/>
        <v>0</v>
      </c>
      <c r="AO98" s="100"/>
    </row>
    <row r="99" spans="2:41" ht="15" customHeight="1" x14ac:dyDescent="0.15">
      <c r="B99" s="4">
        <v>42350</v>
      </c>
      <c r="C99" s="5" t="s">
        <v>824</v>
      </c>
      <c r="D99" s="2">
        <v>4</v>
      </c>
      <c r="E99" s="6" t="s">
        <v>75</v>
      </c>
      <c r="F99" s="6" t="s">
        <v>225</v>
      </c>
      <c r="G99" s="2" t="s">
        <v>828</v>
      </c>
      <c r="H99" s="2" t="s">
        <v>829</v>
      </c>
      <c r="I99" s="2" t="s">
        <v>53</v>
      </c>
      <c r="J99" s="2" t="s">
        <v>44</v>
      </c>
      <c r="K99" s="6" t="s">
        <v>55</v>
      </c>
      <c r="L99" s="2" t="s">
        <v>66</v>
      </c>
      <c r="M99" s="2">
        <v>1</v>
      </c>
      <c r="N99" s="2">
        <v>1280</v>
      </c>
      <c r="O99" s="48">
        <f t="shared" si="20"/>
        <v>1280</v>
      </c>
      <c r="P99" s="327"/>
      <c r="Q99" s="70"/>
      <c r="R99" s="330"/>
      <c r="S99" s="333"/>
      <c r="T99" s="327"/>
      <c r="U99" s="337"/>
      <c r="V99" s="340"/>
      <c r="W99" s="343"/>
      <c r="X99" s="346"/>
      <c r="Y99" s="349"/>
      <c r="Z99" s="352"/>
      <c r="AA99" s="352"/>
      <c r="AB99" s="74"/>
      <c r="AC99" s="74"/>
      <c r="AD99" s="22">
        <f t="shared" si="22"/>
        <v>0</v>
      </c>
      <c r="AE99" s="75" t="e">
        <f>VLOOKUP(AD99,分类参数表!$I$2:$J$10,2,FALSE)</f>
        <v>#N/A</v>
      </c>
      <c r="AF99" s="82"/>
      <c r="AG99" s="24"/>
      <c r="AH99" s="24"/>
      <c r="AI99" s="24"/>
      <c r="AJ99" s="24"/>
      <c r="AK99" s="24"/>
      <c r="AL99" s="24"/>
      <c r="AN99" s="94">
        <f t="shared" si="21"/>
        <v>0</v>
      </c>
      <c r="AO99" s="100"/>
    </row>
    <row r="100" spans="2:41" ht="15" customHeight="1" x14ac:dyDescent="0.15">
      <c r="B100" s="4">
        <v>42350</v>
      </c>
      <c r="C100" s="5" t="s">
        <v>824</v>
      </c>
      <c r="D100" s="2">
        <v>5</v>
      </c>
      <c r="E100" s="6" t="s">
        <v>149</v>
      </c>
      <c r="F100" s="6" t="s">
        <v>285</v>
      </c>
      <c r="G100" s="2" t="s">
        <v>830</v>
      </c>
      <c r="H100" s="2" t="s">
        <v>203</v>
      </c>
      <c r="I100" s="2" t="s">
        <v>765</v>
      </c>
      <c r="J100" s="2" t="s">
        <v>62</v>
      </c>
      <c r="K100" s="6" t="s">
        <v>55</v>
      </c>
      <c r="L100" s="2" t="s">
        <v>66</v>
      </c>
      <c r="M100" s="2">
        <v>1</v>
      </c>
      <c r="N100" s="2">
        <v>780</v>
      </c>
      <c r="O100" s="48">
        <f t="shared" si="20"/>
        <v>780</v>
      </c>
      <c r="P100" s="327"/>
      <c r="Q100" s="70"/>
      <c r="R100" s="330"/>
      <c r="S100" s="333"/>
      <c r="T100" s="327"/>
      <c r="U100" s="337"/>
      <c r="V100" s="340"/>
      <c r="W100" s="343"/>
      <c r="X100" s="346"/>
      <c r="Y100" s="349"/>
      <c r="Z100" s="352"/>
      <c r="AA100" s="352"/>
      <c r="AB100" s="74"/>
      <c r="AC100" s="74"/>
      <c r="AD100" s="22">
        <f t="shared" si="22"/>
        <v>0</v>
      </c>
      <c r="AE100" s="75" t="e">
        <f>VLOOKUP(AD100,分类参数表!$I$2:$J$10,2,FALSE)</f>
        <v>#N/A</v>
      </c>
      <c r="AF100" s="82"/>
      <c r="AG100" s="24"/>
      <c r="AH100" s="24"/>
      <c r="AI100" s="24"/>
      <c r="AJ100" s="24"/>
      <c r="AK100" s="24"/>
      <c r="AL100" s="24"/>
      <c r="AN100" s="94">
        <f t="shared" si="21"/>
        <v>0</v>
      </c>
      <c r="AO100" s="100"/>
    </row>
    <row r="101" spans="2:41" ht="15" customHeight="1" x14ac:dyDescent="0.15">
      <c r="B101" s="4">
        <v>42350</v>
      </c>
      <c r="C101" s="5" t="s">
        <v>824</v>
      </c>
      <c r="D101" s="2">
        <v>6</v>
      </c>
      <c r="E101" s="6" t="s">
        <v>111</v>
      </c>
      <c r="F101" s="6" t="s">
        <v>112</v>
      </c>
      <c r="G101" s="46" t="s">
        <v>754</v>
      </c>
      <c r="H101" s="2" t="s">
        <v>184</v>
      </c>
      <c r="I101" s="2" t="s">
        <v>136</v>
      </c>
      <c r="J101" s="2" t="s">
        <v>62</v>
      </c>
      <c r="K101" s="6" t="s">
        <v>55</v>
      </c>
      <c r="L101" s="2" t="s">
        <v>66</v>
      </c>
      <c r="M101" s="2">
        <v>1</v>
      </c>
      <c r="N101" s="2">
        <v>280</v>
      </c>
      <c r="O101" s="48">
        <f t="shared" si="20"/>
        <v>280</v>
      </c>
      <c r="P101" s="327"/>
      <c r="Q101" s="70"/>
      <c r="R101" s="330"/>
      <c r="S101" s="333"/>
      <c r="T101" s="327"/>
      <c r="U101" s="337"/>
      <c r="V101" s="340"/>
      <c r="W101" s="343"/>
      <c r="X101" s="346"/>
      <c r="Y101" s="349"/>
      <c r="Z101" s="352"/>
      <c r="AA101" s="352"/>
      <c r="AB101" s="74"/>
      <c r="AC101" s="74"/>
      <c r="AD101" s="22">
        <f t="shared" si="22"/>
        <v>0</v>
      </c>
      <c r="AE101" s="75" t="e">
        <f>VLOOKUP(AD101,分类参数表!$I$2:$J$10,2,FALSE)</f>
        <v>#N/A</v>
      </c>
      <c r="AF101" s="82"/>
      <c r="AG101" s="24"/>
      <c r="AH101" s="24"/>
      <c r="AI101" s="24"/>
      <c r="AJ101" s="24"/>
      <c r="AK101" s="24"/>
      <c r="AL101" s="24"/>
      <c r="AN101" s="94">
        <f t="shared" si="21"/>
        <v>0</v>
      </c>
      <c r="AO101" s="100"/>
    </row>
    <row r="102" spans="2:41" ht="15" customHeight="1" x14ac:dyDescent="0.15">
      <c r="B102" s="4">
        <v>42350</v>
      </c>
      <c r="C102" s="5" t="s">
        <v>824</v>
      </c>
      <c r="D102" s="2">
        <v>7</v>
      </c>
      <c r="E102" s="6" t="s">
        <v>671</v>
      </c>
      <c r="F102" s="6" t="s">
        <v>112</v>
      </c>
      <c r="G102" s="44" t="s">
        <v>754</v>
      </c>
      <c r="H102" s="2" t="s">
        <v>184</v>
      </c>
      <c r="I102" s="2" t="s">
        <v>53</v>
      </c>
      <c r="J102" s="2" t="s">
        <v>62</v>
      </c>
      <c r="K102" s="6" t="s">
        <v>55</v>
      </c>
      <c r="L102" s="2" t="s">
        <v>66</v>
      </c>
      <c r="M102" s="2">
        <v>1</v>
      </c>
      <c r="N102" s="2">
        <v>320</v>
      </c>
      <c r="O102" s="48">
        <f t="shared" si="20"/>
        <v>320</v>
      </c>
      <c r="P102" s="327"/>
      <c r="Q102" s="70"/>
      <c r="R102" s="330"/>
      <c r="S102" s="333"/>
      <c r="T102" s="327"/>
      <c r="U102" s="337"/>
      <c r="V102" s="340"/>
      <c r="W102" s="343"/>
      <c r="X102" s="346"/>
      <c r="Y102" s="349"/>
      <c r="Z102" s="352"/>
      <c r="AA102" s="352"/>
      <c r="AB102" s="74"/>
      <c r="AC102" s="74"/>
      <c r="AD102" s="22">
        <f t="shared" si="22"/>
        <v>0</v>
      </c>
      <c r="AE102" s="75" t="e">
        <f>VLOOKUP(AD102,分类参数表!$I$2:$J$10,2,FALSE)</f>
        <v>#N/A</v>
      </c>
      <c r="AF102" s="82"/>
      <c r="AG102" s="24"/>
      <c r="AH102" s="24"/>
      <c r="AI102" s="24"/>
      <c r="AJ102" s="24"/>
      <c r="AK102" s="24"/>
      <c r="AL102" s="24"/>
      <c r="AN102" s="94">
        <f t="shared" si="21"/>
        <v>0</v>
      </c>
      <c r="AO102" s="100"/>
    </row>
    <row r="103" spans="2:41" s="19" customFormat="1" ht="15" customHeight="1" x14ac:dyDescent="0.15">
      <c r="B103" s="30"/>
      <c r="C103" s="3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64"/>
      <c r="R103" s="30"/>
      <c r="S103" s="30"/>
      <c r="T103" s="30"/>
      <c r="U103" s="30"/>
      <c r="V103" s="65"/>
      <c r="W103" s="64"/>
      <c r="X103" s="30"/>
      <c r="Y103" s="65"/>
      <c r="Z103" s="65"/>
      <c r="AA103" s="65"/>
      <c r="AB103" s="65"/>
      <c r="AC103" s="65"/>
      <c r="AD103" s="30"/>
      <c r="AE103" s="75" t="e">
        <f>VLOOKUP(AD103,分类参数表!$I$2:$J$10,2,FALSE)</f>
        <v>#N/A</v>
      </c>
      <c r="AF103" s="30"/>
      <c r="AG103" s="30"/>
      <c r="AH103" s="30"/>
      <c r="AI103" s="30"/>
      <c r="AJ103" s="30"/>
      <c r="AK103" s="30"/>
      <c r="AL103" s="30"/>
      <c r="AM103" s="65"/>
      <c r="AN103" s="88"/>
      <c r="AO103" s="96"/>
    </row>
    <row r="104" spans="2:41" ht="15" customHeight="1" x14ac:dyDescent="0.15">
      <c r="B104" s="4">
        <v>42350</v>
      </c>
      <c r="C104" s="5" t="s">
        <v>831</v>
      </c>
      <c r="D104" s="2">
        <v>1</v>
      </c>
      <c r="E104" s="6" t="s">
        <v>146</v>
      </c>
      <c r="F104" s="6" t="s">
        <v>120</v>
      </c>
      <c r="G104" s="45" t="s">
        <v>832</v>
      </c>
      <c r="H104" s="2" t="s">
        <v>166</v>
      </c>
      <c r="I104" s="2">
        <v>25.5</v>
      </c>
      <c r="J104" s="2" t="s">
        <v>44</v>
      </c>
      <c r="K104" s="6" t="s">
        <v>63</v>
      </c>
      <c r="L104" s="2" t="s">
        <v>66</v>
      </c>
      <c r="M104" s="2">
        <v>1</v>
      </c>
      <c r="N104" s="2">
        <v>1699</v>
      </c>
      <c r="O104" s="48">
        <f>N104*M104</f>
        <v>1699</v>
      </c>
      <c r="P104" s="326">
        <f>SUM(O104:O106)</f>
        <v>2267</v>
      </c>
      <c r="Q104" s="56"/>
      <c r="R104" s="329">
        <f>SUMPRODUCT(Q104:Q106+0)</f>
        <v>0</v>
      </c>
      <c r="S104" s="332">
        <f>R104/P104</f>
        <v>0</v>
      </c>
      <c r="T104" s="335" t="e">
        <f>LOOKUP(S104,{0.4,0.45,0.5,0.55,0.6,0.65,0.7,0.75,0.8,0.85,0.9,0.95,1},{0.1,0.175,0.25,0.325,0.4,0.475,0.55,0.625,0.7,0.775,0.85,0.925,1})</f>
        <v>#N/A</v>
      </c>
      <c r="U104" s="336"/>
      <c r="V104" s="339"/>
      <c r="W104" s="342"/>
      <c r="X104" s="345"/>
      <c r="Y104" s="348">
        <f>R104-(V104/10)-X104</f>
        <v>0</v>
      </c>
      <c r="Z104" s="351" t="e">
        <f>Y104*T104*AE104</f>
        <v>#N/A</v>
      </c>
      <c r="AA104" s="351" t="e">
        <f>U104-V104+Z104</f>
        <v>#N/A</v>
      </c>
      <c r="AB104" s="74"/>
      <c r="AC104" s="74"/>
      <c r="AE104" s="75" t="e">
        <f>VLOOKUP(AD104,分类参数表!$I$2:$J$10,2,FALSE)</f>
        <v>#N/A</v>
      </c>
      <c r="AF104" s="76"/>
      <c r="AG104" s="85"/>
      <c r="AH104" s="85"/>
      <c r="AI104" s="85"/>
      <c r="AJ104" s="85"/>
      <c r="AK104" s="85"/>
      <c r="AL104" s="85"/>
      <c r="AM104" s="86"/>
      <c r="AN104" s="87">
        <f>(Q104-AM104)/M104/N104</f>
        <v>0</v>
      </c>
      <c r="AO104" s="95"/>
    </row>
    <row r="105" spans="2:41" ht="15" customHeight="1" x14ac:dyDescent="0.15">
      <c r="B105" s="4">
        <v>42350</v>
      </c>
      <c r="C105" s="5" t="s">
        <v>831</v>
      </c>
      <c r="D105" s="2">
        <v>2</v>
      </c>
      <c r="E105" s="6" t="s">
        <v>111</v>
      </c>
      <c r="F105" s="6" t="s">
        <v>112</v>
      </c>
      <c r="G105" s="46" t="s">
        <v>754</v>
      </c>
      <c r="H105" s="2" t="s">
        <v>184</v>
      </c>
      <c r="I105" s="2" t="s">
        <v>208</v>
      </c>
      <c r="J105" s="2" t="s">
        <v>62</v>
      </c>
      <c r="K105" s="6" t="s">
        <v>63</v>
      </c>
      <c r="L105" s="2" t="s">
        <v>66</v>
      </c>
      <c r="M105" s="2">
        <v>1</v>
      </c>
      <c r="N105" s="2">
        <v>280</v>
      </c>
      <c r="O105" s="48">
        <f>N105*M105</f>
        <v>280</v>
      </c>
      <c r="P105" s="327"/>
      <c r="Q105" s="70"/>
      <c r="R105" s="330"/>
      <c r="S105" s="333"/>
      <c r="T105" s="327"/>
      <c r="U105" s="337"/>
      <c r="V105" s="340"/>
      <c r="W105" s="343"/>
      <c r="X105" s="346"/>
      <c r="Y105" s="349"/>
      <c r="Z105" s="352"/>
      <c r="AA105" s="352"/>
      <c r="AB105" s="74"/>
      <c r="AC105" s="74"/>
      <c r="AD105" s="22">
        <f>AD104</f>
        <v>0</v>
      </c>
      <c r="AE105" s="75" t="e">
        <f>VLOOKUP(AD105,分类参数表!$I$2:$J$10,2,FALSE)</f>
        <v>#N/A</v>
      </c>
      <c r="AF105" s="82"/>
      <c r="AG105" s="24"/>
      <c r="AH105" s="24"/>
      <c r="AI105" s="24"/>
      <c r="AJ105" s="24"/>
      <c r="AK105" s="24"/>
      <c r="AL105" s="24"/>
      <c r="AN105" s="94">
        <f>(Q105-AM105)/M105/N105</f>
        <v>0</v>
      </c>
      <c r="AO105" s="100"/>
    </row>
    <row r="106" spans="2:41" ht="15" customHeight="1" x14ac:dyDescent="0.15">
      <c r="B106" s="4">
        <v>42350</v>
      </c>
      <c r="C106" s="5" t="s">
        <v>831</v>
      </c>
      <c r="D106" s="2">
        <v>3</v>
      </c>
      <c r="E106" s="6" t="s">
        <v>100</v>
      </c>
      <c r="F106" s="6" t="s">
        <v>128</v>
      </c>
      <c r="G106" s="101" t="s">
        <v>833</v>
      </c>
      <c r="H106" s="2" t="s">
        <v>808</v>
      </c>
      <c r="I106" s="2" t="s">
        <v>156</v>
      </c>
      <c r="J106" s="2" t="s">
        <v>44</v>
      </c>
      <c r="K106" s="6" t="s">
        <v>63</v>
      </c>
      <c r="L106" s="2" t="s">
        <v>66</v>
      </c>
      <c r="M106" s="2">
        <v>1</v>
      </c>
      <c r="N106" s="2">
        <v>288</v>
      </c>
      <c r="O106" s="48">
        <f>N106*M106</f>
        <v>288</v>
      </c>
      <c r="P106" s="327"/>
      <c r="Q106" s="70"/>
      <c r="R106" s="330"/>
      <c r="S106" s="333"/>
      <c r="T106" s="327"/>
      <c r="U106" s="337"/>
      <c r="V106" s="340"/>
      <c r="W106" s="343"/>
      <c r="X106" s="346"/>
      <c r="Y106" s="349"/>
      <c r="Z106" s="352"/>
      <c r="AA106" s="352"/>
      <c r="AB106" s="83"/>
      <c r="AC106" s="83"/>
      <c r="AD106" s="22">
        <f>AD105</f>
        <v>0</v>
      </c>
      <c r="AE106" s="75" t="e">
        <f>VLOOKUP(AD106,分类参数表!$I$2:$J$10,2,FALSE)</f>
        <v>#N/A</v>
      </c>
      <c r="AF106" s="82"/>
      <c r="AG106" s="24"/>
      <c r="AH106" s="24"/>
      <c r="AI106" s="24"/>
      <c r="AJ106" s="24"/>
      <c r="AK106" s="24"/>
      <c r="AL106" s="24"/>
      <c r="AN106" s="94">
        <f>(Q106-AM106)/M106/N106</f>
        <v>0</v>
      </c>
      <c r="AO106" s="100"/>
    </row>
    <row r="107" spans="2:41" s="19" customFormat="1" ht="15" customHeight="1" x14ac:dyDescent="0.15">
      <c r="B107" s="30"/>
      <c r="C107" s="3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64"/>
      <c r="R107" s="30"/>
      <c r="S107" s="30"/>
      <c r="T107" s="30"/>
      <c r="U107" s="30"/>
      <c r="V107" s="65"/>
      <c r="W107" s="64"/>
      <c r="X107" s="30"/>
      <c r="Y107" s="65"/>
      <c r="Z107" s="65"/>
      <c r="AA107" s="65"/>
      <c r="AB107" s="65"/>
      <c r="AC107" s="65"/>
      <c r="AD107" s="30"/>
      <c r="AE107" s="75" t="e">
        <f>VLOOKUP(AD107,分类参数表!$I$2:$J$10,2,FALSE)</f>
        <v>#N/A</v>
      </c>
      <c r="AF107" s="30"/>
      <c r="AG107" s="30"/>
      <c r="AH107" s="30"/>
      <c r="AI107" s="30"/>
      <c r="AJ107" s="30"/>
      <c r="AK107" s="30"/>
      <c r="AL107" s="30"/>
      <c r="AM107" s="65"/>
      <c r="AN107" s="88"/>
      <c r="AO107" s="96"/>
    </row>
    <row r="108" spans="2:41" ht="15" customHeight="1" x14ac:dyDescent="0.15">
      <c r="B108" s="4">
        <v>42350</v>
      </c>
      <c r="C108" s="5" t="s">
        <v>834</v>
      </c>
      <c r="D108" s="2">
        <v>1</v>
      </c>
      <c r="E108" s="6" t="s">
        <v>100</v>
      </c>
      <c r="F108" s="6" t="s">
        <v>128</v>
      </c>
      <c r="G108" s="2" t="s">
        <v>835</v>
      </c>
      <c r="H108" s="2" t="s">
        <v>752</v>
      </c>
      <c r="I108" s="2" t="s">
        <v>104</v>
      </c>
      <c r="J108" s="2" t="s">
        <v>44</v>
      </c>
      <c r="K108" s="6" t="s">
        <v>45</v>
      </c>
      <c r="L108" s="2" t="s">
        <v>46</v>
      </c>
      <c r="M108" s="2">
        <v>1</v>
      </c>
      <c r="N108" s="2">
        <v>288</v>
      </c>
      <c r="O108" s="48">
        <f t="shared" ref="O108:O113" si="23">N108*M108</f>
        <v>288</v>
      </c>
      <c r="P108" s="49">
        <f>SUM(O108:O108)</f>
        <v>288</v>
      </c>
      <c r="Q108" s="56"/>
      <c r="R108" s="57">
        <f>SUMPRODUCT(Q108:Q108+0)</f>
        <v>0</v>
      </c>
      <c r="S108" s="58">
        <f>R108/P108</f>
        <v>0</v>
      </c>
      <c r="T108" s="59" t="e">
        <f>LOOKUP(S108,{0.4,0.45,0.5,0.55,0.6,0.65,0.7,0.75,0.8,0.85,0.9,0.95,1},{0.1,0.175,0.25,0.325,0.4,0.475,0.55,0.625,0.7,0.775,0.85,0.925,1})</f>
        <v>#N/A</v>
      </c>
      <c r="U108" s="60"/>
      <c r="V108" s="61"/>
      <c r="W108" s="62"/>
      <c r="X108" s="63"/>
      <c r="Y108" s="72">
        <f>R108-(V108/10)-X108</f>
        <v>0</v>
      </c>
      <c r="Z108" s="73" t="e">
        <f>Y108*T108*AE108</f>
        <v>#N/A</v>
      </c>
      <c r="AA108" s="73" t="e">
        <f>U108-V108+Z108</f>
        <v>#N/A</v>
      </c>
      <c r="AB108" s="74"/>
      <c r="AC108" s="74"/>
      <c r="AE108" s="75" t="e">
        <f>VLOOKUP(AD108,分类参数表!$I$2:$J$10,2,FALSE)</f>
        <v>#N/A</v>
      </c>
      <c r="AF108" s="76"/>
      <c r="AG108" s="85"/>
      <c r="AH108" s="85"/>
      <c r="AI108" s="85"/>
      <c r="AJ108" s="85"/>
      <c r="AK108" s="85"/>
      <c r="AL108" s="85"/>
      <c r="AM108" s="86"/>
      <c r="AN108" s="87">
        <f t="shared" ref="AN108:AN113" si="24">(Q108-AM108)/M108/N108</f>
        <v>0</v>
      </c>
      <c r="AO108" s="95"/>
    </row>
    <row r="109" spans="2:41" s="19" customFormat="1" ht="15" customHeight="1" x14ac:dyDescent="0.15"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64"/>
      <c r="R109" s="30"/>
      <c r="S109" s="30"/>
      <c r="T109" s="30"/>
      <c r="U109" s="30"/>
      <c r="V109" s="65"/>
      <c r="W109" s="64"/>
      <c r="X109" s="30"/>
      <c r="Y109" s="65"/>
      <c r="Z109" s="65"/>
      <c r="AA109" s="65"/>
      <c r="AB109" s="65"/>
      <c r="AC109" s="65"/>
      <c r="AD109" s="30"/>
      <c r="AE109" s="75" t="e">
        <f>VLOOKUP(AD109,分类参数表!$I$2:$J$10,2,FALSE)</f>
        <v>#N/A</v>
      </c>
      <c r="AF109" s="30"/>
      <c r="AG109" s="30"/>
      <c r="AH109" s="30"/>
      <c r="AI109" s="30"/>
      <c r="AJ109" s="30"/>
      <c r="AK109" s="30"/>
      <c r="AL109" s="30"/>
      <c r="AM109" s="65"/>
      <c r="AN109" s="88"/>
      <c r="AO109" s="96"/>
    </row>
    <row r="110" spans="2:41" ht="15" customHeight="1" x14ac:dyDescent="0.15">
      <c r="B110" s="4">
        <v>42350</v>
      </c>
      <c r="C110" s="5" t="s">
        <v>836</v>
      </c>
      <c r="D110" s="2">
        <v>1</v>
      </c>
      <c r="E110" s="6" t="s">
        <v>59</v>
      </c>
      <c r="F110" s="6" t="s">
        <v>165</v>
      </c>
      <c r="G110" s="43" t="s">
        <v>754</v>
      </c>
      <c r="H110" s="2" t="s">
        <v>166</v>
      </c>
      <c r="I110" s="2" t="s">
        <v>72</v>
      </c>
      <c r="J110" s="2" t="s">
        <v>62</v>
      </c>
      <c r="K110" s="6" t="s">
        <v>55</v>
      </c>
      <c r="L110" s="2" t="s">
        <v>46</v>
      </c>
      <c r="M110" s="2">
        <v>1</v>
      </c>
      <c r="N110" s="2">
        <v>138</v>
      </c>
      <c r="O110" s="48">
        <f t="shared" si="23"/>
        <v>138</v>
      </c>
      <c r="P110" s="49">
        <f>SUM(O110:O110)</f>
        <v>138</v>
      </c>
      <c r="Q110" s="56"/>
      <c r="R110" s="57">
        <f>SUMPRODUCT(Q110:Q110+0)</f>
        <v>0</v>
      </c>
      <c r="S110" s="58">
        <f>R110/P110</f>
        <v>0</v>
      </c>
      <c r="T110" s="59" t="e">
        <f>LOOKUP(S110,{0.4,0.45,0.5,0.55,0.6,0.65,0.7,0.75,0.8,0.85,0.9,0.95,1},{0.1,0.175,0.25,0.325,0.4,0.475,0.55,0.625,0.7,0.775,0.85,0.925,1})</f>
        <v>#N/A</v>
      </c>
      <c r="U110" s="60"/>
      <c r="V110" s="61"/>
      <c r="W110" s="62"/>
      <c r="X110" s="63"/>
      <c r="Y110" s="72">
        <f>R110-(V110/10)-X110</f>
        <v>0</v>
      </c>
      <c r="Z110" s="73" t="e">
        <f>Y110*T110*AE110</f>
        <v>#N/A</v>
      </c>
      <c r="AA110" s="73" t="e">
        <f>U110-V110+Z110</f>
        <v>#N/A</v>
      </c>
      <c r="AB110" s="74"/>
      <c r="AC110" s="74"/>
      <c r="AE110" s="75" t="e">
        <f>VLOOKUP(AD110,分类参数表!$I$2:$J$10,2,FALSE)</f>
        <v>#N/A</v>
      </c>
      <c r="AF110" s="76"/>
      <c r="AG110" s="85"/>
      <c r="AH110" s="85"/>
      <c r="AI110" s="85"/>
      <c r="AJ110" s="85"/>
      <c r="AK110" s="85"/>
      <c r="AL110" s="85"/>
      <c r="AM110" s="86"/>
      <c r="AN110" s="87">
        <f t="shared" si="24"/>
        <v>0</v>
      </c>
      <c r="AO110" s="95"/>
    </row>
    <row r="111" spans="2:41" s="19" customFormat="1" ht="15" customHeight="1" x14ac:dyDescent="0.15">
      <c r="B111" s="30"/>
      <c r="C111" s="3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64"/>
      <c r="R111" s="30"/>
      <c r="S111" s="30"/>
      <c r="T111" s="30"/>
      <c r="U111" s="30"/>
      <c r="V111" s="65"/>
      <c r="W111" s="64"/>
      <c r="X111" s="30"/>
      <c r="Y111" s="65"/>
      <c r="Z111" s="65"/>
      <c r="AA111" s="65"/>
      <c r="AB111" s="65"/>
      <c r="AC111" s="65"/>
      <c r="AD111" s="30"/>
      <c r="AE111" s="75" t="e">
        <f>VLOOKUP(AD111,分类参数表!$I$2:$J$10,2,FALSE)</f>
        <v>#N/A</v>
      </c>
      <c r="AF111" s="30"/>
      <c r="AG111" s="30"/>
      <c r="AH111" s="30"/>
      <c r="AI111" s="30"/>
      <c r="AJ111" s="30"/>
      <c r="AK111" s="30"/>
      <c r="AL111" s="30"/>
      <c r="AM111" s="65"/>
      <c r="AN111" s="88"/>
      <c r="AO111" s="96"/>
    </row>
    <row r="112" spans="2:41" ht="15" customHeight="1" x14ac:dyDescent="0.15">
      <c r="B112" s="4">
        <v>42350</v>
      </c>
      <c r="C112" s="5" t="s">
        <v>837</v>
      </c>
      <c r="D112" s="2">
        <v>1</v>
      </c>
      <c r="E112" s="6" t="s">
        <v>100</v>
      </c>
      <c r="F112" s="6" t="s">
        <v>227</v>
      </c>
      <c r="G112" s="43" t="s">
        <v>754</v>
      </c>
      <c r="H112" s="2" t="s">
        <v>137</v>
      </c>
      <c r="I112" s="2" t="s">
        <v>53</v>
      </c>
      <c r="J112" s="2" t="s">
        <v>62</v>
      </c>
      <c r="K112" s="6" t="s">
        <v>63</v>
      </c>
      <c r="L112" s="2" t="s">
        <v>46</v>
      </c>
      <c r="M112" s="2">
        <v>1</v>
      </c>
      <c r="N112" s="2">
        <v>20</v>
      </c>
      <c r="O112" s="48">
        <f t="shared" si="23"/>
        <v>20</v>
      </c>
      <c r="P112" s="326">
        <f>SUM(O112:O113)</f>
        <v>70</v>
      </c>
      <c r="Q112" s="56"/>
      <c r="R112" s="329">
        <f>SUMPRODUCT(Q112:Q113+0)</f>
        <v>0</v>
      </c>
      <c r="S112" s="332">
        <f>R112/P112</f>
        <v>0</v>
      </c>
      <c r="T112" s="335" t="e">
        <f>LOOKUP(S112,{0.4,0.45,0.5,0.55,0.6,0.65,0.7,0.75,0.8,0.85,0.9,0.95,1},{0.1,0.175,0.25,0.325,0.4,0.475,0.55,0.625,0.7,0.775,0.85,0.925,1})</f>
        <v>#N/A</v>
      </c>
      <c r="U112" s="336"/>
      <c r="V112" s="339"/>
      <c r="W112" s="342"/>
      <c r="X112" s="345"/>
      <c r="Y112" s="348">
        <f>R112-(V112/10)-X112</f>
        <v>0</v>
      </c>
      <c r="Z112" s="351" t="e">
        <f>Y112*T112*AE112</f>
        <v>#N/A</v>
      </c>
      <c r="AA112" s="351" t="e">
        <f>U112-V112+Z112</f>
        <v>#N/A</v>
      </c>
      <c r="AB112" s="74"/>
      <c r="AC112" s="74"/>
      <c r="AE112" s="75" t="e">
        <f>VLOOKUP(AD112,分类参数表!$I$2:$J$10,2,FALSE)</f>
        <v>#N/A</v>
      </c>
      <c r="AF112" s="76"/>
      <c r="AG112" s="85"/>
      <c r="AH112" s="85"/>
      <c r="AI112" s="85"/>
      <c r="AJ112" s="85"/>
      <c r="AK112" s="85"/>
      <c r="AL112" s="85"/>
      <c r="AM112" s="86"/>
      <c r="AN112" s="87">
        <f t="shared" si="24"/>
        <v>0</v>
      </c>
      <c r="AO112" s="95"/>
    </row>
    <row r="113" spans="2:41" ht="15" customHeight="1" x14ac:dyDescent="0.15">
      <c r="B113" s="4">
        <v>42350</v>
      </c>
      <c r="C113" s="5" t="s">
        <v>837</v>
      </c>
      <c r="D113" s="2">
        <v>2</v>
      </c>
      <c r="E113" s="6" t="s">
        <v>50</v>
      </c>
      <c r="F113" s="6" t="s">
        <v>112</v>
      </c>
      <c r="G113" s="44" t="s">
        <v>754</v>
      </c>
      <c r="H113" s="2" t="s">
        <v>166</v>
      </c>
      <c r="I113" s="2" t="s">
        <v>53</v>
      </c>
      <c r="J113" s="2" t="s">
        <v>62</v>
      </c>
      <c r="K113" s="6" t="s">
        <v>63</v>
      </c>
      <c r="L113" s="2" t="s">
        <v>46</v>
      </c>
      <c r="M113" s="2">
        <v>1</v>
      </c>
      <c r="N113" s="2">
        <v>50</v>
      </c>
      <c r="O113" s="48">
        <f t="shared" si="23"/>
        <v>50</v>
      </c>
      <c r="P113" s="327"/>
      <c r="Q113" s="70"/>
      <c r="R113" s="330"/>
      <c r="S113" s="333"/>
      <c r="T113" s="327"/>
      <c r="U113" s="337"/>
      <c r="V113" s="340"/>
      <c r="W113" s="343"/>
      <c r="X113" s="346"/>
      <c r="Y113" s="349"/>
      <c r="Z113" s="352"/>
      <c r="AA113" s="352"/>
      <c r="AB113" s="74"/>
      <c r="AC113" s="74"/>
      <c r="AD113" s="22">
        <f>AD112</f>
        <v>0</v>
      </c>
      <c r="AE113" s="75" t="e">
        <f>VLOOKUP(AD113,分类参数表!$I$2:$J$10,2,FALSE)</f>
        <v>#N/A</v>
      </c>
      <c r="AF113" s="82"/>
      <c r="AG113" s="24"/>
      <c r="AH113" s="24"/>
      <c r="AI113" s="24"/>
      <c r="AJ113" s="24"/>
      <c r="AK113" s="24"/>
      <c r="AL113" s="24"/>
      <c r="AN113" s="94">
        <f t="shared" si="24"/>
        <v>0</v>
      </c>
      <c r="AO113" s="100"/>
    </row>
    <row r="114" spans="2:41" s="19" customFormat="1" ht="15" customHeight="1" x14ac:dyDescent="0.15"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64"/>
      <c r="R114" s="30"/>
      <c r="S114" s="30"/>
      <c r="T114" s="30"/>
      <c r="U114" s="30"/>
      <c r="V114" s="65"/>
      <c r="W114" s="64"/>
      <c r="X114" s="30"/>
      <c r="Y114" s="65"/>
      <c r="Z114" s="65"/>
      <c r="AA114" s="65"/>
      <c r="AB114" s="65"/>
      <c r="AC114" s="65"/>
      <c r="AD114" s="30"/>
      <c r="AE114" s="75" t="e">
        <f>VLOOKUP(AD114,分类参数表!$I$2:$J$10,2,FALSE)</f>
        <v>#N/A</v>
      </c>
      <c r="AF114" s="30"/>
      <c r="AG114" s="30"/>
      <c r="AH114" s="30"/>
      <c r="AI114" s="30"/>
      <c r="AJ114" s="30"/>
      <c r="AK114" s="30"/>
      <c r="AL114" s="30"/>
      <c r="AM114" s="65"/>
      <c r="AN114" s="88"/>
      <c r="AO114" s="96"/>
    </row>
    <row r="115" spans="2:41" ht="15" customHeight="1" x14ac:dyDescent="0.15">
      <c r="B115" s="4">
        <v>42350</v>
      </c>
      <c r="C115" s="5" t="s">
        <v>838</v>
      </c>
      <c r="D115" s="2">
        <v>1</v>
      </c>
      <c r="E115" s="6" t="s">
        <v>671</v>
      </c>
      <c r="F115" s="6" t="s">
        <v>112</v>
      </c>
      <c r="G115" s="43" t="s">
        <v>754</v>
      </c>
      <c r="H115" s="2" t="s">
        <v>184</v>
      </c>
      <c r="I115" s="2" t="s">
        <v>53</v>
      </c>
      <c r="J115" s="2" t="s">
        <v>62</v>
      </c>
      <c r="K115" s="6" t="s">
        <v>45</v>
      </c>
      <c r="L115" s="2" t="s">
        <v>66</v>
      </c>
      <c r="M115" s="2">
        <v>2</v>
      </c>
      <c r="N115" s="2">
        <v>320</v>
      </c>
      <c r="O115" s="48">
        <f>N115*M115</f>
        <v>640</v>
      </c>
      <c r="P115" s="49">
        <f>SUM(O115:O115)</f>
        <v>640</v>
      </c>
      <c r="Q115" s="56"/>
      <c r="R115" s="57">
        <f>SUMPRODUCT(Q115:Q115+0)</f>
        <v>0</v>
      </c>
      <c r="S115" s="58">
        <f>R115/P115</f>
        <v>0</v>
      </c>
      <c r="T115" s="59" t="e">
        <f>LOOKUP(S115,{0.4,0.45,0.5,0.55,0.6,0.65,0.7,0.75,0.8,0.85,0.9,0.95,1},{0.1,0.175,0.25,0.325,0.4,0.475,0.55,0.625,0.7,0.775,0.85,0.925,1})</f>
        <v>#N/A</v>
      </c>
      <c r="U115" s="60"/>
      <c r="V115" s="61"/>
      <c r="W115" s="62"/>
      <c r="X115" s="63"/>
      <c r="Y115" s="72">
        <f>R115-(V115/10)-X115</f>
        <v>0</v>
      </c>
      <c r="Z115" s="73" t="e">
        <f>Y115*T115*AE115</f>
        <v>#N/A</v>
      </c>
      <c r="AA115" s="73" t="e">
        <f>U115-V115+Z115</f>
        <v>#N/A</v>
      </c>
      <c r="AB115" s="74"/>
      <c r="AC115" s="74"/>
      <c r="AE115" s="75" t="e">
        <f>VLOOKUP(AD115,分类参数表!$I$2:$J$10,2,FALSE)</f>
        <v>#N/A</v>
      </c>
      <c r="AF115" s="76"/>
      <c r="AG115" s="85"/>
      <c r="AH115" s="85"/>
      <c r="AI115" s="85"/>
      <c r="AJ115" s="85"/>
      <c r="AK115" s="85"/>
      <c r="AL115" s="85"/>
      <c r="AM115" s="86"/>
      <c r="AN115" s="87">
        <f>(Q115-AM115)/M115/N115</f>
        <v>0</v>
      </c>
      <c r="AO115" s="95"/>
    </row>
    <row r="116" spans="2:41" s="19" customFormat="1" ht="15" customHeight="1" x14ac:dyDescent="0.15"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64"/>
      <c r="R116" s="30"/>
      <c r="S116" s="30"/>
      <c r="T116" s="30"/>
      <c r="U116" s="30"/>
      <c r="V116" s="65"/>
      <c r="W116" s="64"/>
      <c r="X116" s="30"/>
      <c r="Y116" s="65"/>
      <c r="Z116" s="65"/>
      <c r="AA116" s="65"/>
      <c r="AB116" s="65"/>
      <c r="AC116" s="65"/>
      <c r="AD116" s="30"/>
      <c r="AE116" s="75" t="e">
        <f>VLOOKUP(AD116,分类参数表!$I$2:$J$10,2,FALSE)</f>
        <v>#N/A</v>
      </c>
      <c r="AF116" s="30"/>
      <c r="AG116" s="30"/>
      <c r="AH116" s="30"/>
      <c r="AI116" s="30"/>
      <c r="AJ116" s="30"/>
      <c r="AK116" s="30"/>
      <c r="AL116" s="30"/>
      <c r="AM116" s="65"/>
      <c r="AN116" s="88"/>
      <c r="AO116" s="96"/>
    </row>
    <row r="117" spans="2:41" ht="15" customHeight="1" x14ac:dyDescent="0.15">
      <c r="B117" s="4">
        <v>42350</v>
      </c>
      <c r="C117" s="5" t="s">
        <v>839</v>
      </c>
      <c r="D117" s="2">
        <v>1</v>
      </c>
      <c r="E117" s="6" t="s">
        <v>111</v>
      </c>
      <c r="F117" s="6" t="s">
        <v>112</v>
      </c>
      <c r="G117" s="43" t="s">
        <v>754</v>
      </c>
      <c r="H117" s="2" t="s">
        <v>184</v>
      </c>
      <c r="I117" s="2" t="s">
        <v>136</v>
      </c>
      <c r="J117" s="2" t="s">
        <v>62</v>
      </c>
      <c r="K117" s="6" t="s">
        <v>45</v>
      </c>
      <c r="L117" s="2" t="s">
        <v>66</v>
      </c>
      <c r="M117" s="2">
        <v>1</v>
      </c>
      <c r="N117" s="2">
        <v>280</v>
      </c>
      <c r="O117" s="48">
        <f>N117*M117</f>
        <v>280</v>
      </c>
      <c r="P117" s="49">
        <f>SUM(O117:O117)</f>
        <v>280</v>
      </c>
      <c r="Q117" s="56"/>
      <c r="R117" s="57">
        <f>SUMPRODUCT(Q117:Q117+0)</f>
        <v>0</v>
      </c>
      <c r="S117" s="58">
        <f>R117/P117</f>
        <v>0</v>
      </c>
      <c r="T117" s="59" t="e">
        <f>LOOKUP(S117,{0.4,0.45,0.5,0.55,0.6,0.65,0.7,0.75,0.8,0.85,0.9,0.95,1},{0.1,0.175,0.25,0.325,0.4,0.475,0.55,0.625,0.7,0.775,0.85,0.925,1})</f>
        <v>#N/A</v>
      </c>
      <c r="U117" s="60"/>
      <c r="V117" s="61"/>
      <c r="W117" s="62"/>
      <c r="X117" s="63"/>
      <c r="Y117" s="72">
        <f>R117-(V117/10)-X117</f>
        <v>0</v>
      </c>
      <c r="Z117" s="73" t="e">
        <f>Y117*T117*AE117</f>
        <v>#N/A</v>
      </c>
      <c r="AA117" s="73" t="e">
        <f>U117-V117+Z117</f>
        <v>#N/A</v>
      </c>
      <c r="AB117" s="74"/>
      <c r="AC117" s="74"/>
      <c r="AE117" s="75" t="e">
        <f>VLOOKUP(AD117,分类参数表!$I$2:$J$10,2,FALSE)</f>
        <v>#N/A</v>
      </c>
      <c r="AF117" s="76"/>
      <c r="AG117" s="85"/>
      <c r="AH117" s="85"/>
      <c r="AI117" s="85"/>
      <c r="AJ117" s="85"/>
      <c r="AK117" s="85"/>
      <c r="AL117" s="85"/>
      <c r="AM117" s="86"/>
      <c r="AN117" s="87">
        <f>(Q117-AM117)/M117/N117</f>
        <v>0</v>
      </c>
      <c r="AO117" s="95"/>
    </row>
    <row r="118" spans="2:41" s="20" customFormat="1" x14ac:dyDescent="0.15">
      <c r="B118" s="36"/>
      <c r="C118" s="37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67"/>
      <c r="R118" s="38"/>
      <c r="S118" s="38"/>
      <c r="T118" s="38"/>
      <c r="U118" s="38"/>
      <c r="V118" s="68"/>
      <c r="W118" s="67"/>
      <c r="X118" s="38"/>
      <c r="Y118" s="68"/>
      <c r="Z118" s="68"/>
      <c r="AA118" s="68"/>
      <c r="AB118" s="68"/>
      <c r="AC118" s="68"/>
      <c r="AD118" s="38"/>
      <c r="AE118" s="75" t="e">
        <f>VLOOKUP(AD118,分类参数表!$I$2:$J$10,2,FALSE)</f>
        <v>#N/A</v>
      </c>
      <c r="AF118" s="38"/>
      <c r="AG118" s="38"/>
      <c r="AH118" s="38"/>
      <c r="AI118" s="38"/>
      <c r="AJ118" s="38"/>
      <c r="AK118" s="38"/>
      <c r="AL118" s="38"/>
      <c r="AM118" s="68"/>
      <c r="AN118" s="90"/>
      <c r="AO118" s="98"/>
    </row>
    <row r="119" spans="2:41" ht="15" customHeight="1" x14ac:dyDescent="0.15">
      <c r="B119" s="4">
        <v>42351</v>
      </c>
      <c r="C119" s="5" t="s">
        <v>840</v>
      </c>
      <c r="D119" s="2">
        <v>1</v>
      </c>
      <c r="E119" s="6" t="s">
        <v>50</v>
      </c>
      <c r="F119" s="6" t="s">
        <v>112</v>
      </c>
      <c r="G119" s="43" t="s">
        <v>754</v>
      </c>
      <c r="H119" s="2" t="s">
        <v>841</v>
      </c>
      <c r="I119" s="2" t="s">
        <v>53</v>
      </c>
      <c r="J119" s="2" t="s">
        <v>62</v>
      </c>
      <c r="K119" s="6" t="s">
        <v>45</v>
      </c>
      <c r="L119" s="2" t="s">
        <v>46</v>
      </c>
      <c r="M119" s="2">
        <v>2</v>
      </c>
      <c r="N119" s="2">
        <v>50</v>
      </c>
      <c r="O119" s="48">
        <f>N119*M119</f>
        <v>100</v>
      </c>
      <c r="P119" s="49">
        <f>SUM(O119:O119)</f>
        <v>100</v>
      </c>
      <c r="Q119" s="56"/>
      <c r="R119" s="57">
        <f>SUMPRODUCT(Q119:Q119+0)</f>
        <v>0</v>
      </c>
      <c r="S119" s="58">
        <f>R119/P119</f>
        <v>0</v>
      </c>
      <c r="T119" s="59" t="e">
        <f>LOOKUP(S119,{0.4,0.45,0.5,0.55,0.6,0.65,0.7,0.75,0.8,0.85,0.9,0.95,1},{0.1,0.175,0.25,0.325,0.4,0.475,0.55,0.625,0.7,0.775,0.85,0.925,1})</f>
        <v>#N/A</v>
      </c>
      <c r="U119" s="60"/>
      <c r="V119" s="61"/>
      <c r="W119" s="62"/>
      <c r="X119" s="63"/>
      <c r="Y119" s="72">
        <f>R119-(V119/10)-X119</f>
        <v>0</v>
      </c>
      <c r="Z119" s="73" t="e">
        <f>Y119*T119*AE119</f>
        <v>#N/A</v>
      </c>
      <c r="AA119" s="73" t="e">
        <f>U119-V119+Z119</f>
        <v>#N/A</v>
      </c>
      <c r="AB119" s="74"/>
      <c r="AC119" s="74"/>
      <c r="AE119" s="75" t="e">
        <f>VLOOKUP(AD119,分类参数表!$I$2:$J$10,2,FALSE)</f>
        <v>#N/A</v>
      </c>
      <c r="AF119" s="76"/>
      <c r="AG119" s="85"/>
      <c r="AH119" s="85"/>
      <c r="AI119" s="85"/>
      <c r="AJ119" s="85"/>
      <c r="AK119" s="85"/>
      <c r="AL119" s="85"/>
      <c r="AM119" s="86"/>
      <c r="AN119" s="87">
        <f>(Q119-AM119)/M119/N119</f>
        <v>0</v>
      </c>
      <c r="AO119" s="95"/>
    </row>
    <row r="120" spans="2:41" s="19" customFormat="1" ht="15" customHeight="1" x14ac:dyDescent="0.15"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64"/>
      <c r="R120" s="30"/>
      <c r="S120" s="30"/>
      <c r="T120" s="30"/>
      <c r="U120" s="30"/>
      <c r="V120" s="65"/>
      <c r="W120" s="64"/>
      <c r="X120" s="30"/>
      <c r="Y120" s="65"/>
      <c r="Z120" s="65"/>
      <c r="AA120" s="65"/>
      <c r="AB120" s="65"/>
      <c r="AC120" s="65"/>
      <c r="AD120" s="30"/>
      <c r="AE120" s="75" t="e">
        <f>VLOOKUP(AD120,分类参数表!$I$2:$J$10,2,FALSE)</f>
        <v>#N/A</v>
      </c>
      <c r="AF120" s="30"/>
      <c r="AG120" s="30"/>
      <c r="AH120" s="30"/>
      <c r="AI120" s="30"/>
      <c r="AJ120" s="30"/>
      <c r="AK120" s="30"/>
      <c r="AL120" s="30"/>
      <c r="AM120" s="65"/>
      <c r="AN120" s="88"/>
      <c r="AO120" s="96"/>
    </row>
    <row r="121" spans="2:41" ht="15" customHeight="1" x14ac:dyDescent="0.15">
      <c r="B121" s="4">
        <v>42351</v>
      </c>
      <c r="C121" s="5" t="s">
        <v>842</v>
      </c>
      <c r="D121" s="2">
        <v>1</v>
      </c>
      <c r="E121" s="6" t="s">
        <v>135</v>
      </c>
      <c r="F121" s="6" t="s">
        <v>112</v>
      </c>
      <c r="G121" s="43" t="s">
        <v>754</v>
      </c>
      <c r="H121" s="2" t="s">
        <v>137</v>
      </c>
      <c r="I121" s="2" t="s">
        <v>136</v>
      </c>
      <c r="J121" s="2" t="s">
        <v>62</v>
      </c>
      <c r="K121" s="6" t="s">
        <v>45</v>
      </c>
      <c r="L121" s="2" t="s">
        <v>64</v>
      </c>
      <c r="M121" s="2">
        <v>1</v>
      </c>
      <c r="N121" s="2">
        <v>280</v>
      </c>
      <c r="O121" s="48">
        <f>N121*M121</f>
        <v>280</v>
      </c>
      <c r="P121" s="49">
        <f>SUM(O121:O121)</f>
        <v>280</v>
      </c>
      <c r="Q121" s="56"/>
      <c r="R121" s="57">
        <f>SUMPRODUCT(Q121:Q121+0)</f>
        <v>0</v>
      </c>
      <c r="S121" s="58">
        <f>R121/P121</f>
        <v>0</v>
      </c>
      <c r="T121" s="59" t="e">
        <f>LOOKUP(S121,{0.4,0.45,0.5,0.55,0.6,0.65,0.7,0.75,0.8,0.85,0.9,0.95,1},{0.1,0.175,0.25,0.325,0.4,0.475,0.55,0.625,0.7,0.775,0.85,0.925,1})</f>
        <v>#N/A</v>
      </c>
      <c r="U121" s="60"/>
      <c r="V121" s="61"/>
      <c r="W121" s="62"/>
      <c r="X121" s="63"/>
      <c r="Y121" s="72">
        <f>R121-(V121/10)-X121</f>
        <v>0</v>
      </c>
      <c r="Z121" s="73" t="e">
        <f>Y121*T121*AE121</f>
        <v>#N/A</v>
      </c>
      <c r="AA121" s="73" t="e">
        <f>U121-V121+Z121</f>
        <v>#N/A</v>
      </c>
      <c r="AB121" s="74"/>
      <c r="AC121" s="74"/>
      <c r="AE121" s="75" t="e">
        <f>VLOOKUP(AD121,分类参数表!$I$2:$J$10,2,FALSE)</f>
        <v>#N/A</v>
      </c>
      <c r="AF121" s="76"/>
      <c r="AG121" s="85"/>
      <c r="AH121" s="85"/>
      <c r="AI121" s="85"/>
      <c r="AJ121" s="85"/>
      <c r="AK121" s="85"/>
      <c r="AL121" s="85"/>
      <c r="AM121" s="86"/>
      <c r="AN121" s="87">
        <f>(Q121-AM121)/M121/N121</f>
        <v>0</v>
      </c>
      <c r="AO121" s="95"/>
    </row>
    <row r="122" spans="2:41" s="19" customFormat="1" ht="15" customHeight="1" x14ac:dyDescent="0.15"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64"/>
      <c r="R122" s="30"/>
      <c r="S122" s="30"/>
      <c r="T122" s="30"/>
      <c r="U122" s="30"/>
      <c r="V122" s="65"/>
      <c r="W122" s="64"/>
      <c r="X122" s="30"/>
      <c r="Y122" s="65"/>
      <c r="Z122" s="65"/>
      <c r="AA122" s="65"/>
      <c r="AB122" s="65"/>
      <c r="AC122" s="65"/>
      <c r="AD122" s="30"/>
      <c r="AE122" s="75" t="e">
        <f>VLOOKUP(AD122,分类参数表!$I$2:$J$10,2,FALSE)</f>
        <v>#N/A</v>
      </c>
      <c r="AF122" s="30"/>
      <c r="AG122" s="30"/>
      <c r="AH122" s="30"/>
      <c r="AI122" s="30"/>
      <c r="AJ122" s="30"/>
      <c r="AK122" s="30"/>
      <c r="AL122" s="30"/>
      <c r="AM122" s="65"/>
      <c r="AN122" s="88"/>
      <c r="AO122" s="96"/>
    </row>
    <row r="123" spans="2:41" ht="15" customHeight="1" x14ac:dyDescent="0.15">
      <c r="B123" s="4">
        <v>42351</v>
      </c>
      <c r="C123" s="5" t="s">
        <v>843</v>
      </c>
      <c r="D123" s="2">
        <v>1</v>
      </c>
      <c r="E123" s="6" t="s">
        <v>50</v>
      </c>
      <c r="F123" s="6" t="s">
        <v>112</v>
      </c>
      <c r="G123" s="43" t="s">
        <v>754</v>
      </c>
      <c r="H123" s="2" t="s">
        <v>138</v>
      </c>
      <c r="I123" s="2" t="s">
        <v>53</v>
      </c>
      <c r="J123" s="2" t="s">
        <v>62</v>
      </c>
      <c r="K123" s="6" t="s">
        <v>55</v>
      </c>
      <c r="L123" s="2" t="s">
        <v>46</v>
      </c>
      <c r="M123" s="2">
        <v>3</v>
      </c>
      <c r="N123" s="2">
        <v>50</v>
      </c>
      <c r="O123" s="48">
        <f>N123*M123</f>
        <v>150</v>
      </c>
      <c r="P123" s="49">
        <f>SUM(O123:O123)</f>
        <v>150</v>
      </c>
      <c r="Q123" s="56"/>
      <c r="R123" s="57">
        <f>SUMPRODUCT(Q123:Q123+0)</f>
        <v>0</v>
      </c>
      <c r="S123" s="58">
        <f>R123/P123</f>
        <v>0</v>
      </c>
      <c r="T123" s="59" t="e">
        <f>LOOKUP(S123,{0.4,0.45,0.5,0.55,0.6,0.65,0.7,0.75,0.8,0.85,0.9,0.95,1},{0.1,0.175,0.25,0.325,0.4,0.475,0.55,0.625,0.7,0.775,0.85,0.925,1})</f>
        <v>#N/A</v>
      </c>
      <c r="U123" s="60"/>
      <c r="V123" s="61"/>
      <c r="W123" s="62"/>
      <c r="X123" s="63"/>
      <c r="Y123" s="72">
        <f>R123-(V123/10)-X123</f>
        <v>0</v>
      </c>
      <c r="Z123" s="73" t="e">
        <f>Y123*T123*AE123</f>
        <v>#N/A</v>
      </c>
      <c r="AA123" s="73" t="e">
        <f>U123-V123+Z123</f>
        <v>#N/A</v>
      </c>
      <c r="AB123" s="74"/>
      <c r="AC123" s="74"/>
      <c r="AE123" s="75" t="e">
        <f>VLOOKUP(AD123,分类参数表!$I$2:$J$10,2,FALSE)</f>
        <v>#N/A</v>
      </c>
      <c r="AF123" s="76"/>
      <c r="AG123" s="85"/>
      <c r="AH123" s="85"/>
      <c r="AI123" s="85"/>
      <c r="AJ123" s="85"/>
      <c r="AK123" s="85"/>
      <c r="AL123" s="85"/>
      <c r="AM123" s="86"/>
      <c r="AN123" s="87">
        <f>(Q123-AM123)/M123/N123</f>
        <v>0</v>
      </c>
      <c r="AO123" s="95"/>
    </row>
    <row r="124" spans="2:41" s="19" customFormat="1" ht="15" customHeight="1" x14ac:dyDescent="0.15"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64"/>
      <c r="R124" s="30"/>
      <c r="S124" s="30"/>
      <c r="T124" s="30"/>
      <c r="U124" s="30"/>
      <c r="V124" s="65"/>
      <c r="W124" s="64"/>
      <c r="X124" s="30"/>
      <c r="Y124" s="65"/>
      <c r="Z124" s="65"/>
      <c r="AA124" s="65"/>
      <c r="AB124" s="65"/>
      <c r="AC124" s="65"/>
      <c r="AD124" s="30"/>
      <c r="AE124" s="75" t="e">
        <f>VLOOKUP(AD124,分类参数表!$I$2:$J$10,2,FALSE)</f>
        <v>#N/A</v>
      </c>
      <c r="AF124" s="30"/>
      <c r="AG124" s="30"/>
      <c r="AH124" s="30"/>
      <c r="AI124" s="30"/>
      <c r="AJ124" s="30"/>
      <c r="AK124" s="30"/>
      <c r="AL124" s="30"/>
      <c r="AM124" s="65"/>
      <c r="AN124" s="88"/>
      <c r="AO124" s="96"/>
    </row>
    <row r="125" spans="2:41" ht="15" customHeight="1" x14ac:dyDescent="0.15">
      <c r="B125" s="4">
        <v>42351</v>
      </c>
      <c r="C125" s="5" t="s">
        <v>844</v>
      </c>
      <c r="D125" s="2">
        <v>1</v>
      </c>
      <c r="E125" s="6" t="s">
        <v>50</v>
      </c>
      <c r="F125" s="6" t="s">
        <v>112</v>
      </c>
      <c r="G125" s="43" t="s">
        <v>754</v>
      </c>
      <c r="H125" s="2" t="s">
        <v>166</v>
      </c>
      <c r="I125" s="2" t="s">
        <v>53</v>
      </c>
      <c r="J125" s="2" t="s">
        <v>62</v>
      </c>
      <c r="K125" s="6" t="s">
        <v>45</v>
      </c>
      <c r="L125" s="2" t="s">
        <v>46</v>
      </c>
      <c r="M125" s="2">
        <v>1</v>
      </c>
      <c r="N125" s="2">
        <v>50</v>
      </c>
      <c r="O125" s="48">
        <f>N125*M125</f>
        <v>50</v>
      </c>
      <c r="P125" s="49">
        <f>SUM(O125:O125)</f>
        <v>50</v>
      </c>
      <c r="Q125" s="56"/>
      <c r="R125" s="57">
        <f>SUMPRODUCT(Q125:Q125+0)</f>
        <v>0</v>
      </c>
      <c r="S125" s="58">
        <f>R125/P125</f>
        <v>0</v>
      </c>
      <c r="T125" s="59" t="e">
        <f>LOOKUP(S125,{0.4,0.45,0.5,0.55,0.6,0.65,0.7,0.75,0.8,0.85,0.9,0.95,1},{0.1,0.175,0.25,0.325,0.4,0.475,0.55,0.625,0.7,0.775,0.85,0.925,1})</f>
        <v>#N/A</v>
      </c>
      <c r="U125" s="60"/>
      <c r="V125" s="61"/>
      <c r="W125" s="62"/>
      <c r="X125" s="63"/>
      <c r="Y125" s="72">
        <f>R125-(V125/10)-X125</f>
        <v>0</v>
      </c>
      <c r="Z125" s="73" t="e">
        <f>Y125*T125*AE125</f>
        <v>#N/A</v>
      </c>
      <c r="AA125" s="73" t="e">
        <f>U125-V125+Z125</f>
        <v>#N/A</v>
      </c>
      <c r="AB125" s="74"/>
      <c r="AC125" s="74"/>
      <c r="AE125" s="75" t="e">
        <f>VLOOKUP(AD125,分类参数表!$I$2:$J$10,2,FALSE)</f>
        <v>#N/A</v>
      </c>
      <c r="AF125" s="76"/>
      <c r="AG125" s="85"/>
      <c r="AH125" s="85"/>
      <c r="AI125" s="85"/>
      <c r="AJ125" s="85"/>
      <c r="AK125" s="85"/>
      <c r="AL125" s="85"/>
      <c r="AM125" s="86"/>
      <c r="AN125" s="87">
        <f>(Q125-AM125)/M125/N125</f>
        <v>0</v>
      </c>
      <c r="AO125" s="95"/>
    </row>
    <row r="126" spans="2:41" s="19" customFormat="1" ht="15" customHeight="1" x14ac:dyDescent="0.15"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64"/>
      <c r="R126" s="30"/>
      <c r="S126" s="30"/>
      <c r="T126" s="30"/>
      <c r="U126" s="30"/>
      <c r="V126" s="65"/>
      <c r="W126" s="64"/>
      <c r="X126" s="30"/>
      <c r="Y126" s="65"/>
      <c r="Z126" s="65"/>
      <c r="AA126" s="65"/>
      <c r="AB126" s="65"/>
      <c r="AC126" s="65"/>
      <c r="AD126" s="30"/>
      <c r="AE126" s="75" t="e">
        <f>VLOOKUP(AD126,分类参数表!$I$2:$J$10,2,FALSE)</f>
        <v>#N/A</v>
      </c>
      <c r="AF126" s="30"/>
      <c r="AG126" s="30"/>
      <c r="AH126" s="30"/>
      <c r="AI126" s="30"/>
      <c r="AJ126" s="30"/>
      <c r="AK126" s="30"/>
      <c r="AL126" s="30"/>
      <c r="AM126" s="65"/>
      <c r="AN126" s="88"/>
      <c r="AO126" s="96"/>
    </row>
    <row r="127" spans="2:41" ht="15" customHeight="1" x14ac:dyDescent="0.15">
      <c r="B127" s="4">
        <v>42351</v>
      </c>
      <c r="C127" s="5" t="s">
        <v>845</v>
      </c>
      <c r="D127" s="2">
        <v>1</v>
      </c>
      <c r="E127" s="6" t="s">
        <v>92</v>
      </c>
      <c r="F127" s="6" t="s">
        <v>91</v>
      </c>
      <c r="G127" s="2" t="s">
        <v>780</v>
      </c>
      <c r="H127" s="2" t="s">
        <v>781</v>
      </c>
      <c r="I127" s="2" t="s">
        <v>43</v>
      </c>
      <c r="J127" s="2" t="s">
        <v>44</v>
      </c>
      <c r="K127" s="6" t="s">
        <v>55</v>
      </c>
      <c r="L127" s="2" t="s">
        <v>66</v>
      </c>
      <c r="M127" s="2">
        <v>1</v>
      </c>
      <c r="N127" s="2">
        <v>1280</v>
      </c>
      <c r="O127" s="48">
        <f>N127*M127</f>
        <v>1280</v>
      </c>
      <c r="P127" s="49">
        <f>SUM(O127:O127)</f>
        <v>1280</v>
      </c>
      <c r="Q127" s="56"/>
      <c r="R127" s="57">
        <f>SUMPRODUCT(Q127:Q127+0)</f>
        <v>0</v>
      </c>
      <c r="S127" s="58">
        <f>R127/P127</f>
        <v>0</v>
      </c>
      <c r="T127" s="59" t="e">
        <f>LOOKUP(S127,{0.4,0.45,0.5,0.55,0.6,0.65,0.7,0.75,0.8,0.85,0.9,0.95,1},{0.1,0.175,0.25,0.325,0.4,0.475,0.55,0.625,0.7,0.775,0.85,0.925,1})</f>
        <v>#N/A</v>
      </c>
      <c r="U127" s="60"/>
      <c r="V127" s="61"/>
      <c r="W127" s="62"/>
      <c r="X127" s="63"/>
      <c r="Y127" s="72">
        <f>R127-(V127/10)-X127</f>
        <v>0</v>
      </c>
      <c r="Z127" s="73" t="e">
        <f>Y127*T127*AE127</f>
        <v>#N/A</v>
      </c>
      <c r="AA127" s="73" t="e">
        <f>U127-V127+Z127</f>
        <v>#N/A</v>
      </c>
      <c r="AB127" s="74"/>
      <c r="AC127" s="74"/>
      <c r="AE127" s="75" t="e">
        <f>VLOOKUP(AD127,分类参数表!$I$2:$J$10,2,FALSE)</f>
        <v>#N/A</v>
      </c>
      <c r="AF127" s="76"/>
      <c r="AG127" s="85"/>
      <c r="AH127" s="85"/>
      <c r="AI127" s="85"/>
      <c r="AJ127" s="85"/>
      <c r="AK127" s="85"/>
      <c r="AL127" s="85"/>
      <c r="AM127" s="86"/>
      <c r="AN127" s="87">
        <f>(Q127-AM127)/M127/N127</f>
        <v>0</v>
      </c>
      <c r="AO127" s="95"/>
    </row>
    <row r="128" spans="2:41" s="19" customFormat="1" ht="15" customHeight="1" x14ac:dyDescent="0.15"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64"/>
      <c r="R128" s="30"/>
      <c r="S128" s="30"/>
      <c r="T128" s="30"/>
      <c r="U128" s="30"/>
      <c r="V128" s="65"/>
      <c r="W128" s="64"/>
      <c r="X128" s="30"/>
      <c r="Y128" s="65"/>
      <c r="Z128" s="65"/>
      <c r="AA128" s="65"/>
      <c r="AB128" s="65"/>
      <c r="AC128" s="65"/>
      <c r="AD128" s="30"/>
      <c r="AE128" s="75" t="e">
        <f>VLOOKUP(AD128,分类参数表!$I$2:$J$10,2,FALSE)</f>
        <v>#N/A</v>
      </c>
      <c r="AF128" s="30"/>
      <c r="AG128" s="30"/>
      <c r="AH128" s="30"/>
      <c r="AI128" s="30"/>
      <c r="AJ128" s="30"/>
      <c r="AK128" s="30"/>
      <c r="AL128" s="30"/>
      <c r="AM128" s="65"/>
      <c r="AN128" s="88"/>
      <c r="AO128" s="96"/>
    </row>
    <row r="129" spans="2:41" ht="15" customHeight="1" x14ac:dyDescent="0.15">
      <c r="B129" s="4">
        <v>42351</v>
      </c>
      <c r="C129" s="5" t="s">
        <v>846</v>
      </c>
      <c r="D129" s="2">
        <v>1</v>
      </c>
      <c r="E129" s="6" t="s">
        <v>50</v>
      </c>
      <c r="F129" s="6" t="s">
        <v>112</v>
      </c>
      <c r="G129" s="43" t="s">
        <v>754</v>
      </c>
      <c r="H129" s="2" t="s">
        <v>841</v>
      </c>
      <c r="I129" s="2" t="s">
        <v>53</v>
      </c>
      <c r="J129" s="2" t="s">
        <v>62</v>
      </c>
      <c r="K129" s="6" t="s">
        <v>55</v>
      </c>
      <c r="L129" s="2" t="s">
        <v>46</v>
      </c>
      <c r="M129" s="2">
        <v>2</v>
      </c>
      <c r="N129" s="2">
        <v>50</v>
      </c>
      <c r="O129" s="48">
        <f>N129*M129</f>
        <v>100</v>
      </c>
      <c r="P129" s="49">
        <f>SUM(O129:O129)</f>
        <v>100</v>
      </c>
      <c r="Q129" s="56"/>
      <c r="R129" s="57">
        <f>SUMPRODUCT(Q129:Q129+0)</f>
        <v>0</v>
      </c>
      <c r="S129" s="58">
        <f>R129/P129</f>
        <v>0</v>
      </c>
      <c r="T129" s="59" t="e">
        <f>LOOKUP(S129,{0.4,0.45,0.5,0.55,0.6,0.65,0.7,0.75,0.8,0.85,0.9,0.95,1},{0.1,0.175,0.25,0.325,0.4,0.475,0.55,0.625,0.7,0.775,0.85,0.925,1})</f>
        <v>#N/A</v>
      </c>
      <c r="U129" s="60"/>
      <c r="V129" s="61"/>
      <c r="W129" s="62"/>
      <c r="X129" s="63"/>
      <c r="Y129" s="72">
        <f>R129-(V129/10)-X129</f>
        <v>0</v>
      </c>
      <c r="Z129" s="73" t="e">
        <f>Y129*T129*AE129</f>
        <v>#N/A</v>
      </c>
      <c r="AA129" s="73" t="e">
        <f>U129-V129+Z129</f>
        <v>#N/A</v>
      </c>
      <c r="AB129" s="74"/>
      <c r="AC129" s="74"/>
      <c r="AE129" s="75" t="e">
        <f>VLOOKUP(AD129,分类参数表!$I$2:$J$10,2,FALSE)</f>
        <v>#N/A</v>
      </c>
      <c r="AF129" s="76"/>
      <c r="AG129" s="85"/>
      <c r="AH129" s="85"/>
      <c r="AI129" s="85"/>
      <c r="AJ129" s="85"/>
      <c r="AK129" s="85"/>
      <c r="AL129" s="85"/>
      <c r="AM129" s="86"/>
      <c r="AN129" s="87">
        <f>(Q129-AM129)/M129/N129</f>
        <v>0</v>
      </c>
      <c r="AO129" s="95"/>
    </row>
    <row r="130" spans="2:41" s="20" customFormat="1" x14ac:dyDescent="0.15">
      <c r="B130" s="36"/>
      <c r="C130" s="37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67"/>
      <c r="R130" s="38"/>
      <c r="S130" s="38"/>
      <c r="T130" s="38"/>
      <c r="U130" s="38"/>
      <c r="V130" s="68"/>
      <c r="W130" s="67"/>
      <c r="X130" s="38"/>
      <c r="Y130" s="68"/>
      <c r="Z130" s="68"/>
      <c r="AA130" s="68"/>
      <c r="AB130" s="68"/>
      <c r="AC130" s="68"/>
      <c r="AD130" s="38"/>
      <c r="AE130" s="75" t="e">
        <f>VLOOKUP(AD130,分类参数表!$I$2:$J$10,2,FALSE)</f>
        <v>#N/A</v>
      </c>
      <c r="AF130" s="38"/>
      <c r="AG130" s="38"/>
      <c r="AH130" s="38"/>
      <c r="AI130" s="38"/>
      <c r="AJ130" s="38"/>
      <c r="AK130" s="38"/>
      <c r="AL130" s="38"/>
      <c r="AM130" s="68"/>
      <c r="AN130" s="90"/>
      <c r="AO130" s="98"/>
    </row>
    <row r="131" spans="2:41" ht="15" customHeight="1" x14ac:dyDescent="0.15">
      <c r="B131" s="4">
        <v>42352</v>
      </c>
      <c r="C131" s="5" t="s">
        <v>847</v>
      </c>
      <c r="D131" s="2">
        <v>1</v>
      </c>
      <c r="E131" s="6" t="s">
        <v>56</v>
      </c>
      <c r="F131" s="6" t="s">
        <v>52</v>
      </c>
      <c r="G131" s="43" t="s">
        <v>754</v>
      </c>
      <c r="H131" s="2" t="s">
        <v>245</v>
      </c>
      <c r="I131" s="2" t="s">
        <v>53</v>
      </c>
      <c r="J131" s="2" t="s">
        <v>44</v>
      </c>
      <c r="K131" s="6" t="s">
        <v>45</v>
      </c>
      <c r="L131" s="2" t="s">
        <v>46</v>
      </c>
      <c r="M131" s="2">
        <v>1</v>
      </c>
      <c r="N131" s="2">
        <v>30</v>
      </c>
      <c r="O131" s="48">
        <f>N131*M131</f>
        <v>30</v>
      </c>
      <c r="P131" s="49">
        <f>SUM(O131:O131)</f>
        <v>30</v>
      </c>
      <c r="Q131" s="56"/>
      <c r="R131" s="57">
        <f>SUMPRODUCT(Q131:Q131+0)</f>
        <v>0</v>
      </c>
      <c r="S131" s="58">
        <f>R131/P131</f>
        <v>0</v>
      </c>
      <c r="T131" s="59" t="e">
        <f>LOOKUP(S131,{0.4,0.45,0.5,0.55,0.6,0.65,0.7,0.75,0.8,0.85,0.9,0.95,1},{0.1,0.175,0.25,0.325,0.4,0.475,0.55,0.625,0.7,0.775,0.85,0.925,1})</f>
        <v>#N/A</v>
      </c>
      <c r="U131" s="60"/>
      <c r="V131" s="61"/>
      <c r="W131" s="62"/>
      <c r="X131" s="63"/>
      <c r="Y131" s="72">
        <f>R131-(V131/10)-X131</f>
        <v>0</v>
      </c>
      <c r="Z131" s="73" t="e">
        <f>Y131*T131*AE131</f>
        <v>#N/A</v>
      </c>
      <c r="AA131" s="73" t="e">
        <f>U131-V131+Z131</f>
        <v>#N/A</v>
      </c>
      <c r="AB131" s="74"/>
      <c r="AC131" s="74"/>
      <c r="AE131" s="75" t="e">
        <f>VLOOKUP(AD131,分类参数表!$I$2:$J$10,2,FALSE)</f>
        <v>#N/A</v>
      </c>
      <c r="AF131" s="76"/>
      <c r="AG131" s="85"/>
      <c r="AH131" s="85"/>
      <c r="AI131" s="85"/>
      <c r="AJ131" s="85"/>
      <c r="AK131" s="85"/>
      <c r="AL131" s="85"/>
      <c r="AM131" s="86"/>
      <c r="AN131" s="87">
        <f>(Q131-AM131)/M131/N131</f>
        <v>0</v>
      </c>
      <c r="AO131" s="95"/>
    </row>
    <row r="132" spans="2:41" s="19" customFormat="1" ht="15" customHeight="1" x14ac:dyDescent="0.15"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64"/>
      <c r="R132" s="30"/>
      <c r="S132" s="30"/>
      <c r="T132" s="30"/>
      <c r="U132" s="30"/>
      <c r="V132" s="65"/>
      <c r="W132" s="64"/>
      <c r="X132" s="30"/>
      <c r="Y132" s="65"/>
      <c r="Z132" s="65"/>
      <c r="AA132" s="65"/>
      <c r="AB132" s="65"/>
      <c r="AC132" s="65"/>
      <c r="AD132" s="30"/>
      <c r="AE132" s="75" t="e">
        <f>VLOOKUP(AD132,分类参数表!$I$2:$J$10,2,FALSE)</f>
        <v>#N/A</v>
      </c>
      <c r="AF132" s="30"/>
      <c r="AG132" s="30"/>
      <c r="AH132" s="30"/>
      <c r="AI132" s="30"/>
      <c r="AJ132" s="30"/>
      <c r="AK132" s="30"/>
      <c r="AL132" s="30"/>
      <c r="AM132" s="65"/>
      <c r="AN132" s="88"/>
      <c r="AO132" s="96"/>
    </row>
    <row r="133" spans="2:41" ht="15" customHeight="1" x14ac:dyDescent="0.15">
      <c r="B133" s="4">
        <v>42352</v>
      </c>
      <c r="C133" s="5" t="s">
        <v>848</v>
      </c>
      <c r="D133" s="2">
        <v>1</v>
      </c>
      <c r="E133" s="6" t="s">
        <v>149</v>
      </c>
      <c r="F133" s="6" t="s">
        <v>492</v>
      </c>
      <c r="G133" s="43" t="s">
        <v>754</v>
      </c>
      <c r="H133" s="2" t="s">
        <v>784</v>
      </c>
      <c r="I133" s="2" t="s">
        <v>785</v>
      </c>
      <c r="J133" s="2" t="s">
        <v>62</v>
      </c>
      <c r="K133" s="6" t="s">
        <v>45</v>
      </c>
      <c r="L133" s="2" t="s">
        <v>66</v>
      </c>
      <c r="M133" s="2">
        <v>1</v>
      </c>
      <c r="N133" s="2">
        <v>258</v>
      </c>
      <c r="O133" s="48">
        <f>N133*M133</f>
        <v>258</v>
      </c>
      <c r="P133" s="49">
        <f>SUM(O133:O133)</f>
        <v>258</v>
      </c>
      <c r="Q133" s="56"/>
      <c r="R133" s="57">
        <f>SUMPRODUCT(Q133:Q133+0)</f>
        <v>0</v>
      </c>
      <c r="S133" s="58">
        <f>R133/P133</f>
        <v>0</v>
      </c>
      <c r="T133" s="59" t="e">
        <f>LOOKUP(S133,{0.4,0.45,0.5,0.55,0.6,0.65,0.7,0.75,0.8,0.85,0.9,0.95,1},{0.1,0.175,0.25,0.325,0.4,0.475,0.55,0.625,0.7,0.775,0.85,0.925,1})</f>
        <v>#N/A</v>
      </c>
      <c r="U133" s="60"/>
      <c r="V133" s="61"/>
      <c r="W133" s="62"/>
      <c r="X133" s="63"/>
      <c r="Y133" s="72">
        <f>R133-(V133/10)-X133</f>
        <v>0</v>
      </c>
      <c r="Z133" s="73" t="e">
        <f>Y133*T133*AE133</f>
        <v>#N/A</v>
      </c>
      <c r="AA133" s="73" t="e">
        <f>U133-V133+Z133</f>
        <v>#N/A</v>
      </c>
      <c r="AB133" s="74"/>
      <c r="AC133" s="74"/>
      <c r="AE133" s="75" t="e">
        <f>VLOOKUP(AD133,分类参数表!$I$2:$J$10,2,FALSE)</f>
        <v>#N/A</v>
      </c>
      <c r="AF133" s="76"/>
      <c r="AG133" s="85"/>
      <c r="AH133" s="85"/>
      <c r="AI133" s="85"/>
      <c r="AJ133" s="85"/>
      <c r="AK133" s="85"/>
      <c r="AL133" s="85"/>
      <c r="AM133" s="86"/>
      <c r="AN133" s="87">
        <f>(Q133-AM133)/M133/N133</f>
        <v>0</v>
      </c>
      <c r="AO133" s="95"/>
    </row>
    <row r="134" spans="2:41" s="19" customFormat="1" ht="15" customHeight="1" x14ac:dyDescent="0.15"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64"/>
      <c r="R134" s="30"/>
      <c r="S134" s="30"/>
      <c r="T134" s="30"/>
      <c r="U134" s="30"/>
      <c r="V134" s="65"/>
      <c r="W134" s="64"/>
      <c r="X134" s="30"/>
      <c r="Y134" s="65"/>
      <c r="Z134" s="65"/>
      <c r="AA134" s="65"/>
      <c r="AB134" s="65"/>
      <c r="AC134" s="65"/>
      <c r="AD134" s="30"/>
      <c r="AE134" s="75" t="e">
        <f>VLOOKUP(AD134,分类参数表!$I$2:$J$10,2,FALSE)</f>
        <v>#N/A</v>
      </c>
      <c r="AF134" s="30"/>
      <c r="AG134" s="30"/>
      <c r="AH134" s="30"/>
      <c r="AI134" s="30"/>
      <c r="AJ134" s="30"/>
      <c r="AK134" s="30"/>
      <c r="AL134" s="30"/>
      <c r="AM134" s="65"/>
      <c r="AN134" s="88"/>
      <c r="AO134" s="96"/>
    </row>
    <row r="135" spans="2:41" ht="15" customHeight="1" x14ac:dyDescent="0.15">
      <c r="B135" s="4">
        <v>42352</v>
      </c>
      <c r="C135" s="5" t="s">
        <v>849</v>
      </c>
      <c r="D135" s="2">
        <v>1</v>
      </c>
      <c r="E135" s="6" t="s">
        <v>75</v>
      </c>
      <c r="F135" s="6" t="s">
        <v>199</v>
      </c>
      <c r="G135" s="2" t="s">
        <v>850</v>
      </c>
      <c r="H135" s="2" t="s">
        <v>301</v>
      </c>
      <c r="I135" s="2" t="s">
        <v>53</v>
      </c>
      <c r="J135" s="2" t="s">
        <v>44</v>
      </c>
      <c r="K135" s="6" t="s">
        <v>45</v>
      </c>
      <c r="L135" s="2" t="s">
        <v>66</v>
      </c>
      <c r="M135" s="2">
        <v>1</v>
      </c>
      <c r="N135" s="2">
        <v>880</v>
      </c>
      <c r="O135" s="48">
        <f>N135*M135</f>
        <v>880</v>
      </c>
      <c r="P135" s="49">
        <f>SUM(O135:O135)</f>
        <v>880</v>
      </c>
      <c r="Q135" s="56"/>
      <c r="R135" s="57">
        <f>SUMPRODUCT(Q135:Q135+0)</f>
        <v>0</v>
      </c>
      <c r="S135" s="58">
        <f>R135/P135</f>
        <v>0</v>
      </c>
      <c r="T135" s="59" t="e">
        <f>LOOKUP(S135,{0.4,0.45,0.5,0.55,0.6,0.65,0.7,0.75,0.8,0.85,0.9,0.95,1},{0.1,0.175,0.25,0.325,0.4,0.475,0.55,0.625,0.7,0.775,0.85,0.925,1})</f>
        <v>#N/A</v>
      </c>
      <c r="U135" s="60"/>
      <c r="V135" s="61"/>
      <c r="W135" s="62"/>
      <c r="X135" s="63"/>
      <c r="Y135" s="72">
        <f>R135-(V135/10)-X135</f>
        <v>0</v>
      </c>
      <c r="Z135" s="73" t="e">
        <f>Y135*T135*AE135</f>
        <v>#N/A</v>
      </c>
      <c r="AA135" s="73" t="e">
        <f>U135-V135+Z135</f>
        <v>#N/A</v>
      </c>
      <c r="AB135" s="74"/>
      <c r="AC135" s="74"/>
      <c r="AE135" s="75" t="e">
        <f>VLOOKUP(AD135,分类参数表!$I$2:$J$10,2,FALSE)</f>
        <v>#N/A</v>
      </c>
      <c r="AF135" s="76"/>
      <c r="AG135" s="85"/>
      <c r="AH135" s="85"/>
      <c r="AI135" s="85"/>
      <c r="AJ135" s="85"/>
      <c r="AK135" s="85"/>
      <c r="AL135" s="85"/>
      <c r="AM135" s="86"/>
      <c r="AN135" s="87">
        <f>(Q135-AM135)/M135/N135</f>
        <v>0</v>
      </c>
      <c r="AO135" s="95"/>
    </row>
    <row r="136" spans="2:41" s="19" customFormat="1" ht="15" customHeight="1" x14ac:dyDescent="0.15"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64"/>
      <c r="R136" s="30"/>
      <c r="S136" s="30"/>
      <c r="T136" s="30"/>
      <c r="U136" s="30"/>
      <c r="V136" s="65"/>
      <c r="W136" s="64"/>
      <c r="X136" s="30"/>
      <c r="Y136" s="65"/>
      <c r="Z136" s="65"/>
      <c r="AA136" s="65"/>
      <c r="AB136" s="65"/>
      <c r="AC136" s="65"/>
      <c r="AD136" s="30"/>
      <c r="AE136" s="75" t="e">
        <f>VLOOKUP(AD136,分类参数表!$I$2:$J$10,2,FALSE)</f>
        <v>#N/A</v>
      </c>
      <c r="AF136" s="30"/>
      <c r="AG136" s="30"/>
      <c r="AH136" s="30"/>
      <c r="AI136" s="30"/>
      <c r="AJ136" s="30"/>
      <c r="AK136" s="30"/>
      <c r="AL136" s="30"/>
      <c r="AM136" s="65"/>
      <c r="AN136" s="88"/>
      <c r="AO136" s="96"/>
    </row>
    <row r="137" spans="2:41" ht="15" customHeight="1" x14ac:dyDescent="0.15">
      <c r="B137" s="4">
        <v>42352</v>
      </c>
      <c r="C137" s="5" t="s">
        <v>851</v>
      </c>
      <c r="D137" s="2">
        <v>1</v>
      </c>
      <c r="E137" s="6" t="s">
        <v>50</v>
      </c>
      <c r="F137" s="6" t="s">
        <v>112</v>
      </c>
      <c r="G137" s="43" t="s">
        <v>754</v>
      </c>
      <c r="H137" s="2" t="s">
        <v>138</v>
      </c>
      <c r="I137" s="2" t="s">
        <v>53</v>
      </c>
      <c r="J137" s="2" t="s">
        <v>62</v>
      </c>
      <c r="K137" s="6" t="s">
        <v>55</v>
      </c>
      <c r="L137" s="2" t="s">
        <v>46</v>
      </c>
      <c r="M137" s="2">
        <v>1</v>
      </c>
      <c r="N137" s="2">
        <v>50</v>
      </c>
      <c r="O137" s="48">
        <f>N137*M137</f>
        <v>50</v>
      </c>
      <c r="P137" s="49">
        <f>SUM(O137:O137)</f>
        <v>50</v>
      </c>
      <c r="Q137" s="56"/>
      <c r="R137" s="57">
        <f>SUMPRODUCT(Q137:Q137+0)</f>
        <v>0</v>
      </c>
      <c r="S137" s="58">
        <f>R137/P137</f>
        <v>0</v>
      </c>
      <c r="T137" s="59" t="e">
        <f>LOOKUP(S137,{0.4,0.45,0.5,0.55,0.6,0.65,0.7,0.75,0.8,0.85,0.9,0.95,1},{0.1,0.175,0.25,0.325,0.4,0.475,0.55,0.625,0.7,0.775,0.85,0.925,1})</f>
        <v>#N/A</v>
      </c>
      <c r="U137" s="60"/>
      <c r="V137" s="61"/>
      <c r="W137" s="62"/>
      <c r="X137" s="63"/>
      <c r="Y137" s="72">
        <f>R137-(V137/10)-X137</f>
        <v>0</v>
      </c>
      <c r="Z137" s="73" t="e">
        <f>Y137*T137*AE137</f>
        <v>#N/A</v>
      </c>
      <c r="AA137" s="73" t="e">
        <f>U137-V137+Z137</f>
        <v>#N/A</v>
      </c>
      <c r="AB137" s="74"/>
      <c r="AC137" s="74"/>
      <c r="AE137" s="75" t="e">
        <f>VLOOKUP(AD137,分类参数表!$I$2:$J$10,2,FALSE)</f>
        <v>#N/A</v>
      </c>
      <c r="AF137" s="76"/>
      <c r="AG137" s="85"/>
      <c r="AH137" s="85"/>
      <c r="AI137" s="85"/>
      <c r="AJ137" s="85"/>
      <c r="AK137" s="85"/>
      <c r="AL137" s="85"/>
      <c r="AM137" s="86"/>
      <c r="AN137" s="87">
        <f>(Q137-AM137)/M137/N137</f>
        <v>0</v>
      </c>
      <c r="AO137" s="95"/>
    </row>
    <row r="138" spans="2:41" s="19" customFormat="1" ht="15" customHeight="1" x14ac:dyDescent="0.15"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64"/>
      <c r="R138" s="30"/>
      <c r="S138" s="30"/>
      <c r="T138" s="30"/>
      <c r="U138" s="30"/>
      <c r="V138" s="65"/>
      <c r="W138" s="64"/>
      <c r="X138" s="30"/>
      <c r="Y138" s="65"/>
      <c r="Z138" s="65"/>
      <c r="AA138" s="65"/>
      <c r="AB138" s="65"/>
      <c r="AC138" s="65"/>
      <c r="AD138" s="30"/>
      <c r="AE138" s="75" t="e">
        <f>VLOOKUP(AD138,分类参数表!$I$2:$J$10,2,FALSE)</f>
        <v>#N/A</v>
      </c>
      <c r="AF138" s="30"/>
      <c r="AG138" s="30"/>
      <c r="AH138" s="30"/>
      <c r="AI138" s="30"/>
      <c r="AJ138" s="30"/>
      <c r="AK138" s="30"/>
      <c r="AL138" s="30"/>
      <c r="AM138" s="65"/>
      <c r="AN138" s="88"/>
      <c r="AO138" s="96"/>
    </row>
    <row r="139" spans="2:41" ht="15" customHeight="1" x14ac:dyDescent="0.15">
      <c r="B139" s="4">
        <v>42352</v>
      </c>
      <c r="C139" s="5" t="s">
        <v>852</v>
      </c>
      <c r="D139" s="2">
        <v>1</v>
      </c>
      <c r="E139" s="6" t="s">
        <v>59</v>
      </c>
      <c r="F139" s="6" t="s">
        <v>165</v>
      </c>
      <c r="G139" s="43" t="s">
        <v>754</v>
      </c>
      <c r="H139" s="2" t="s">
        <v>137</v>
      </c>
      <c r="I139" s="2" t="s">
        <v>43</v>
      </c>
      <c r="J139" s="2" t="s">
        <v>62</v>
      </c>
      <c r="K139" s="6" t="s">
        <v>45</v>
      </c>
      <c r="L139" s="2" t="s">
        <v>64</v>
      </c>
      <c r="M139" s="2">
        <v>1</v>
      </c>
      <c r="N139" s="2">
        <v>138</v>
      </c>
      <c r="O139" s="48">
        <f>N139*M139</f>
        <v>138</v>
      </c>
      <c r="P139" s="59">
        <f>SUM(O139:O139)</f>
        <v>138</v>
      </c>
      <c r="Q139" s="56"/>
      <c r="R139" s="57">
        <f>SUMPRODUCT(Q139:Q139+0)</f>
        <v>0</v>
      </c>
      <c r="S139" s="58">
        <f>R139/P139</f>
        <v>0</v>
      </c>
      <c r="T139" s="59" t="e">
        <f>LOOKUP(S139,{0.4,0.45,0.5,0.55,0.6,0.65,0.7,0.75,0.8,0.85,0.9,0.95,1},{0.1,0.175,0.25,0.325,0.4,0.475,0.55,0.625,0.7,0.775,0.85,0.925,1})</f>
        <v>#N/A</v>
      </c>
      <c r="U139" s="103"/>
      <c r="V139" s="61"/>
      <c r="W139" s="62"/>
      <c r="X139" s="63"/>
      <c r="Y139" s="104">
        <f>R139-(V139/10)-X139</f>
        <v>0</v>
      </c>
      <c r="Z139" s="105" t="e">
        <f>Y139*T139*AE139</f>
        <v>#N/A</v>
      </c>
      <c r="AA139" s="105" t="e">
        <f>U139-V139+Z139</f>
        <v>#N/A</v>
      </c>
      <c r="AB139" s="74"/>
      <c r="AC139" s="74"/>
      <c r="AE139" s="75" t="e">
        <f>VLOOKUP(AD139,分类参数表!$I$2:$J$10,2,FALSE)</f>
        <v>#N/A</v>
      </c>
      <c r="AF139" s="76"/>
      <c r="AG139" s="85"/>
      <c r="AH139" s="85"/>
      <c r="AI139" s="85"/>
      <c r="AJ139" s="85"/>
      <c r="AK139" s="85"/>
      <c r="AL139" s="85"/>
      <c r="AM139" s="86"/>
      <c r="AN139" s="87">
        <f>(Q139-AM139)/M139/N139</f>
        <v>0</v>
      </c>
      <c r="AO139" s="95"/>
    </row>
    <row r="140" spans="2:41" s="20" customFormat="1" x14ac:dyDescent="0.15">
      <c r="B140" s="36"/>
      <c r="C140" s="37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67"/>
      <c r="R140" s="38"/>
      <c r="S140" s="38"/>
      <c r="T140" s="38"/>
      <c r="U140" s="38"/>
      <c r="V140" s="68"/>
      <c r="W140" s="67"/>
      <c r="X140" s="38"/>
      <c r="Y140" s="68"/>
      <c r="Z140" s="68"/>
      <c r="AA140" s="68"/>
      <c r="AB140" s="68"/>
      <c r="AC140" s="68"/>
      <c r="AD140" s="38"/>
      <c r="AE140" s="75" t="e">
        <f>VLOOKUP(AD140,分类参数表!$I$2:$J$10,2,FALSE)</f>
        <v>#N/A</v>
      </c>
      <c r="AF140" s="38"/>
      <c r="AG140" s="38"/>
      <c r="AH140" s="38"/>
      <c r="AI140" s="38"/>
      <c r="AJ140" s="38"/>
      <c r="AK140" s="38"/>
      <c r="AL140" s="38"/>
      <c r="AM140" s="68"/>
      <c r="AN140" s="90"/>
      <c r="AO140" s="98"/>
    </row>
    <row r="141" spans="2:41" ht="15" customHeight="1" x14ac:dyDescent="0.15">
      <c r="B141" s="4">
        <v>42353</v>
      </c>
      <c r="C141" s="5" t="s">
        <v>853</v>
      </c>
      <c r="D141" s="2">
        <v>1</v>
      </c>
      <c r="E141" s="6" t="s">
        <v>50</v>
      </c>
      <c r="F141" s="6" t="s">
        <v>112</v>
      </c>
      <c r="G141" s="43" t="s">
        <v>754</v>
      </c>
      <c r="H141" s="2" t="s">
        <v>166</v>
      </c>
      <c r="I141" s="2" t="s">
        <v>53</v>
      </c>
      <c r="J141" s="2" t="s">
        <v>62</v>
      </c>
      <c r="K141" s="6" t="s">
        <v>45</v>
      </c>
      <c r="L141" s="2" t="s">
        <v>46</v>
      </c>
      <c r="M141" s="2">
        <v>1</v>
      </c>
      <c r="N141" s="2">
        <v>50</v>
      </c>
      <c r="O141" s="48">
        <f>N141*M141</f>
        <v>50</v>
      </c>
      <c r="P141" s="59">
        <f>SUM(O141:O141)</f>
        <v>50</v>
      </c>
      <c r="Q141" s="56"/>
      <c r="R141" s="57">
        <f>SUMPRODUCT(Q141:Q141+0)</f>
        <v>0</v>
      </c>
      <c r="S141" s="58">
        <f>R141/P141</f>
        <v>0</v>
      </c>
      <c r="T141" s="59" t="e">
        <f>LOOKUP(S141,{0.4,0.45,0.5,0.55,0.6,0.65,0.7,0.75,0.8,0.85,0.9,0.95,1},{0.1,0.175,0.25,0.325,0.4,0.475,0.55,0.625,0.7,0.775,0.85,0.925,1})</f>
        <v>#N/A</v>
      </c>
      <c r="U141" s="103"/>
      <c r="V141" s="61"/>
      <c r="W141" s="62"/>
      <c r="X141" s="63"/>
      <c r="Y141" s="104">
        <f>R141-(V141/10)-X141</f>
        <v>0</v>
      </c>
      <c r="Z141" s="105" t="e">
        <f>Y141*T141*AE141</f>
        <v>#N/A</v>
      </c>
      <c r="AA141" s="105" t="e">
        <f>U141-V141+Z141</f>
        <v>#N/A</v>
      </c>
      <c r="AB141" s="74"/>
      <c r="AC141" s="74"/>
      <c r="AE141" s="75" t="e">
        <f>VLOOKUP(AD141,分类参数表!$I$2:$J$10,2,FALSE)</f>
        <v>#N/A</v>
      </c>
      <c r="AF141" s="76"/>
      <c r="AG141" s="85"/>
      <c r="AH141" s="85"/>
      <c r="AI141" s="85"/>
      <c r="AJ141" s="85"/>
      <c r="AK141" s="85"/>
      <c r="AL141" s="85"/>
      <c r="AM141" s="86"/>
      <c r="AN141" s="87">
        <f>(Q141-AM141)/M141/N141</f>
        <v>0</v>
      </c>
      <c r="AO141" s="95"/>
    </row>
    <row r="142" spans="2:41" s="19" customFormat="1" ht="15" customHeight="1" x14ac:dyDescent="0.15"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64"/>
      <c r="R142" s="30"/>
      <c r="S142" s="30"/>
      <c r="T142" s="30"/>
      <c r="U142" s="30"/>
      <c r="V142" s="65"/>
      <c r="W142" s="64"/>
      <c r="X142" s="30"/>
      <c r="Y142" s="65"/>
      <c r="Z142" s="65"/>
      <c r="AA142" s="65"/>
      <c r="AB142" s="65"/>
      <c r="AC142" s="65"/>
      <c r="AD142" s="30"/>
      <c r="AE142" s="75" t="e">
        <f>VLOOKUP(AD142,分类参数表!$I$2:$J$10,2,FALSE)</f>
        <v>#N/A</v>
      </c>
      <c r="AF142" s="30"/>
      <c r="AG142" s="30"/>
      <c r="AH142" s="30"/>
      <c r="AI142" s="30"/>
      <c r="AJ142" s="30"/>
      <c r="AK142" s="30"/>
      <c r="AL142" s="30"/>
      <c r="AM142" s="65"/>
      <c r="AN142" s="88"/>
      <c r="AO142" s="96"/>
    </row>
    <row r="143" spans="2:41" ht="15" customHeight="1" x14ac:dyDescent="0.15">
      <c r="B143" s="4">
        <v>42353</v>
      </c>
      <c r="C143" s="5" t="s">
        <v>854</v>
      </c>
      <c r="D143" s="2">
        <v>1</v>
      </c>
      <c r="E143" s="6" t="s">
        <v>671</v>
      </c>
      <c r="F143" s="6" t="s">
        <v>112</v>
      </c>
      <c r="G143" s="43" t="s">
        <v>754</v>
      </c>
      <c r="H143" s="2" t="s">
        <v>184</v>
      </c>
      <c r="I143" s="2" t="s">
        <v>53</v>
      </c>
      <c r="J143" s="2" t="s">
        <v>62</v>
      </c>
      <c r="K143" s="6" t="s">
        <v>55</v>
      </c>
      <c r="L143" s="2" t="s">
        <v>66</v>
      </c>
      <c r="M143" s="2">
        <v>1</v>
      </c>
      <c r="N143" s="2">
        <v>320</v>
      </c>
      <c r="O143" s="48">
        <f>N143*M143</f>
        <v>320</v>
      </c>
      <c r="P143" s="49">
        <f>SUM(O143:O143)</f>
        <v>320</v>
      </c>
      <c r="Q143" s="56"/>
      <c r="R143" s="57">
        <f>SUMPRODUCT(Q143:Q143+0)</f>
        <v>0</v>
      </c>
      <c r="S143" s="58">
        <f>R143/P143</f>
        <v>0</v>
      </c>
      <c r="T143" s="59" t="e">
        <f>LOOKUP(S143,{0.4,0.45,0.5,0.55,0.6,0.65,0.7,0.75,0.8,0.85,0.9,0.95,1},{0.1,0.175,0.25,0.325,0.4,0.475,0.55,0.625,0.7,0.775,0.85,0.925,1})</f>
        <v>#N/A</v>
      </c>
      <c r="U143" s="60"/>
      <c r="V143" s="61"/>
      <c r="W143" s="62"/>
      <c r="X143" s="63"/>
      <c r="Y143" s="72">
        <f>R143-(V143/10)-X143</f>
        <v>0</v>
      </c>
      <c r="Z143" s="73" t="e">
        <f>Y143*T143*AE143</f>
        <v>#N/A</v>
      </c>
      <c r="AA143" s="73" t="e">
        <f>U143-V143+Z143</f>
        <v>#N/A</v>
      </c>
      <c r="AB143" s="74"/>
      <c r="AC143" s="74"/>
      <c r="AE143" s="75" t="e">
        <f>VLOOKUP(AD143,分类参数表!$I$2:$J$10,2,FALSE)</f>
        <v>#N/A</v>
      </c>
      <c r="AF143" s="76"/>
      <c r="AG143" s="85"/>
      <c r="AH143" s="85"/>
      <c r="AI143" s="85"/>
      <c r="AJ143" s="85"/>
      <c r="AK143" s="85"/>
      <c r="AL143" s="85"/>
      <c r="AM143" s="86"/>
      <c r="AN143" s="87">
        <f>(Q143-AM143)/M143/N143</f>
        <v>0</v>
      </c>
      <c r="AO143" s="95"/>
    </row>
    <row r="144" spans="2:41" s="19" customFormat="1" ht="15" customHeight="1" x14ac:dyDescent="0.15"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64"/>
      <c r="R144" s="30"/>
      <c r="S144" s="30"/>
      <c r="T144" s="30"/>
      <c r="U144" s="30"/>
      <c r="V144" s="65"/>
      <c r="W144" s="64"/>
      <c r="X144" s="30"/>
      <c r="Y144" s="65"/>
      <c r="Z144" s="65"/>
      <c r="AA144" s="65"/>
      <c r="AB144" s="65"/>
      <c r="AC144" s="65"/>
      <c r="AD144" s="30"/>
      <c r="AE144" s="75" t="e">
        <f>VLOOKUP(AD144,分类参数表!$I$2:$J$10,2,FALSE)</f>
        <v>#N/A</v>
      </c>
      <c r="AF144" s="30"/>
      <c r="AG144" s="30"/>
      <c r="AH144" s="30"/>
      <c r="AI144" s="30"/>
      <c r="AJ144" s="30"/>
      <c r="AK144" s="30"/>
      <c r="AL144" s="30"/>
      <c r="AM144" s="65"/>
      <c r="AN144" s="88"/>
      <c r="AO144" s="96"/>
    </row>
    <row r="145" spans="2:41" ht="15" customHeight="1" x14ac:dyDescent="0.15">
      <c r="B145" s="4">
        <v>42353</v>
      </c>
      <c r="C145" s="5" t="s">
        <v>855</v>
      </c>
      <c r="D145" s="2">
        <v>1</v>
      </c>
      <c r="E145" s="6" t="s">
        <v>75</v>
      </c>
      <c r="F145" s="6" t="s">
        <v>441</v>
      </c>
      <c r="G145" s="2" t="s">
        <v>856</v>
      </c>
      <c r="H145" s="2" t="s">
        <v>857</v>
      </c>
      <c r="I145" s="2" t="s">
        <v>53</v>
      </c>
      <c r="J145" s="2" t="s">
        <v>44</v>
      </c>
      <c r="K145" s="6" t="s">
        <v>55</v>
      </c>
      <c r="L145" s="2" t="s">
        <v>66</v>
      </c>
      <c r="M145" s="2">
        <v>1</v>
      </c>
      <c r="N145" s="2">
        <v>1590</v>
      </c>
      <c r="O145" s="48">
        <f>N145*M145</f>
        <v>1590</v>
      </c>
      <c r="P145" s="49">
        <f>SUM(O145:O145)</f>
        <v>1590</v>
      </c>
      <c r="Q145" s="56"/>
      <c r="R145" s="57">
        <f>SUMPRODUCT(Q145:Q145+0)</f>
        <v>0</v>
      </c>
      <c r="S145" s="58">
        <f>R145/P145</f>
        <v>0</v>
      </c>
      <c r="T145" s="59" t="e">
        <f>LOOKUP(S145,{0.4,0.45,0.5,0.55,0.6,0.65,0.7,0.75,0.8,0.85,0.9,0.95,1},{0.1,0.175,0.25,0.325,0.4,0.475,0.55,0.625,0.7,0.775,0.85,0.925,1})</f>
        <v>#N/A</v>
      </c>
      <c r="U145" s="60"/>
      <c r="V145" s="61"/>
      <c r="W145" s="62"/>
      <c r="X145" s="63"/>
      <c r="Y145" s="72">
        <f>R145-(V145/10)-X145</f>
        <v>0</v>
      </c>
      <c r="Z145" s="73" t="e">
        <f>Y145*T145*AE145</f>
        <v>#N/A</v>
      </c>
      <c r="AA145" s="73" t="e">
        <f>U145-V145+Z145</f>
        <v>#N/A</v>
      </c>
      <c r="AB145" s="74"/>
      <c r="AC145" s="74"/>
      <c r="AE145" s="75" t="e">
        <f>VLOOKUP(AD145,分类参数表!$I$2:$J$10,2,FALSE)</f>
        <v>#N/A</v>
      </c>
      <c r="AF145" s="76"/>
      <c r="AG145" s="85"/>
      <c r="AH145" s="85"/>
      <c r="AI145" s="85"/>
      <c r="AJ145" s="85"/>
      <c r="AK145" s="85"/>
      <c r="AL145" s="85"/>
      <c r="AM145" s="86"/>
      <c r="AN145" s="87">
        <f>(Q145-AM145)/M145/N145</f>
        <v>0</v>
      </c>
      <c r="AO145" s="95"/>
    </row>
    <row r="146" spans="2:41" s="19" customFormat="1" ht="15" customHeight="1" x14ac:dyDescent="0.15"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64"/>
      <c r="R146" s="30"/>
      <c r="S146" s="30"/>
      <c r="T146" s="30"/>
      <c r="U146" s="30"/>
      <c r="V146" s="65"/>
      <c r="W146" s="64"/>
      <c r="X146" s="30"/>
      <c r="Y146" s="65"/>
      <c r="Z146" s="65"/>
      <c r="AA146" s="65"/>
      <c r="AB146" s="65"/>
      <c r="AC146" s="65"/>
      <c r="AD146" s="30"/>
      <c r="AE146" s="75" t="e">
        <f>VLOOKUP(AD146,分类参数表!$I$2:$J$10,2,FALSE)</f>
        <v>#N/A</v>
      </c>
      <c r="AF146" s="30"/>
      <c r="AG146" s="30"/>
      <c r="AH146" s="30"/>
      <c r="AI146" s="30"/>
      <c r="AJ146" s="30"/>
      <c r="AK146" s="30"/>
      <c r="AL146" s="30"/>
      <c r="AM146" s="65"/>
      <c r="AN146" s="88"/>
      <c r="AO146" s="96"/>
    </row>
    <row r="147" spans="2:41" ht="15" customHeight="1" x14ac:dyDescent="0.15">
      <c r="B147" s="4">
        <v>42353</v>
      </c>
      <c r="C147" s="5" t="s">
        <v>858</v>
      </c>
      <c r="D147" s="2">
        <v>1</v>
      </c>
      <c r="E147" s="6" t="s">
        <v>50</v>
      </c>
      <c r="F147" s="6" t="s">
        <v>112</v>
      </c>
      <c r="G147" s="43" t="s">
        <v>754</v>
      </c>
      <c r="H147" s="2" t="s">
        <v>166</v>
      </c>
      <c r="I147" s="2" t="s">
        <v>53</v>
      </c>
      <c r="J147" s="50"/>
      <c r="K147" s="6" t="s">
        <v>45</v>
      </c>
      <c r="L147" s="2" t="s">
        <v>46</v>
      </c>
      <c r="M147" s="2">
        <v>3</v>
      </c>
      <c r="N147" s="2">
        <v>50</v>
      </c>
      <c r="O147" s="48">
        <f>N147*M147</f>
        <v>150</v>
      </c>
      <c r="P147" s="49">
        <f>SUM(O147:O147)</f>
        <v>150</v>
      </c>
      <c r="Q147" s="56"/>
      <c r="R147" s="57">
        <f>SUMPRODUCT(Q147:Q147+0)</f>
        <v>0</v>
      </c>
      <c r="S147" s="58">
        <f>R147/P147</f>
        <v>0</v>
      </c>
      <c r="T147" s="59" t="e">
        <f>LOOKUP(S147,{0.4,0.45,0.5,0.55,0.6,0.65,0.7,0.75,0.8,0.85,0.9,0.95,1},{0.1,0.175,0.25,0.325,0.4,0.475,0.55,0.625,0.7,0.775,0.85,0.925,1})</f>
        <v>#N/A</v>
      </c>
      <c r="U147" s="60"/>
      <c r="V147" s="61"/>
      <c r="W147" s="62"/>
      <c r="X147" s="63"/>
      <c r="Y147" s="72">
        <f>R147-(V147/10)-X147</f>
        <v>0</v>
      </c>
      <c r="Z147" s="73" t="e">
        <f>Y147*T147*AE147</f>
        <v>#N/A</v>
      </c>
      <c r="AA147" s="73" t="e">
        <f>U147-V147+Z147</f>
        <v>#N/A</v>
      </c>
      <c r="AB147" s="74"/>
      <c r="AC147" s="74"/>
      <c r="AE147" s="75" t="e">
        <f>VLOOKUP(AD147,分类参数表!$I$2:$J$10,2,FALSE)</f>
        <v>#N/A</v>
      </c>
      <c r="AF147" s="76"/>
      <c r="AG147" s="85"/>
      <c r="AH147" s="85"/>
      <c r="AI147" s="85"/>
      <c r="AJ147" s="85"/>
      <c r="AK147" s="85"/>
      <c r="AL147" s="85"/>
      <c r="AM147" s="86"/>
      <c r="AN147" s="87">
        <f>(Q147-AM147)/M147/N147</f>
        <v>0</v>
      </c>
      <c r="AO147" s="95"/>
    </row>
    <row r="148" spans="2:41" s="20" customFormat="1" x14ac:dyDescent="0.15">
      <c r="B148" s="36"/>
      <c r="C148" s="37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67"/>
      <c r="R148" s="38"/>
      <c r="S148" s="38"/>
      <c r="T148" s="38"/>
      <c r="U148" s="38"/>
      <c r="V148" s="68"/>
      <c r="W148" s="67"/>
      <c r="X148" s="38"/>
      <c r="Y148" s="68"/>
      <c r="Z148" s="68"/>
      <c r="AA148" s="68"/>
      <c r="AB148" s="68"/>
      <c r="AC148" s="68"/>
      <c r="AD148" s="38"/>
      <c r="AE148" s="75" t="e">
        <f>VLOOKUP(AD148,分类参数表!$I$2:$J$10,2,FALSE)</f>
        <v>#N/A</v>
      </c>
      <c r="AF148" s="38"/>
      <c r="AG148" s="38"/>
      <c r="AH148" s="38"/>
      <c r="AI148" s="38"/>
      <c r="AJ148" s="38"/>
      <c r="AK148" s="38"/>
      <c r="AL148" s="38"/>
      <c r="AM148" s="68"/>
      <c r="AN148" s="90"/>
      <c r="AO148" s="98"/>
    </row>
    <row r="149" spans="2:41" ht="15" customHeight="1" x14ac:dyDescent="0.15">
      <c r="B149" s="4">
        <v>42354</v>
      </c>
      <c r="C149" s="5" t="s">
        <v>859</v>
      </c>
      <c r="D149" s="2">
        <v>1</v>
      </c>
      <c r="E149" s="6" t="s">
        <v>50</v>
      </c>
      <c r="F149" s="6" t="s">
        <v>112</v>
      </c>
      <c r="G149" s="43" t="s">
        <v>754</v>
      </c>
      <c r="H149" s="2" t="s">
        <v>138</v>
      </c>
      <c r="I149" s="2" t="s">
        <v>53</v>
      </c>
      <c r="J149" s="2" t="s">
        <v>62</v>
      </c>
      <c r="K149" s="6" t="s">
        <v>45</v>
      </c>
      <c r="L149" s="2" t="s">
        <v>46</v>
      </c>
      <c r="M149" s="2">
        <v>1</v>
      </c>
      <c r="N149" s="2">
        <v>50</v>
      </c>
      <c r="O149" s="48">
        <f>N149*M149</f>
        <v>50</v>
      </c>
      <c r="P149" s="49">
        <f>SUM(O149:O149)</f>
        <v>50</v>
      </c>
      <c r="Q149" s="56"/>
      <c r="R149" s="57">
        <f>SUMPRODUCT(Q149:Q149+0)</f>
        <v>0</v>
      </c>
      <c r="S149" s="58">
        <f>R149/P149</f>
        <v>0</v>
      </c>
      <c r="T149" s="59" t="e">
        <f>LOOKUP(S149,{0.4,0.45,0.5,0.55,0.6,0.65,0.7,0.75,0.8,0.85,0.9,0.95,1},{0.1,0.175,0.25,0.325,0.4,0.475,0.55,0.625,0.7,0.775,0.85,0.925,1})</f>
        <v>#N/A</v>
      </c>
      <c r="U149" s="60"/>
      <c r="V149" s="61"/>
      <c r="W149" s="62"/>
      <c r="X149" s="63"/>
      <c r="Y149" s="72">
        <f>R149-(V149/10)-X149</f>
        <v>0</v>
      </c>
      <c r="Z149" s="73" t="e">
        <f>Y149*T149*AE149</f>
        <v>#N/A</v>
      </c>
      <c r="AA149" s="73" t="e">
        <f>U149-V149+Z149</f>
        <v>#N/A</v>
      </c>
      <c r="AB149" s="74"/>
      <c r="AC149" s="74"/>
      <c r="AE149" s="75" t="e">
        <f>VLOOKUP(AD149,分类参数表!$I$2:$J$10,2,FALSE)</f>
        <v>#N/A</v>
      </c>
      <c r="AF149" s="76"/>
      <c r="AG149" s="85"/>
      <c r="AH149" s="85"/>
      <c r="AI149" s="85"/>
      <c r="AJ149" s="85"/>
      <c r="AK149" s="85"/>
      <c r="AL149" s="85"/>
      <c r="AM149" s="86"/>
      <c r="AN149" s="87">
        <f>(Q149-AM149)/M149/N149</f>
        <v>0</v>
      </c>
      <c r="AO149" s="95"/>
    </row>
    <row r="150" spans="2:41" s="19" customFormat="1" ht="15" customHeight="1" x14ac:dyDescent="0.15"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64"/>
      <c r="R150" s="30"/>
      <c r="S150" s="30"/>
      <c r="T150" s="30"/>
      <c r="U150" s="30"/>
      <c r="V150" s="65"/>
      <c r="W150" s="64"/>
      <c r="X150" s="30"/>
      <c r="Y150" s="65"/>
      <c r="Z150" s="65"/>
      <c r="AA150" s="65"/>
      <c r="AB150" s="65"/>
      <c r="AC150" s="65"/>
      <c r="AD150" s="30"/>
      <c r="AE150" s="75" t="e">
        <f>VLOOKUP(AD150,分类参数表!$I$2:$J$10,2,FALSE)</f>
        <v>#N/A</v>
      </c>
      <c r="AF150" s="30"/>
      <c r="AG150" s="30"/>
      <c r="AH150" s="30"/>
      <c r="AI150" s="30"/>
      <c r="AJ150" s="30"/>
      <c r="AK150" s="30"/>
      <c r="AL150" s="30"/>
      <c r="AM150" s="65"/>
      <c r="AN150" s="88"/>
      <c r="AO150" s="96"/>
    </row>
    <row r="151" spans="2:41" ht="15" customHeight="1" x14ac:dyDescent="0.15">
      <c r="B151" s="4">
        <v>42354</v>
      </c>
      <c r="C151" s="5" t="s">
        <v>860</v>
      </c>
      <c r="D151" s="2">
        <v>1</v>
      </c>
      <c r="E151" s="6" t="s">
        <v>92</v>
      </c>
      <c r="F151" s="6" t="s">
        <v>91</v>
      </c>
      <c r="G151" s="2" t="s">
        <v>861</v>
      </c>
      <c r="H151" s="2" t="s">
        <v>304</v>
      </c>
      <c r="I151" s="2" t="s">
        <v>43</v>
      </c>
      <c r="J151" s="2" t="s">
        <v>44</v>
      </c>
      <c r="K151" s="6" t="s">
        <v>45</v>
      </c>
      <c r="L151" s="2" t="s">
        <v>66</v>
      </c>
      <c r="M151" s="2">
        <v>1</v>
      </c>
      <c r="N151" s="2">
        <v>1390</v>
      </c>
      <c r="O151" s="48">
        <f>N151*M151</f>
        <v>1390</v>
      </c>
      <c r="P151" s="49">
        <f>SUM(O151:O151)</f>
        <v>1390</v>
      </c>
      <c r="Q151" s="56"/>
      <c r="R151" s="57">
        <f>SUMPRODUCT(Q151:Q151+0)</f>
        <v>0</v>
      </c>
      <c r="S151" s="58">
        <f>R151/P151</f>
        <v>0</v>
      </c>
      <c r="T151" s="59" t="e">
        <f>LOOKUP(S151,{0.4,0.45,0.5,0.55,0.6,0.65,0.7,0.75,0.8,0.85,0.9,0.95,1},{0.1,0.175,0.25,0.325,0.4,0.475,0.55,0.625,0.7,0.775,0.85,0.925,1})</f>
        <v>#N/A</v>
      </c>
      <c r="U151" s="60"/>
      <c r="V151" s="61"/>
      <c r="W151" s="62"/>
      <c r="X151" s="63"/>
      <c r="Y151" s="72">
        <f>R151-(V151/10)-X151</f>
        <v>0</v>
      </c>
      <c r="Z151" s="73" t="e">
        <f>Y151*T151*AE151</f>
        <v>#N/A</v>
      </c>
      <c r="AA151" s="73" t="e">
        <f>U151-V151+Z151</f>
        <v>#N/A</v>
      </c>
      <c r="AB151" s="74"/>
      <c r="AC151" s="74"/>
      <c r="AE151" s="75" t="e">
        <f>VLOOKUP(AD151,分类参数表!$I$2:$J$10,2,FALSE)</f>
        <v>#N/A</v>
      </c>
      <c r="AF151" s="76"/>
      <c r="AG151" s="85"/>
      <c r="AH151" s="85"/>
      <c r="AI151" s="85"/>
      <c r="AJ151" s="85"/>
      <c r="AK151" s="85"/>
      <c r="AL151" s="85"/>
      <c r="AM151" s="86"/>
      <c r="AN151" s="87">
        <f>(Q151-AM151)/M151/N151</f>
        <v>0</v>
      </c>
      <c r="AO151" s="95"/>
    </row>
    <row r="152" spans="2:41" s="19" customFormat="1" ht="15" customHeight="1" x14ac:dyDescent="0.15"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64"/>
      <c r="R152" s="30"/>
      <c r="S152" s="30"/>
      <c r="T152" s="30"/>
      <c r="U152" s="30"/>
      <c r="V152" s="65"/>
      <c r="W152" s="64"/>
      <c r="X152" s="30"/>
      <c r="Y152" s="65"/>
      <c r="Z152" s="65"/>
      <c r="AA152" s="65"/>
      <c r="AB152" s="65"/>
      <c r="AC152" s="65"/>
      <c r="AD152" s="30"/>
      <c r="AE152" s="75" t="e">
        <f>VLOOKUP(AD152,分类参数表!$I$2:$J$10,2,FALSE)</f>
        <v>#N/A</v>
      </c>
      <c r="AF152" s="30"/>
      <c r="AG152" s="30"/>
      <c r="AH152" s="30"/>
      <c r="AI152" s="30"/>
      <c r="AJ152" s="30"/>
      <c r="AK152" s="30"/>
      <c r="AL152" s="30"/>
      <c r="AM152" s="65"/>
      <c r="AN152" s="88"/>
      <c r="AO152" s="96"/>
    </row>
    <row r="153" spans="2:41" ht="15" customHeight="1" x14ac:dyDescent="0.15">
      <c r="B153" s="4">
        <v>42354</v>
      </c>
      <c r="C153" s="5" t="s">
        <v>862</v>
      </c>
      <c r="D153" s="2">
        <v>1</v>
      </c>
      <c r="E153" s="6" t="s">
        <v>241</v>
      </c>
      <c r="F153" s="6"/>
      <c r="G153" s="2" t="s">
        <v>787</v>
      </c>
      <c r="H153" s="2" t="s">
        <v>137</v>
      </c>
      <c r="I153" s="2" t="s">
        <v>765</v>
      </c>
      <c r="J153" s="2" t="s">
        <v>62</v>
      </c>
      <c r="K153" s="6" t="s">
        <v>63</v>
      </c>
      <c r="L153" s="2" t="s">
        <v>66</v>
      </c>
      <c r="M153" s="2">
        <v>1</v>
      </c>
      <c r="N153" s="2">
        <v>500</v>
      </c>
      <c r="O153" s="48">
        <f>N153*M153</f>
        <v>500</v>
      </c>
      <c r="P153" s="326">
        <f>SUM(O153:O155)</f>
        <v>3160</v>
      </c>
      <c r="Q153" s="56"/>
      <c r="R153" s="329">
        <f>SUMPRODUCT(Q153:Q155+0)</f>
        <v>0</v>
      </c>
      <c r="S153" s="332">
        <f>R153/P153</f>
        <v>0</v>
      </c>
      <c r="T153" s="335" t="e">
        <f>LOOKUP(S153,{0.4,0.45,0.5,0.55,0.6,0.65,0.7,0.75,0.8,0.85,0.9,0.95,1},{0.1,0.175,0.25,0.325,0.4,0.475,0.55,0.625,0.7,0.775,0.85,0.925,1})</f>
        <v>#N/A</v>
      </c>
      <c r="U153" s="336"/>
      <c r="V153" s="339"/>
      <c r="W153" s="342"/>
      <c r="X153" s="345"/>
      <c r="Y153" s="348">
        <f>R153-(V153/10)-X153</f>
        <v>0</v>
      </c>
      <c r="Z153" s="351" t="e">
        <f>Y153*T153*AE153</f>
        <v>#N/A</v>
      </c>
      <c r="AA153" s="351" t="e">
        <f>U153-V153+Z153</f>
        <v>#N/A</v>
      </c>
      <c r="AB153" s="74"/>
      <c r="AC153" s="74"/>
      <c r="AE153" s="75" t="e">
        <f>VLOOKUP(AD153,分类参数表!$I$2:$J$10,2,FALSE)</f>
        <v>#N/A</v>
      </c>
      <c r="AF153" s="76"/>
      <c r="AG153" s="85"/>
      <c r="AH153" s="85"/>
      <c r="AI153" s="85"/>
      <c r="AJ153" s="85"/>
      <c r="AK153" s="85"/>
      <c r="AL153" s="85"/>
      <c r="AM153" s="86"/>
      <c r="AN153" s="87">
        <f>(Q153-AM153)/M153/N153</f>
        <v>0</v>
      </c>
      <c r="AO153" s="95"/>
    </row>
    <row r="154" spans="2:41" ht="15" customHeight="1" x14ac:dyDescent="0.15">
      <c r="B154" s="4">
        <v>42354</v>
      </c>
      <c r="C154" s="5" t="s">
        <v>862</v>
      </c>
      <c r="D154" s="2">
        <v>2</v>
      </c>
      <c r="E154" s="6" t="s">
        <v>146</v>
      </c>
      <c r="F154" s="6" t="s">
        <v>238</v>
      </c>
      <c r="G154" s="2" t="s">
        <v>738</v>
      </c>
      <c r="H154" s="2" t="s">
        <v>138</v>
      </c>
      <c r="I154" s="2" t="s">
        <v>287</v>
      </c>
      <c r="J154" s="2" t="s">
        <v>62</v>
      </c>
      <c r="K154" s="6" t="s">
        <v>63</v>
      </c>
      <c r="L154" s="2" t="s">
        <v>66</v>
      </c>
      <c r="M154" s="2">
        <v>1</v>
      </c>
      <c r="N154" s="2">
        <v>1480</v>
      </c>
      <c r="O154" s="48">
        <f>N154*M154</f>
        <v>1480</v>
      </c>
      <c r="P154" s="327"/>
      <c r="Q154" s="70"/>
      <c r="R154" s="330"/>
      <c r="S154" s="333"/>
      <c r="T154" s="327"/>
      <c r="U154" s="337"/>
      <c r="V154" s="340"/>
      <c r="W154" s="343"/>
      <c r="X154" s="346"/>
      <c r="Y154" s="349"/>
      <c r="Z154" s="352"/>
      <c r="AA154" s="352"/>
      <c r="AB154" s="74"/>
      <c r="AC154" s="74"/>
      <c r="AD154" s="22">
        <f>AD153</f>
        <v>0</v>
      </c>
      <c r="AE154" s="75" t="e">
        <f>VLOOKUP(AD154,分类参数表!$I$2:$J$10,2,FALSE)</f>
        <v>#N/A</v>
      </c>
      <c r="AF154" s="82"/>
      <c r="AG154" s="24"/>
      <c r="AH154" s="24"/>
      <c r="AI154" s="24"/>
      <c r="AJ154" s="24"/>
      <c r="AK154" s="24"/>
      <c r="AL154" s="24"/>
      <c r="AN154" s="94">
        <f>(Q154-AM154)/M154/N154</f>
        <v>0</v>
      </c>
      <c r="AO154" s="100"/>
    </row>
    <row r="155" spans="2:41" ht="15" customHeight="1" x14ac:dyDescent="0.15">
      <c r="B155" s="4">
        <v>42354</v>
      </c>
      <c r="C155" s="5" t="s">
        <v>862</v>
      </c>
      <c r="D155" s="2">
        <v>3</v>
      </c>
      <c r="E155" s="6" t="s">
        <v>69</v>
      </c>
      <c r="F155" s="6" t="s">
        <v>199</v>
      </c>
      <c r="G155" s="2" t="s">
        <v>801</v>
      </c>
      <c r="H155" s="2" t="s">
        <v>71</v>
      </c>
      <c r="I155" s="2" t="s">
        <v>43</v>
      </c>
      <c r="J155" s="2" t="s">
        <v>44</v>
      </c>
      <c r="K155" s="6" t="s">
        <v>63</v>
      </c>
      <c r="L155" s="2" t="s">
        <v>66</v>
      </c>
      <c r="M155" s="2">
        <v>1</v>
      </c>
      <c r="N155" s="2">
        <v>1180</v>
      </c>
      <c r="O155" s="48">
        <f>N155*M155</f>
        <v>1180</v>
      </c>
      <c r="P155" s="327"/>
      <c r="Q155" s="70"/>
      <c r="R155" s="330"/>
      <c r="S155" s="333"/>
      <c r="T155" s="327"/>
      <c r="U155" s="337"/>
      <c r="V155" s="340"/>
      <c r="W155" s="343"/>
      <c r="X155" s="346"/>
      <c r="Y155" s="349"/>
      <c r="Z155" s="352"/>
      <c r="AA155" s="352"/>
      <c r="AB155" s="83"/>
      <c r="AC155" s="83"/>
      <c r="AD155" s="22">
        <f>AD154</f>
        <v>0</v>
      </c>
      <c r="AE155" s="75" t="e">
        <f>VLOOKUP(AD155,分类参数表!$I$2:$J$10,2,FALSE)</f>
        <v>#N/A</v>
      </c>
      <c r="AF155" s="82"/>
      <c r="AG155" s="24"/>
      <c r="AH155" s="24"/>
      <c r="AI155" s="24"/>
      <c r="AJ155" s="24"/>
      <c r="AK155" s="24"/>
      <c r="AL155" s="24"/>
      <c r="AN155" s="94">
        <f>(Q155-AM155)/M155/N155</f>
        <v>0</v>
      </c>
      <c r="AO155" s="100"/>
    </row>
    <row r="156" spans="2:41" s="19" customFormat="1" ht="15" customHeight="1" x14ac:dyDescent="0.15"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64"/>
      <c r="R156" s="30"/>
      <c r="S156" s="30"/>
      <c r="T156" s="30"/>
      <c r="U156" s="30"/>
      <c r="V156" s="65"/>
      <c r="W156" s="64"/>
      <c r="X156" s="30"/>
      <c r="Y156" s="65"/>
      <c r="Z156" s="65"/>
      <c r="AA156" s="65"/>
      <c r="AB156" s="65"/>
      <c r="AC156" s="65"/>
      <c r="AD156" s="30"/>
      <c r="AE156" s="75" t="e">
        <f>VLOOKUP(AD156,分类参数表!$I$2:$J$10,2,FALSE)</f>
        <v>#N/A</v>
      </c>
      <c r="AF156" s="30"/>
      <c r="AG156" s="30"/>
      <c r="AH156" s="30"/>
      <c r="AI156" s="30"/>
      <c r="AJ156" s="30"/>
      <c r="AK156" s="30"/>
      <c r="AL156" s="30"/>
      <c r="AM156" s="65"/>
      <c r="AN156" s="88"/>
      <c r="AO156" s="96"/>
    </row>
    <row r="157" spans="2:41" ht="15" customHeight="1" x14ac:dyDescent="0.15">
      <c r="B157" s="4">
        <v>42354</v>
      </c>
      <c r="C157" s="5" t="s">
        <v>863</v>
      </c>
      <c r="D157" s="2">
        <v>1</v>
      </c>
      <c r="E157" s="6" t="s">
        <v>157</v>
      </c>
      <c r="F157" s="6" t="s">
        <v>41</v>
      </c>
      <c r="G157" s="2" t="s">
        <v>158</v>
      </c>
      <c r="H157" s="2" t="s">
        <v>300</v>
      </c>
      <c r="I157" s="2" t="s">
        <v>43</v>
      </c>
      <c r="J157" s="2" t="s">
        <v>44</v>
      </c>
      <c r="K157" s="6" t="s">
        <v>45</v>
      </c>
      <c r="L157" s="2" t="s">
        <v>66</v>
      </c>
      <c r="M157" s="2">
        <v>1</v>
      </c>
      <c r="N157" s="2">
        <v>2700</v>
      </c>
      <c r="O157" s="48">
        <f>N157*M157</f>
        <v>2700</v>
      </c>
      <c r="P157" s="49">
        <f>SUM(O157:O157)</f>
        <v>2700</v>
      </c>
      <c r="Q157" s="56"/>
      <c r="R157" s="57">
        <f>SUMPRODUCT(Q157:Q157+0)</f>
        <v>0</v>
      </c>
      <c r="S157" s="58">
        <f>R157/P157</f>
        <v>0</v>
      </c>
      <c r="T157" s="59" t="e">
        <f>LOOKUP(S157,{0.4,0.45,0.5,0.55,0.6,0.65,0.7,0.75,0.8,0.85,0.9,0.95,1},{0.1,0.175,0.25,0.325,0.4,0.475,0.55,0.625,0.7,0.775,0.85,0.925,1})</f>
        <v>#N/A</v>
      </c>
      <c r="U157" s="60"/>
      <c r="V157" s="61"/>
      <c r="W157" s="62"/>
      <c r="X157" s="63"/>
      <c r="Y157" s="72">
        <f>R157-(V157/10)-X157</f>
        <v>0</v>
      </c>
      <c r="Z157" s="73" t="e">
        <f>Y157*T157*AE157</f>
        <v>#N/A</v>
      </c>
      <c r="AA157" s="73" t="e">
        <f>U157-V157+Z157</f>
        <v>#N/A</v>
      </c>
      <c r="AB157" s="74"/>
      <c r="AC157" s="74"/>
      <c r="AE157" s="75" t="e">
        <f>VLOOKUP(AD157,分类参数表!$I$2:$J$10,2,FALSE)</f>
        <v>#N/A</v>
      </c>
      <c r="AF157" s="76"/>
      <c r="AG157" s="85"/>
      <c r="AH157" s="85"/>
      <c r="AI157" s="85"/>
      <c r="AJ157" s="85"/>
      <c r="AK157" s="85"/>
      <c r="AL157" s="85"/>
      <c r="AM157" s="86"/>
      <c r="AN157" s="87">
        <f>(Q157-AM157)/M157/N157</f>
        <v>0</v>
      </c>
      <c r="AO157" s="95"/>
    </row>
    <row r="158" spans="2:41" s="19" customFormat="1" ht="15" customHeight="1" x14ac:dyDescent="0.15"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64"/>
      <c r="R158" s="30"/>
      <c r="S158" s="30"/>
      <c r="T158" s="30"/>
      <c r="U158" s="30"/>
      <c r="V158" s="65"/>
      <c r="W158" s="64"/>
      <c r="X158" s="30"/>
      <c r="Y158" s="65"/>
      <c r="Z158" s="65"/>
      <c r="AA158" s="65"/>
      <c r="AB158" s="65"/>
      <c r="AC158" s="65"/>
      <c r="AD158" s="30"/>
      <c r="AE158" s="75" t="e">
        <f>VLOOKUP(AD158,分类参数表!$I$2:$J$10,2,FALSE)</f>
        <v>#N/A</v>
      </c>
      <c r="AF158" s="30"/>
      <c r="AG158" s="30"/>
      <c r="AH158" s="30"/>
      <c r="AI158" s="30"/>
      <c r="AJ158" s="30"/>
      <c r="AK158" s="30"/>
      <c r="AL158" s="30"/>
      <c r="AM158" s="65"/>
      <c r="AN158" s="88"/>
      <c r="AO158" s="96"/>
    </row>
    <row r="159" spans="2:41" ht="15" customHeight="1" x14ac:dyDescent="0.15">
      <c r="B159" s="4">
        <v>42354</v>
      </c>
      <c r="C159" s="5" t="s">
        <v>864</v>
      </c>
      <c r="D159" s="2">
        <v>1</v>
      </c>
      <c r="E159" s="6" t="s">
        <v>90</v>
      </c>
      <c r="F159" s="6" t="s">
        <v>107</v>
      </c>
      <c r="G159" s="2" t="s">
        <v>108</v>
      </c>
      <c r="H159" s="2" t="s">
        <v>254</v>
      </c>
      <c r="I159" s="2" t="s">
        <v>110</v>
      </c>
      <c r="J159" s="2" t="s">
        <v>44</v>
      </c>
      <c r="K159" s="6" t="s">
        <v>63</v>
      </c>
      <c r="L159" s="2" t="s">
        <v>66</v>
      </c>
      <c r="M159" s="2">
        <v>1</v>
      </c>
      <c r="N159" s="2">
        <v>598</v>
      </c>
      <c r="O159" s="48">
        <f>N159*M159</f>
        <v>598</v>
      </c>
      <c r="P159" s="49">
        <f>SUM(O159:O159)</f>
        <v>598</v>
      </c>
      <c r="Q159" s="56"/>
      <c r="R159" s="57">
        <f>SUMPRODUCT(Q159:Q159+0)</f>
        <v>0</v>
      </c>
      <c r="S159" s="58">
        <f>R159/P159</f>
        <v>0</v>
      </c>
      <c r="T159" s="59" t="e">
        <f>LOOKUP(S159,{0.4,0.45,0.5,0.55,0.6,0.65,0.7,0.75,0.8,0.85,0.9,0.95,1},{0.1,0.175,0.25,0.325,0.4,0.475,0.55,0.625,0.7,0.775,0.85,0.925,1})</f>
        <v>#N/A</v>
      </c>
      <c r="U159" s="60"/>
      <c r="V159" s="61"/>
      <c r="W159" s="62"/>
      <c r="X159" s="63"/>
      <c r="Y159" s="72">
        <f>R159-(V159/10)-X159</f>
        <v>0</v>
      </c>
      <c r="Z159" s="73" t="e">
        <f>Y159*T159*AE159</f>
        <v>#N/A</v>
      </c>
      <c r="AA159" s="73" t="e">
        <f>U159-V159+Z159</f>
        <v>#N/A</v>
      </c>
      <c r="AB159" s="74"/>
      <c r="AC159" s="74"/>
      <c r="AE159" s="75" t="e">
        <f>VLOOKUP(AD159,分类参数表!$I$2:$J$10,2,FALSE)</f>
        <v>#N/A</v>
      </c>
      <c r="AF159" s="76"/>
      <c r="AG159" s="85"/>
      <c r="AH159" s="85"/>
      <c r="AI159" s="85"/>
      <c r="AJ159" s="85"/>
      <c r="AK159" s="85"/>
      <c r="AL159" s="85"/>
      <c r="AM159" s="86"/>
      <c r="AN159" s="87">
        <f>(Q159-AM159)/M159/N159</f>
        <v>0</v>
      </c>
      <c r="AO159" s="95"/>
    </row>
    <row r="160" spans="2:41" s="20" customFormat="1" x14ac:dyDescent="0.15">
      <c r="B160" s="36"/>
      <c r="C160" s="37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67"/>
      <c r="R160" s="38"/>
      <c r="S160" s="38"/>
      <c r="T160" s="38"/>
      <c r="U160" s="38"/>
      <c r="V160" s="68"/>
      <c r="W160" s="67"/>
      <c r="X160" s="38"/>
      <c r="Y160" s="68"/>
      <c r="Z160" s="68"/>
      <c r="AA160" s="68"/>
      <c r="AB160" s="68"/>
      <c r="AC160" s="68"/>
      <c r="AD160" s="38"/>
      <c r="AE160" s="75" t="e">
        <f>VLOOKUP(AD160,分类参数表!$I$2:$J$10,2,FALSE)</f>
        <v>#N/A</v>
      </c>
      <c r="AF160" s="38"/>
      <c r="AG160" s="38"/>
      <c r="AH160" s="38"/>
      <c r="AI160" s="38"/>
      <c r="AJ160" s="38"/>
      <c r="AK160" s="38"/>
      <c r="AL160" s="38"/>
      <c r="AM160" s="68"/>
      <c r="AN160" s="90"/>
      <c r="AO160" s="98"/>
    </row>
    <row r="161" spans="2:41" ht="15" customHeight="1" x14ac:dyDescent="0.15">
      <c r="B161" s="4">
        <v>42355</v>
      </c>
      <c r="C161" s="5" t="s">
        <v>865</v>
      </c>
      <c r="D161" s="2">
        <v>1</v>
      </c>
      <c r="E161" s="6" t="s">
        <v>50</v>
      </c>
      <c r="F161" s="6" t="s">
        <v>95</v>
      </c>
      <c r="G161" s="2" t="s">
        <v>866</v>
      </c>
      <c r="H161" s="2" t="s">
        <v>190</v>
      </c>
      <c r="I161" s="2" t="s">
        <v>43</v>
      </c>
      <c r="J161" s="2" t="s">
        <v>62</v>
      </c>
      <c r="K161" s="6" t="s">
        <v>45</v>
      </c>
      <c r="L161" s="2" t="s">
        <v>46</v>
      </c>
      <c r="M161" s="2">
        <v>1</v>
      </c>
      <c r="N161" s="2">
        <v>448</v>
      </c>
      <c r="O161" s="48">
        <f>N161*M161</f>
        <v>448</v>
      </c>
      <c r="P161" s="49">
        <f>SUM(O161:O161)</f>
        <v>448</v>
      </c>
      <c r="Q161" s="56"/>
      <c r="R161" s="57">
        <f>SUMPRODUCT(Q161:Q161+0)</f>
        <v>0</v>
      </c>
      <c r="S161" s="58">
        <f>R161/P161</f>
        <v>0</v>
      </c>
      <c r="T161" s="59" t="e">
        <f>LOOKUP(S161,{0.4,0.45,0.5,0.55,0.6,0.65,0.7,0.75,0.8,0.85,0.9,0.95,1},{0.1,0.175,0.25,0.325,0.4,0.475,0.55,0.625,0.7,0.775,0.85,0.925,1})</f>
        <v>#N/A</v>
      </c>
      <c r="U161" s="60"/>
      <c r="V161" s="61"/>
      <c r="W161" s="62"/>
      <c r="X161" s="63"/>
      <c r="Y161" s="72">
        <f>R161-(V161/10)-X161</f>
        <v>0</v>
      </c>
      <c r="Z161" s="73" t="e">
        <f>Y161*T161*AE161</f>
        <v>#N/A</v>
      </c>
      <c r="AA161" s="73" t="e">
        <f>U161-V161+Z161</f>
        <v>#N/A</v>
      </c>
      <c r="AB161" s="74"/>
      <c r="AC161" s="74"/>
      <c r="AE161" s="75" t="e">
        <f>VLOOKUP(AD161,分类参数表!$I$2:$J$10,2,FALSE)</f>
        <v>#N/A</v>
      </c>
      <c r="AF161" s="76"/>
      <c r="AG161" s="85"/>
      <c r="AH161" s="85"/>
      <c r="AI161" s="85"/>
      <c r="AJ161" s="85"/>
      <c r="AK161" s="85"/>
      <c r="AL161" s="85"/>
      <c r="AM161" s="86"/>
      <c r="AN161" s="87">
        <f>(Q161-AM161)/M161/N161</f>
        <v>0</v>
      </c>
      <c r="AO161" s="95"/>
    </row>
    <row r="162" spans="2:41" s="19" customFormat="1" ht="15" customHeight="1" x14ac:dyDescent="0.15"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64"/>
      <c r="R162" s="30"/>
      <c r="S162" s="30"/>
      <c r="T162" s="30"/>
      <c r="U162" s="30"/>
      <c r="V162" s="65"/>
      <c r="W162" s="64"/>
      <c r="X162" s="30"/>
      <c r="Y162" s="65"/>
      <c r="Z162" s="65"/>
      <c r="AA162" s="65"/>
      <c r="AB162" s="65"/>
      <c r="AC162" s="65"/>
      <c r="AD162" s="30"/>
      <c r="AE162" s="75" t="e">
        <f>VLOOKUP(AD162,分类参数表!$I$2:$J$10,2,FALSE)</f>
        <v>#N/A</v>
      </c>
      <c r="AF162" s="30"/>
      <c r="AG162" s="30"/>
      <c r="AH162" s="30"/>
      <c r="AI162" s="30"/>
      <c r="AJ162" s="30"/>
      <c r="AK162" s="30"/>
      <c r="AL162" s="30"/>
      <c r="AM162" s="65"/>
      <c r="AN162" s="88"/>
      <c r="AO162" s="96"/>
    </row>
    <row r="163" spans="2:41" ht="15" customHeight="1" x14ac:dyDescent="0.15">
      <c r="B163" s="4">
        <v>42355</v>
      </c>
      <c r="C163" s="5" t="s">
        <v>867</v>
      </c>
      <c r="D163" s="2">
        <v>1</v>
      </c>
      <c r="E163" s="6" t="s">
        <v>90</v>
      </c>
      <c r="F163" s="6" t="s">
        <v>868</v>
      </c>
      <c r="G163" s="2" t="s">
        <v>869</v>
      </c>
      <c r="H163" s="2" t="s">
        <v>301</v>
      </c>
      <c r="I163" s="2" t="s">
        <v>43</v>
      </c>
      <c r="J163" s="2" t="s">
        <v>62</v>
      </c>
      <c r="K163" s="6" t="s">
        <v>45</v>
      </c>
      <c r="L163" s="2" t="s">
        <v>46</v>
      </c>
      <c r="M163" s="2">
        <v>1</v>
      </c>
      <c r="N163" s="2">
        <v>1580</v>
      </c>
      <c r="O163" s="48">
        <f>N163*M163</f>
        <v>1580</v>
      </c>
      <c r="P163" s="49">
        <f>SUM(O163:O163)</f>
        <v>1580</v>
      </c>
      <c r="Q163" s="56"/>
      <c r="R163" s="57">
        <f>SUMPRODUCT(Q163:Q163+0)</f>
        <v>0</v>
      </c>
      <c r="S163" s="58">
        <f>R163/P163</f>
        <v>0</v>
      </c>
      <c r="T163" s="59" t="e">
        <f>LOOKUP(S163,{0.4,0.45,0.5,0.55,0.6,0.65,0.7,0.75,0.8,0.85,0.9,0.95,1},{0.1,0.175,0.25,0.325,0.4,0.475,0.55,0.625,0.7,0.775,0.85,0.925,1})</f>
        <v>#N/A</v>
      </c>
      <c r="U163" s="60"/>
      <c r="V163" s="61"/>
      <c r="W163" s="62"/>
      <c r="X163" s="63"/>
      <c r="Y163" s="72">
        <f>R163-(V163/10)-X163</f>
        <v>0</v>
      </c>
      <c r="Z163" s="73" t="e">
        <f>Y163*T163*AE163</f>
        <v>#N/A</v>
      </c>
      <c r="AA163" s="73" t="e">
        <f>U163-V163+Z163</f>
        <v>#N/A</v>
      </c>
      <c r="AB163" s="74"/>
      <c r="AC163" s="74"/>
      <c r="AE163" s="75" t="e">
        <f>VLOOKUP(AD163,分类参数表!$I$2:$J$10,2,FALSE)</f>
        <v>#N/A</v>
      </c>
      <c r="AF163" s="76"/>
      <c r="AG163" s="85"/>
      <c r="AH163" s="85"/>
      <c r="AI163" s="85"/>
      <c r="AJ163" s="85"/>
      <c r="AK163" s="85"/>
      <c r="AL163" s="85"/>
      <c r="AM163" s="86"/>
      <c r="AN163" s="87">
        <f>(Q163-AM163)/M163/N163</f>
        <v>0</v>
      </c>
      <c r="AO163" s="95"/>
    </row>
    <row r="164" spans="2:41" s="19" customFormat="1" ht="15" customHeight="1" x14ac:dyDescent="0.15"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64"/>
      <c r="R164" s="30"/>
      <c r="S164" s="30"/>
      <c r="T164" s="30"/>
      <c r="U164" s="30"/>
      <c r="V164" s="65"/>
      <c r="W164" s="64"/>
      <c r="X164" s="30"/>
      <c r="Y164" s="65"/>
      <c r="Z164" s="65"/>
      <c r="AA164" s="65"/>
      <c r="AB164" s="65"/>
      <c r="AC164" s="65"/>
      <c r="AD164" s="30"/>
      <c r="AE164" s="75" t="e">
        <f>VLOOKUP(AD164,分类参数表!$I$2:$J$10,2,FALSE)</f>
        <v>#N/A</v>
      </c>
      <c r="AF164" s="30"/>
      <c r="AG164" s="30"/>
      <c r="AH164" s="30"/>
      <c r="AI164" s="30"/>
      <c r="AJ164" s="30"/>
      <c r="AK164" s="30"/>
      <c r="AL164" s="30"/>
      <c r="AM164" s="65"/>
      <c r="AN164" s="88"/>
      <c r="AO164" s="96"/>
    </row>
    <row r="165" spans="2:41" ht="15" customHeight="1" x14ac:dyDescent="0.15">
      <c r="B165" s="4">
        <v>42355</v>
      </c>
      <c r="C165" s="5" t="s">
        <v>870</v>
      </c>
      <c r="D165" s="2">
        <v>1</v>
      </c>
      <c r="E165" s="6" t="s">
        <v>149</v>
      </c>
      <c r="F165" s="6" t="s">
        <v>871</v>
      </c>
      <c r="G165" s="43" t="s">
        <v>754</v>
      </c>
      <c r="H165" s="2" t="s">
        <v>138</v>
      </c>
      <c r="I165" s="2" t="s">
        <v>872</v>
      </c>
      <c r="J165" s="2" t="s">
        <v>62</v>
      </c>
      <c r="K165" s="6" t="s">
        <v>63</v>
      </c>
      <c r="L165" s="2" t="s">
        <v>66</v>
      </c>
      <c r="M165" s="2">
        <v>1</v>
      </c>
      <c r="N165" s="2">
        <v>258</v>
      </c>
      <c r="O165" s="48">
        <f>N165*M165</f>
        <v>258</v>
      </c>
      <c r="P165" s="49">
        <f>SUM(O165:O165)</f>
        <v>258</v>
      </c>
      <c r="Q165" s="56"/>
      <c r="R165" s="57">
        <f>SUMPRODUCT(Q165:Q165+0)</f>
        <v>0</v>
      </c>
      <c r="S165" s="58">
        <f>R165/P165</f>
        <v>0</v>
      </c>
      <c r="T165" s="59" t="e">
        <f>LOOKUP(S165,{0.4,0.45,0.5,0.55,0.6,0.65,0.7,0.75,0.8,0.85,0.9,0.95,1},{0.1,0.175,0.25,0.325,0.4,0.475,0.55,0.625,0.7,0.775,0.85,0.925,1})</f>
        <v>#N/A</v>
      </c>
      <c r="U165" s="60"/>
      <c r="V165" s="61"/>
      <c r="W165" s="62"/>
      <c r="X165" s="63"/>
      <c r="Y165" s="72">
        <f>R165-(V165/10)-X165</f>
        <v>0</v>
      </c>
      <c r="Z165" s="73" t="e">
        <f>Y165*T165*AE165</f>
        <v>#N/A</v>
      </c>
      <c r="AA165" s="73" t="e">
        <f>U165-V165+Z165</f>
        <v>#N/A</v>
      </c>
      <c r="AB165" s="74"/>
      <c r="AC165" s="74"/>
      <c r="AE165" s="75" t="e">
        <f>VLOOKUP(AD165,分类参数表!$I$2:$J$10,2,FALSE)</f>
        <v>#N/A</v>
      </c>
      <c r="AF165" s="76"/>
      <c r="AG165" s="85"/>
      <c r="AH165" s="85"/>
      <c r="AI165" s="85"/>
      <c r="AJ165" s="85"/>
      <c r="AK165" s="85"/>
      <c r="AL165" s="85"/>
      <c r="AM165" s="86"/>
      <c r="AN165" s="87">
        <f>(Q165-AM165)/M165/N165</f>
        <v>0</v>
      </c>
      <c r="AO165" s="95"/>
    </row>
    <row r="166" spans="2:41" s="19" customFormat="1" ht="15" customHeight="1" x14ac:dyDescent="0.15"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64"/>
      <c r="R166" s="30"/>
      <c r="S166" s="30"/>
      <c r="T166" s="30"/>
      <c r="U166" s="30"/>
      <c r="V166" s="65"/>
      <c r="W166" s="64"/>
      <c r="X166" s="30"/>
      <c r="Y166" s="65"/>
      <c r="Z166" s="65"/>
      <c r="AA166" s="65"/>
      <c r="AB166" s="65"/>
      <c r="AC166" s="65"/>
      <c r="AD166" s="30"/>
      <c r="AE166" s="75" t="e">
        <f>VLOOKUP(AD166,分类参数表!$I$2:$J$10,2,FALSE)</f>
        <v>#N/A</v>
      </c>
      <c r="AF166" s="30"/>
      <c r="AG166" s="30"/>
      <c r="AH166" s="30"/>
      <c r="AI166" s="30"/>
      <c r="AJ166" s="30"/>
      <c r="AK166" s="30"/>
      <c r="AL166" s="30"/>
      <c r="AM166" s="65"/>
      <c r="AN166" s="88"/>
      <c r="AO166" s="96"/>
    </row>
    <row r="167" spans="2:41" ht="15" customHeight="1" x14ac:dyDescent="0.15">
      <c r="B167" s="4">
        <v>42355</v>
      </c>
      <c r="C167" s="5" t="s">
        <v>873</v>
      </c>
      <c r="D167" s="2">
        <v>1</v>
      </c>
      <c r="E167" s="6" t="s">
        <v>66</v>
      </c>
      <c r="F167" s="6" t="s">
        <v>120</v>
      </c>
      <c r="G167" s="45" t="s">
        <v>793</v>
      </c>
      <c r="H167" s="102"/>
      <c r="I167" s="2" t="s">
        <v>212</v>
      </c>
      <c r="J167" s="2" t="s">
        <v>44</v>
      </c>
      <c r="K167" s="6" t="s">
        <v>55</v>
      </c>
      <c r="L167" s="2" t="s">
        <v>66</v>
      </c>
      <c r="M167" s="2">
        <v>1</v>
      </c>
      <c r="N167" s="2">
        <v>2999</v>
      </c>
      <c r="O167" s="48">
        <f>N167*M167</f>
        <v>2999</v>
      </c>
      <c r="P167" s="326">
        <f>SUM(O167:O179)</f>
        <v>8052</v>
      </c>
      <c r="Q167" s="56"/>
      <c r="R167" s="329">
        <f>SUMPRODUCT(Q167:Q179+0)</f>
        <v>0</v>
      </c>
      <c r="S167" s="332">
        <f>R167/P167</f>
        <v>0</v>
      </c>
      <c r="T167" s="335" t="e">
        <f>LOOKUP(S167,{0.4,0.45,0.5,0.55,0.6,0.65,0.7,0.75,0.8,0.85,0.9,0.95,1},{0.1,0.175,0.25,0.325,0.4,0.475,0.55,0.625,0.7,0.775,0.85,0.925,1})</f>
        <v>#N/A</v>
      </c>
      <c r="U167" s="336"/>
      <c r="V167" s="339"/>
      <c r="W167" s="342"/>
      <c r="X167" s="345"/>
      <c r="Y167" s="348">
        <f>R167-(V167/10)-X167</f>
        <v>0</v>
      </c>
      <c r="Z167" s="351" t="e">
        <f>Y167*T167*AE167</f>
        <v>#N/A</v>
      </c>
      <c r="AA167" s="351" t="e">
        <f>U167-V167+Z167</f>
        <v>#N/A</v>
      </c>
      <c r="AB167" s="74"/>
      <c r="AC167" s="74"/>
      <c r="AE167" s="75" t="e">
        <f>VLOOKUP(AD167,分类参数表!$I$2:$J$10,2,FALSE)</f>
        <v>#N/A</v>
      </c>
      <c r="AF167" s="76"/>
      <c r="AG167" s="85"/>
      <c r="AH167" s="85"/>
      <c r="AI167" s="85"/>
      <c r="AJ167" s="85"/>
      <c r="AK167" s="85"/>
      <c r="AL167" s="85"/>
      <c r="AM167" s="86"/>
      <c r="AN167" s="87">
        <f>(Q167-AM167)/M167/N167</f>
        <v>0</v>
      </c>
      <c r="AO167" s="95"/>
    </row>
    <row r="168" spans="2:41" ht="15" customHeight="1" x14ac:dyDescent="0.15">
      <c r="B168" s="4">
        <v>42355</v>
      </c>
      <c r="C168" s="5" t="s">
        <v>873</v>
      </c>
      <c r="D168" s="2">
        <v>2</v>
      </c>
      <c r="E168" s="6" t="s">
        <v>146</v>
      </c>
      <c r="F168" s="6" t="s">
        <v>147</v>
      </c>
      <c r="G168" s="2" t="s">
        <v>874</v>
      </c>
      <c r="H168" s="2" t="s">
        <v>166</v>
      </c>
      <c r="I168" s="2">
        <v>23.5</v>
      </c>
      <c r="J168" s="2" t="s">
        <v>44</v>
      </c>
      <c r="K168" s="6" t="s">
        <v>55</v>
      </c>
      <c r="L168" s="2" t="s">
        <v>66</v>
      </c>
      <c r="M168" s="2">
        <v>1</v>
      </c>
      <c r="N168" s="2">
        <v>0</v>
      </c>
      <c r="O168" s="48">
        <f t="shared" ref="O168:O179" si="25">N168*M168</f>
        <v>0</v>
      </c>
      <c r="P168" s="327"/>
      <c r="Q168" s="70"/>
      <c r="R168" s="330"/>
      <c r="S168" s="333"/>
      <c r="T168" s="327"/>
      <c r="U168" s="337"/>
      <c r="V168" s="340"/>
      <c r="W168" s="343"/>
      <c r="X168" s="346"/>
      <c r="Y168" s="349"/>
      <c r="Z168" s="352"/>
      <c r="AA168" s="352"/>
      <c r="AB168" s="74"/>
      <c r="AC168" s="74"/>
      <c r="AD168" s="22" t="e">
        <f>#REF!</f>
        <v>#REF!</v>
      </c>
      <c r="AE168" s="75" t="e">
        <f>VLOOKUP(AD168,分类参数表!$I$2:$J$10,2,FALSE)</f>
        <v>#REF!</v>
      </c>
      <c r="AF168" s="82"/>
      <c r="AG168" s="24"/>
      <c r="AH168" s="24"/>
      <c r="AI168" s="24"/>
      <c r="AJ168" s="24"/>
      <c r="AK168" s="24"/>
      <c r="AL168" s="24"/>
      <c r="AN168" s="94" t="e">
        <f t="shared" ref="AN168:AN179" si="26">(Q168-AM168)/M168/N168</f>
        <v>#DIV/0!</v>
      </c>
      <c r="AO168" s="100"/>
    </row>
    <row r="169" spans="2:41" ht="15" customHeight="1" x14ac:dyDescent="0.15">
      <c r="B169" s="4">
        <v>42355</v>
      </c>
      <c r="C169" s="5" t="s">
        <v>873</v>
      </c>
      <c r="D169" s="2">
        <v>3</v>
      </c>
      <c r="E169" s="6" t="s">
        <v>111</v>
      </c>
      <c r="F169" s="6" t="s">
        <v>112</v>
      </c>
      <c r="G169" s="46" t="s">
        <v>754</v>
      </c>
      <c r="H169" s="2" t="s">
        <v>184</v>
      </c>
      <c r="I169" s="2" t="s">
        <v>136</v>
      </c>
      <c r="J169" s="2" t="s">
        <v>62</v>
      </c>
      <c r="K169" s="6" t="s">
        <v>55</v>
      </c>
      <c r="L169" s="2" t="s">
        <v>66</v>
      </c>
      <c r="M169" s="2">
        <v>1</v>
      </c>
      <c r="N169" s="2">
        <v>280</v>
      </c>
      <c r="O169" s="48">
        <f t="shared" si="25"/>
        <v>280</v>
      </c>
      <c r="P169" s="327"/>
      <c r="Q169" s="70"/>
      <c r="R169" s="330"/>
      <c r="S169" s="333"/>
      <c r="T169" s="327"/>
      <c r="U169" s="337"/>
      <c r="V169" s="340"/>
      <c r="W169" s="343"/>
      <c r="X169" s="346"/>
      <c r="Y169" s="349"/>
      <c r="Z169" s="352"/>
      <c r="AA169" s="352"/>
      <c r="AB169" s="83"/>
      <c r="AC169" s="83"/>
      <c r="AD169" s="22" t="e">
        <f t="shared" ref="AD169:AD176" si="27">AD168</f>
        <v>#REF!</v>
      </c>
      <c r="AE169" s="75" t="e">
        <f>VLOOKUP(AD169,分类参数表!$I$2:$J$10,2,FALSE)</f>
        <v>#REF!</v>
      </c>
      <c r="AF169" s="82"/>
      <c r="AG169" s="24"/>
      <c r="AH169" s="24"/>
      <c r="AI169" s="24"/>
      <c r="AJ169" s="24"/>
      <c r="AK169" s="24"/>
      <c r="AL169" s="24"/>
      <c r="AN169" s="94">
        <f t="shared" si="26"/>
        <v>0</v>
      </c>
      <c r="AO169" s="100"/>
    </row>
    <row r="170" spans="2:41" ht="15" customHeight="1" x14ac:dyDescent="0.15">
      <c r="B170" s="4">
        <v>42355</v>
      </c>
      <c r="C170" s="5" t="s">
        <v>873</v>
      </c>
      <c r="D170" s="2">
        <v>4</v>
      </c>
      <c r="E170" s="6" t="s">
        <v>671</v>
      </c>
      <c r="F170" s="6" t="s">
        <v>112</v>
      </c>
      <c r="G170" s="46" t="s">
        <v>754</v>
      </c>
      <c r="H170" s="2" t="s">
        <v>184</v>
      </c>
      <c r="I170" s="2" t="s">
        <v>53</v>
      </c>
      <c r="J170" s="2" t="s">
        <v>62</v>
      </c>
      <c r="K170" s="6" t="s">
        <v>55</v>
      </c>
      <c r="L170" s="2" t="s">
        <v>66</v>
      </c>
      <c r="M170" s="2">
        <v>1</v>
      </c>
      <c r="N170" s="2">
        <v>320</v>
      </c>
      <c r="O170" s="48">
        <f t="shared" si="25"/>
        <v>320</v>
      </c>
      <c r="P170" s="327"/>
      <c r="Q170" s="70"/>
      <c r="R170" s="330"/>
      <c r="S170" s="333"/>
      <c r="T170" s="327"/>
      <c r="U170" s="337"/>
      <c r="V170" s="340"/>
      <c r="W170" s="343"/>
      <c r="X170" s="346"/>
      <c r="Y170" s="349"/>
      <c r="Z170" s="352"/>
      <c r="AA170" s="352"/>
      <c r="AB170" s="74"/>
      <c r="AC170" s="74"/>
      <c r="AD170" s="22" t="e">
        <f t="shared" si="27"/>
        <v>#REF!</v>
      </c>
      <c r="AE170" s="75" t="e">
        <f>VLOOKUP(AD170,分类参数表!$I$2:$J$10,2,FALSE)</f>
        <v>#REF!</v>
      </c>
      <c r="AF170" s="82"/>
      <c r="AG170" s="24"/>
      <c r="AH170" s="24"/>
      <c r="AI170" s="24"/>
      <c r="AJ170" s="24"/>
      <c r="AK170" s="24"/>
      <c r="AL170" s="24"/>
      <c r="AN170" s="94">
        <f t="shared" si="26"/>
        <v>0</v>
      </c>
      <c r="AO170" s="100"/>
    </row>
    <row r="171" spans="2:41" ht="15" customHeight="1" x14ac:dyDescent="0.15">
      <c r="B171" s="4">
        <v>42355</v>
      </c>
      <c r="C171" s="5" t="s">
        <v>873</v>
      </c>
      <c r="D171" s="2">
        <v>5</v>
      </c>
      <c r="E171" s="6" t="s">
        <v>149</v>
      </c>
      <c r="F171" s="6" t="s">
        <v>492</v>
      </c>
      <c r="G171" s="46" t="s">
        <v>754</v>
      </c>
      <c r="H171" s="2" t="s">
        <v>150</v>
      </c>
      <c r="I171" s="2" t="s">
        <v>785</v>
      </c>
      <c r="J171" s="2" t="s">
        <v>62</v>
      </c>
      <c r="K171" s="6" t="s">
        <v>55</v>
      </c>
      <c r="L171" s="2" t="s">
        <v>66</v>
      </c>
      <c r="M171" s="2">
        <v>1</v>
      </c>
      <c r="N171" s="2">
        <v>258</v>
      </c>
      <c r="O171" s="48">
        <f t="shared" si="25"/>
        <v>258</v>
      </c>
      <c r="P171" s="327"/>
      <c r="Q171" s="70"/>
      <c r="R171" s="330"/>
      <c r="S171" s="333"/>
      <c r="T171" s="327"/>
      <c r="U171" s="337"/>
      <c r="V171" s="340"/>
      <c r="W171" s="343"/>
      <c r="X171" s="346"/>
      <c r="Y171" s="349"/>
      <c r="Z171" s="352"/>
      <c r="AA171" s="352"/>
      <c r="AB171" s="74"/>
      <c r="AC171" s="74"/>
      <c r="AD171" s="22" t="e">
        <f t="shared" si="27"/>
        <v>#REF!</v>
      </c>
      <c r="AE171" s="75" t="e">
        <f>VLOOKUP(AD171,分类参数表!$I$2:$J$10,2,FALSE)</f>
        <v>#REF!</v>
      </c>
      <c r="AF171" s="82"/>
      <c r="AG171" s="24"/>
      <c r="AH171" s="24"/>
      <c r="AI171" s="24"/>
      <c r="AJ171" s="24"/>
      <c r="AK171" s="24"/>
      <c r="AL171" s="24"/>
      <c r="AN171" s="94">
        <f t="shared" si="26"/>
        <v>0</v>
      </c>
      <c r="AO171" s="100"/>
    </row>
    <row r="172" spans="2:41" ht="15" customHeight="1" x14ac:dyDescent="0.15">
      <c r="B172" s="4">
        <v>42355</v>
      </c>
      <c r="C172" s="5" t="s">
        <v>873</v>
      </c>
      <c r="D172" s="2">
        <v>6</v>
      </c>
      <c r="E172" s="6" t="s">
        <v>66</v>
      </c>
      <c r="F172" s="6" t="s">
        <v>120</v>
      </c>
      <c r="G172" s="2" t="s">
        <v>875</v>
      </c>
      <c r="H172" s="7"/>
      <c r="I172" s="2" t="s">
        <v>136</v>
      </c>
      <c r="J172" s="2" t="s">
        <v>44</v>
      </c>
      <c r="K172" s="6" t="s">
        <v>45</v>
      </c>
      <c r="L172" s="2" t="s">
        <v>66</v>
      </c>
      <c r="M172" s="2">
        <v>1</v>
      </c>
      <c r="N172" s="2">
        <v>2999</v>
      </c>
      <c r="O172" s="48">
        <f t="shared" si="25"/>
        <v>2999</v>
      </c>
      <c r="P172" s="327"/>
      <c r="Q172" s="70"/>
      <c r="R172" s="330"/>
      <c r="S172" s="333"/>
      <c r="T172" s="327"/>
      <c r="U172" s="337"/>
      <c r="V172" s="340"/>
      <c r="W172" s="343"/>
      <c r="X172" s="346"/>
      <c r="Y172" s="349"/>
      <c r="Z172" s="352"/>
      <c r="AA172" s="352"/>
      <c r="AB172" s="74"/>
      <c r="AC172" s="74"/>
      <c r="AD172" s="22" t="e">
        <f t="shared" si="27"/>
        <v>#REF!</v>
      </c>
      <c r="AE172" s="75" t="e">
        <f>VLOOKUP(AD172,分类参数表!$I$2:$J$10,2,FALSE)</f>
        <v>#REF!</v>
      </c>
      <c r="AF172" s="82"/>
      <c r="AG172" s="24"/>
      <c r="AH172" s="24"/>
      <c r="AI172" s="24"/>
      <c r="AJ172" s="24"/>
      <c r="AK172" s="24"/>
      <c r="AL172" s="24"/>
      <c r="AN172" s="94">
        <f t="shared" si="26"/>
        <v>0</v>
      </c>
      <c r="AO172" s="100"/>
    </row>
    <row r="173" spans="2:41" ht="15" customHeight="1" x14ac:dyDescent="0.15">
      <c r="B173" s="4">
        <v>42355</v>
      </c>
      <c r="C173" s="5" t="s">
        <v>873</v>
      </c>
      <c r="D173" s="2">
        <v>7</v>
      </c>
      <c r="E173" s="6" t="s">
        <v>146</v>
      </c>
      <c r="F173" s="6" t="s">
        <v>147</v>
      </c>
      <c r="G173" s="2" t="s">
        <v>876</v>
      </c>
      <c r="H173" s="2" t="s">
        <v>166</v>
      </c>
      <c r="I173" s="2">
        <v>26.5</v>
      </c>
      <c r="J173" s="2" t="s">
        <v>44</v>
      </c>
      <c r="K173" s="6" t="s">
        <v>45</v>
      </c>
      <c r="L173" s="2" t="s">
        <v>66</v>
      </c>
      <c r="M173" s="2">
        <v>1</v>
      </c>
      <c r="N173" s="2">
        <v>0</v>
      </c>
      <c r="O173" s="48">
        <f t="shared" si="25"/>
        <v>0</v>
      </c>
      <c r="P173" s="327"/>
      <c r="Q173" s="70"/>
      <c r="R173" s="330"/>
      <c r="S173" s="333"/>
      <c r="T173" s="327"/>
      <c r="U173" s="337"/>
      <c r="V173" s="340"/>
      <c r="W173" s="343"/>
      <c r="X173" s="346"/>
      <c r="Y173" s="349"/>
      <c r="Z173" s="352"/>
      <c r="AA173" s="352"/>
      <c r="AB173" s="74"/>
      <c r="AC173" s="74"/>
      <c r="AD173" s="22" t="e">
        <f t="shared" si="27"/>
        <v>#REF!</v>
      </c>
      <c r="AE173" s="75" t="e">
        <f>VLOOKUP(AD173,分类参数表!$I$2:$J$10,2,FALSE)</f>
        <v>#REF!</v>
      </c>
      <c r="AF173" s="82"/>
      <c r="AG173" s="24"/>
      <c r="AH173" s="24"/>
      <c r="AI173" s="24"/>
      <c r="AJ173" s="24"/>
      <c r="AK173" s="24"/>
      <c r="AL173" s="24"/>
      <c r="AN173" s="94" t="e">
        <f t="shared" si="26"/>
        <v>#DIV/0!</v>
      </c>
      <c r="AO173" s="100"/>
    </row>
    <row r="174" spans="2:41" ht="15" customHeight="1" x14ac:dyDescent="0.15">
      <c r="B174" s="4">
        <v>42355</v>
      </c>
      <c r="C174" s="5" t="s">
        <v>873</v>
      </c>
      <c r="D174" s="2">
        <v>8</v>
      </c>
      <c r="E174" s="6" t="s">
        <v>149</v>
      </c>
      <c r="F174" s="6" t="s">
        <v>492</v>
      </c>
      <c r="G174" s="46" t="s">
        <v>754</v>
      </c>
      <c r="H174" s="7"/>
      <c r="I174" s="2" t="s">
        <v>765</v>
      </c>
      <c r="J174" s="2" t="s">
        <v>62</v>
      </c>
      <c r="K174" s="6" t="s">
        <v>45</v>
      </c>
      <c r="L174" s="2" t="s">
        <v>66</v>
      </c>
      <c r="M174" s="2">
        <v>1</v>
      </c>
      <c r="N174" s="2">
        <v>258</v>
      </c>
      <c r="O174" s="48">
        <f t="shared" si="25"/>
        <v>258</v>
      </c>
      <c r="P174" s="327"/>
      <c r="Q174" s="70"/>
      <c r="R174" s="330"/>
      <c r="S174" s="333"/>
      <c r="T174" s="327"/>
      <c r="U174" s="337"/>
      <c r="V174" s="340"/>
      <c r="W174" s="343"/>
      <c r="X174" s="346"/>
      <c r="Y174" s="349"/>
      <c r="Z174" s="352"/>
      <c r="AA174" s="352"/>
      <c r="AB174" s="74"/>
      <c r="AC174" s="74"/>
      <c r="AD174" s="22" t="e">
        <f t="shared" si="27"/>
        <v>#REF!</v>
      </c>
      <c r="AE174" s="75" t="e">
        <f>VLOOKUP(AD174,分类参数表!$I$2:$J$10,2,FALSE)</f>
        <v>#REF!</v>
      </c>
      <c r="AF174" s="82"/>
      <c r="AG174" s="24"/>
      <c r="AH174" s="24"/>
      <c r="AI174" s="24"/>
      <c r="AJ174" s="24"/>
      <c r="AK174" s="24"/>
      <c r="AL174" s="24"/>
      <c r="AN174" s="94">
        <f t="shared" si="26"/>
        <v>0</v>
      </c>
      <c r="AO174" s="100"/>
    </row>
    <row r="175" spans="2:41" ht="15" customHeight="1" x14ac:dyDescent="0.15">
      <c r="B175" s="4">
        <v>42355</v>
      </c>
      <c r="C175" s="5" t="s">
        <v>873</v>
      </c>
      <c r="D175" s="2">
        <v>9</v>
      </c>
      <c r="E175" s="6" t="s">
        <v>671</v>
      </c>
      <c r="F175" s="6" t="s">
        <v>112</v>
      </c>
      <c r="G175" s="46" t="s">
        <v>754</v>
      </c>
      <c r="H175" s="2" t="s">
        <v>184</v>
      </c>
      <c r="I175" s="2" t="s">
        <v>53</v>
      </c>
      <c r="J175" s="2" t="s">
        <v>62</v>
      </c>
      <c r="K175" s="6" t="s">
        <v>45</v>
      </c>
      <c r="L175" s="2" t="s">
        <v>66</v>
      </c>
      <c r="M175" s="2">
        <v>1</v>
      </c>
      <c r="N175" s="2">
        <v>320</v>
      </c>
      <c r="O175" s="48">
        <f t="shared" si="25"/>
        <v>320</v>
      </c>
      <c r="P175" s="327"/>
      <c r="Q175" s="70"/>
      <c r="R175" s="330"/>
      <c r="S175" s="333"/>
      <c r="T175" s="327"/>
      <c r="U175" s="337"/>
      <c r="V175" s="340"/>
      <c r="W175" s="343"/>
      <c r="X175" s="346"/>
      <c r="Y175" s="349"/>
      <c r="Z175" s="352"/>
      <c r="AA175" s="352"/>
      <c r="AB175" s="74"/>
      <c r="AC175" s="74"/>
      <c r="AD175" s="22" t="e">
        <f t="shared" si="27"/>
        <v>#REF!</v>
      </c>
      <c r="AE175" s="75" t="e">
        <f>VLOOKUP(AD175,分类参数表!$I$2:$J$10,2,FALSE)</f>
        <v>#REF!</v>
      </c>
      <c r="AF175" s="82"/>
      <c r="AG175" s="24"/>
      <c r="AH175" s="24"/>
      <c r="AI175" s="24"/>
      <c r="AJ175" s="24"/>
      <c r="AK175" s="24"/>
      <c r="AL175" s="24"/>
      <c r="AN175" s="94">
        <f t="shared" si="26"/>
        <v>0</v>
      </c>
      <c r="AO175" s="100"/>
    </row>
    <row r="176" spans="2:41" ht="15" customHeight="1" x14ac:dyDescent="0.15">
      <c r="B176" s="4">
        <v>42355</v>
      </c>
      <c r="C176" s="5" t="s">
        <v>873</v>
      </c>
      <c r="D176" s="2">
        <v>10</v>
      </c>
      <c r="E176" s="6" t="s">
        <v>111</v>
      </c>
      <c r="F176" s="6" t="s">
        <v>112</v>
      </c>
      <c r="G176" s="46" t="s">
        <v>754</v>
      </c>
      <c r="H176" s="2" t="s">
        <v>184</v>
      </c>
      <c r="I176" s="2" t="s">
        <v>136</v>
      </c>
      <c r="J176" s="2" t="s">
        <v>62</v>
      </c>
      <c r="K176" s="6" t="s">
        <v>45</v>
      </c>
      <c r="L176" s="2" t="s">
        <v>66</v>
      </c>
      <c r="M176" s="2">
        <v>1</v>
      </c>
      <c r="N176" s="2">
        <v>280</v>
      </c>
      <c r="O176" s="48">
        <f t="shared" si="25"/>
        <v>280</v>
      </c>
      <c r="P176" s="327"/>
      <c r="Q176" s="70"/>
      <c r="R176" s="330"/>
      <c r="S176" s="333"/>
      <c r="T176" s="327"/>
      <c r="U176" s="337"/>
      <c r="V176" s="340"/>
      <c r="W176" s="343"/>
      <c r="X176" s="346"/>
      <c r="Y176" s="349"/>
      <c r="Z176" s="352"/>
      <c r="AA176" s="352"/>
      <c r="AB176" s="106"/>
      <c r="AC176" s="106"/>
      <c r="AD176" s="22" t="e">
        <f t="shared" si="27"/>
        <v>#REF!</v>
      </c>
      <c r="AE176" s="75" t="e">
        <f>VLOOKUP(AD176,分类参数表!$I$2:$J$10,2,FALSE)</f>
        <v>#REF!</v>
      </c>
      <c r="AF176" s="82"/>
      <c r="AG176" s="24"/>
      <c r="AH176" s="24"/>
      <c r="AI176" s="24"/>
      <c r="AJ176" s="24"/>
      <c r="AK176" s="24"/>
      <c r="AL176" s="24"/>
      <c r="AN176" s="94">
        <f t="shared" si="26"/>
        <v>0</v>
      </c>
      <c r="AO176" s="100"/>
    </row>
    <row r="177" spans="2:41" ht="15" customHeight="1" x14ac:dyDescent="0.15">
      <c r="B177" s="4">
        <v>42355</v>
      </c>
      <c r="C177" s="5" t="s">
        <v>873</v>
      </c>
      <c r="D177" s="2">
        <v>11</v>
      </c>
      <c r="E177" s="6" t="s">
        <v>56</v>
      </c>
      <c r="F177" s="6" t="s">
        <v>52</v>
      </c>
      <c r="G177" s="46" t="s">
        <v>754</v>
      </c>
      <c r="H177" s="2" t="s">
        <v>223</v>
      </c>
      <c r="I177" s="2" t="s">
        <v>53</v>
      </c>
      <c r="J177" s="2" t="s">
        <v>44</v>
      </c>
      <c r="K177" s="6" t="s">
        <v>45</v>
      </c>
      <c r="L177" s="2" t="s">
        <v>66</v>
      </c>
      <c r="M177" s="2">
        <v>1</v>
      </c>
      <c r="N177" s="2">
        <v>30</v>
      </c>
      <c r="O177" s="48">
        <f t="shared" si="25"/>
        <v>30</v>
      </c>
      <c r="P177" s="327"/>
      <c r="Q177" s="70"/>
      <c r="R177" s="330"/>
      <c r="S177" s="333"/>
      <c r="T177" s="327"/>
      <c r="U177" s="337"/>
      <c r="V177" s="340"/>
      <c r="W177" s="343"/>
      <c r="X177" s="346"/>
      <c r="Y177" s="349"/>
      <c r="Z177" s="352"/>
      <c r="AA177" s="352"/>
      <c r="AB177" s="74"/>
      <c r="AC177" s="74"/>
      <c r="AD177" s="22">
        <f>AD167</f>
        <v>0</v>
      </c>
      <c r="AE177" s="75" t="e">
        <f>VLOOKUP(AD177,分类参数表!$I$2:$J$10,2,FALSE)</f>
        <v>#N/A</v>
      </c>
      <c r="AF177" s="82"/>
      <c r="AG177" s="24"/>
      <c r="AH177" s="24"/>
      <c r="AI177" s="24"/>
      <c r="AJ177" s="24"/>
      <c r="AK177" s="24"/>
      <c r="AL177" s="24"/>
      <c r="AN177" s="94">
        <f t="shared" si="26"/>
        <v>0</v>
      </c>
      <c r="AO177" s="100"/>
    </row>
    <row r="178" spans="2:41" ht="15" customHeight="1" x14ac:dyDescent="0.15">
      <c r="B178" s="4">
        <v>42355</v>
      </c>
      <c r="C178" s="5" t="s">
        <v>873</v>
      </c>
      <c r="D178" s="2">
        <v>12</v>
      </c>
      <c r="E178" s="6" t="s">
        <v>56</v>
      </c>
      <c r="F178" s="6" t="s">
        <v>57</v>
      </c>
      <c r="G178" s="46" t="s">
        <v>754</v>
      </c>
      <c r="H178" s="2" t="s">
        <v>166</v>
      </c>
      <c r="I178" s="2" t="s">
        <v>53</v>
      </c>
      <c r="J178" s="2" t="s">
        <v>62</v>
      </c>
      <c r="K178" s="6" t="s">
        <v>45</v>
      </c>
      <c r="L178" s="2" t="s">
        <v>66</v>
      </c>
      <c r="M178" s="2">
        <v>1</v>
      </c>
      <c r="N178" s="2">
        <v>158</v>
      </c>
      <c r="O178" s="48">
        <f t="shared" si="25"/>
        <v>158</v>
      </c>
      <c r="P178" s="327"/>
      <c r="Q178" s="70"/>
      <c r="R178" s="330"/>
      <c r="S178" s="333"/>
      <c r="T178" s="327"/>
      <c r="U178" s="337"/>
      <c r="V178" s="340"/>
      <c r="W178" s="343"/>
      <c r="X178" s="346"/>
      <c r="Y178" s="349"/>
      <c r="Z178" s="352"/>
      <c r="AA178" s="352"/>
      <c r="AB178" s="83"/>
      <c r="AC178" s="83"/>
      <c r="AD178" s="22">
        <f>AD177</f>
        <v>0</v>
      </c>
      <c r="AE178" s="75" t="e">
        <f>VLOOKUP(AD178,分类参数表!$I$2:$J$10,2,FALSE)</f>
        <v>#N/A</v>
      </c>
      <c r="AF178" s="82"/>
      <c r="AG178" s="24"/>
      <c r="AH178" s="24"/>
      <c r="AI178" s="24"/>
      <c r="AJ178" s="24"/>
      <c r="AK178" s="24"/>
      <c r="AL178" s="24"/>
      <c r="AN178" s="94">
        <f t="shared" si="26"/>
        <v>0</v>
      </c>
      <c r="AO178" s="100"/>
    </row>
    <row r="179" spans="2:41" ht="15" customHeight="1" x14ac:dyDescent="0.15">
      <c r="B179" s="4">
        <v>42355</v>
      </c>
      <c r="C179" s="5" t="s">
        <v>873</v>
      </c>
      <c r="D179" s="2">
        <v>13</v>
      </c>
      <c r="E179" s="6" t="s">
        <v>50</v>
      </c>
      <c r="F179" s="6" t="s">
        <v>112</v>
      </c>
      <c r="G179" s="44" t="s">
        <v>754</v>
      </c>
      <c r="H179" s="101" t="s">
        <v>166</v>
      </c>
      <c r="I179" s="2" t="s">
        <v>53</v>
      </c>
      <c r="J179" s="2" t="s">
        <v>62</v>
      </c>
      <c r="K179" s="6" t="s">
        <v>45</v>
      </c>
      <c r="L179" s="2" t="s">
        <v>66</v>
      </c>
      <c r="M179" s="2">
        <v>3</v>
      </c>
      <c r="N179" s="2">
        <v>50</v>
      </c>
      <c r="O179" s="48">
        <f t="shared" si="25"/>
        <v>150</v>
      </c>
      <c r="P179" s="327"/>
      <c r="Q179" s="70"/>
      <c r="R179" s="330"/>
      <c r="S179" s="333"/>
      <c r="T179" s="327"/>
      <c r="U179" s="337"/>
      <c r="V179" s="340"/>
      <c r="W179" s="343"/>
      <c r="X179" s="346"/>
      <c r="Y179" s="349"/>
      <c r="Z179" s="352"/>
      <c r="AA179" s="352"/>
      <c r="AB179" s="74"/>
      <c r="AC179" s="74"/>
      <c r="AD179" s="22">
        <f>AD178</f>
        <v>0</v>
      </c>
      <c r="AE179" s="75" t="e">
        <f>VLOOKUP(AD179,分类参数表!$I$2:$J$10,2,FALSE)</f>
        <v>#N/A</v>
      </c>
      <c r="AF179" s="82"/>
      <c r="AG179" s="24"/>
      <c r="AH179" s="24"/>
      <c r="AI179" s="24"/>
      <c r="AJ179" s="24"/>
      <c r="AK179" s="24"/>
      <c r="AL179" s="24"/>
      <c r="AN179" s="94">
        <f t="shared" si="26"/>
        <v>0</v>
      </c>
      <c r="AO179" s="100"/>
    </row>
    <row r="180" spans="2:41" s="19" customFormat="1" ht="15" customHeight="1" x14ac:dyDescent="0.15"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64"/>
      <c r="R180" s="30"/>
      <c r="S180" s="30"/>
      <c r="T180" s="30"/>
      <c r="U180" s="30"/>
      <c r="V180" s="65"/>
      <c r="W180" s="64"/>
      <c r="X180" s="30"/>
      <c r="Y180" s="65"/>
      <c r="Z180" s="65"/>
      <c r="AA180" s="65"/>
      <c r="AB180" s="65"/>
      <c r="AC180" s="65"/>
      <c r="AD180" s="30"/>
      <c r="AE180" s="75" t="e">
        <f>VLOOKUP(AD180,分类参数表!$I$2:$J$10,2,FALSE)</f>
        <v>#N/A</v>
      </c>
      <c r="AF180" s="30"/>
      <c r="AG180" s="30"/>
      <c r="AH180" s="30"/>
      <c r="AI180" s="30"/>
      <c r="AJ180" s="30"/>
      <c r="AK180" s="30"/>
      <c r="AL180" s="30"/>
      <c r="AM180" s="65"/>
      <c r="AN180" s="88"/>
      <c r="AO180" s="96"/>
    </row>
    <row r="181" spans="2:41" ht="15" customHeight="1" x14ac:dyDescent="0.15">
      <c r="B181" s="4">
        <v>42355</v>
      </c>
      <c r="C181" s="5" t="s">
        <v>877</v>
      </c>
      <c r="D181" s="2">
        <v>1</v>
      </c>
      <c r="E181" s="6" t="s">
        <v>59</v>
      </c>
      <c r="F181" s="6" t="s">
        <v>263</v>
      </c>
      <c r="G181" s="46" t="s">
        <v>754</v>
      </c>
      <c r="H181" s="2" t="s">
        <v>878</v>
      </c>
      <c r="I181" s="2" t="s">
        <v>89</v>
      </c>
      <c r="J181" s="2" t="s">
        <v>62</v>
      </c>
      <c r="K181" s="6" t="s">
        <v>55</v>
      </c>
      <c r="L181" s="2" t="s">
        <v>46</v>
      </c>
      <c r="M181" s="2">
        <v>1</v>
      </c>
      <c r="N181" s="2">
        <v>138</v>
      </c>
      <c r="O181" s="48">
        <f t="shared" ref="O181:O186" si="28">N181*M181</f>
        <v>138</v>
      </c>
      <c r="P181" s="49">
        <f>SUM(O181:O181)</f>
        <v>138</v>
      </c>
      <c r="Q181" s="56"/>
      <c r="R181" s="57">
        <f>SUMPRODUCT(Q181:Q181+0)</f>
        <v>0</v>
      </c>
      <c r="S181" s="58">
        <f>R181/P181</f>
        <v>0</v>
      </c>
      <c r="T181" s="59" t="e">
        <f>LOOKUP(S181,{0.4,0.45,0.5,0.55,0.6,0.65,0.7,0.75,0.8,0.85,0.9,0.95,1},{0.1,0.175,0.25,0.325,0.4,0.475,0.55,0.625,0.7,0.775,0.85,0.925,1})</f>
        <v>#N/A</v>
      </c>
      <c r="U181" s="60"/>
      <c r="V181" s="61"/>
      <c r="W181" s="62"/>
      <c r="X181" s="63"/>
      <c r="Y181" s="72">
        <f>R181-(V181/10)-X181</f>
        <v>0</v>
      </c>
      <c r="Z181" s="73" t="e">
        <f>Y181*T181*AE181</f>
        <v>#N/A</v>
      </c>
      <c r="AA181" s="73" t="e">
        <f>U181-V181+Z181</f>
        <v>#N/A</v>
      </c>
      <c r="AB181" s="74"/>
      <c r="AC181" s="74"/>
      <c r="AE181" s="75" t="e">
        <f>VLOOKUP(AD181,分类参数表!$I$2:$J$10,2,FALSE)</f>
        <v>#N/A</v>
      </c>
      <c r="AF181" s="76"/>
      <c r="AG181" s="85"/>
      <c r="AH181" s="85"/>
      <c r="AI181" s="85"/>
      <c r="AJ181" s="85"/>
      <c r="AK181" s="85"/>
      <c r="AL181" s="85"/>
      <c r="AM181" s="86"/>
      <c r="AN181" s="87">
        <f t="shared" ref="AN181:AN186" si="29">(Q181-AM181)/M181/N181</f>
        <v>0</v>
      </c>
      <c r="AO181" s="95"/>
    </row>
    <row r="182" spans="2:41" s="19" customFormat="1" ht="15" customHeight="1" x14ac:dyDescent="0.15"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64"/>
      <c r="R182" s="30"/>
      <c r="S182" s="30"/>
      <c r="T182" s="30"/>
      <c r="U182" s="30"/>
      <c r="V182" s="65"/>
      <c r="W182" s="64"/>
      <c r="X182" s="30"/>
      <c r="Y182" s="65"/>
      <c r="Z182" s="65"/>
      <c r="AA182" s="65"/>
      <c r="AB182" s="65"/>
      <c r="AC182" s="65"/>
      <c r="AD182" s="30"/>
      <c r="AE182" s="75" t="e">
        <f>VLOOKUP(AD182,分类参数表!$I$2:$J$10,2,FALSE)</f>
        <v>#N/A</v>
      </c>
      <c r="AF182" s="30"/>
      <c r="AG182" s="30"/>
      <c r="AH182" s="30"/>
      <c r="AI182" s="30"/>
      <c r="AJ182" s="30"/>
      <c r="AK182" s="30"/>
      <c r="AL182" s="30"/>
      <c r="AM182" s="65"/>
      <c r="AN182" s="88"/>
      <c r="AO182" s="96"/>
    </row>
    <row r="183" spans="2:41" ht="15" customHeight="1" x14ac:dyDescent="0.15">
      <c r="B183" s="4">
        <v>42355</v>
      </c>
      <c r="C183" s="5" t="s">
        <v>879</v>
      </c>
      <c r="D183" s="2">
        <v>1</v>
      </c>
      <c r="E183" s="6" t="s">
        <v>83</v>
      </c>
      <c r="F183" s="6" t="s">
        <v>79</v>
      </c>
      <c r="G183" s="2" t="s">
        <v>244</v>
      </c>
      <c r="H183" s="2" t="s">
        <v>880</v>
      </c>
      <c r="I183" s="2">
        <v>42</v>
      </c>
      <c r="J183" s="2" t="s">
        <v>62</v>
      </c>
      <c r="K183" s="6" t="s">
        <v>45</v>
      </c>
      <c r="L183" s="2" t="s">
        <v>64</v>
      </c>
      <c r="M183" s="2">
        <v>1</v>
      </c>
      <c r="N183" s="2">
        <v>1500</v>
      </c>
      <c r="O183" s="48">
        <f t="shared" si="28"/>
        <v>1500</v>
      </c>
      <c r="P183" s="49">
        <f>SUM(O183:O183)</f>
        <v>1500</v>
      </c>
      <c r="Q183" s="56"/>
      <c r="R183" s="57">
        <f>SUMPRODUCT(Q183:Q183+0)</f>
        <v>0</v>
      </c>
      <c r="S183" s="58">
        <f>R183/P183</f>
        <v>0</v>
      </c>
      <c r="T183" s="59" t="e">
        <f>LOOKUP(S183,{0.4,0.45,0.5,0.55,0.6,0.65,0.7,0.75,0.8,0.85,0.9,0.95,1},{0.1,0.175,0.25,0.325,0.4,0.475,0.55,0.625,0.7,0.775,0.85,0.925,1})</f>
        <v>#N/A</v>
      </c>
      <c r="U183" s="60"/>
      <c r="V183" s="61"/>
      <c r="W183" s="62"/>
      <c r="X183" s="63"/>
      <c r="Y183" s="72">
        <f>R183-(V183/10)-X183</f>
        <v>0</v>
      </c>
      <c r="Z183" s="73" t="e">
        <f>Y183*T183*AE183</f>
        <v>#N/A</v>
      </c>
      <c r="AA183" s="73" t="e">
        <f>U183-V183+Z183</f>
        <v>#N/A</v>
      </c>
      <c r="AB183" s="74"/>
      <c r="AC183" s="74"/>
      <c r="AE183" s="75" t="e">
        <f>VLOOKUP(AD183,分类参数表!$I$2:$J$10,2,FALSE)</f>
        <v>#N/A</v>
      </c>
      <c r="AF183" s="76"/>
      <c r="AG183" s="85"/>
      <c r="AH183" s="85"/>
      <c r="AI183" s="85"/>
      <c r="AJ183" s="85"/>
      <c r="AK183" s="85"/>
      <c r="AL183" s="85"/>
      <c r="AM183" s="86"/>
      <c r="AN183" s="87">
        <f t="shared" si="29"/>
        <v>0</v>
      </c>
      <c r="AO183" s="95"/>
    </row>
    <row r="184" spans="2:41" s="19" customFormat="1" ht="15" customHeight="1" x14ac:dyDescent="0.15"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64"/>
      <c r="R184" s="30"/>
      <c r="S184" s="30"/>
      <c r="T184" s="30"/>
      <c r="U184" s="30"/>
      <c r="V184" s="65"/>
      <c r="W184" s="64"/>
      <c r="X184" s="30"/>
      <c r="Y184" s="65"/>
      <c r="Z184" s="65"/>
      <c r="AA184" s="65"/>
      <c r="AB184" s="65"/>
      <c r="AC184" s="65"/>
      <c r="AD184" s="30"/>
      <c r="AE184" s="75" t="e">
        <f>VLOOKUP(AD184,分类参数表!$I$2:$J$10,2,FALSE)</f>
        <v>#N/A</v>
      </c>
      <c r="AF184" s="30"/>
      <c r="AG184" s="30"/>
      <c r="AH184" s="30"/>
      <c r="AI184" s="30"/>
      <c r="AJ184" s="30"/>
      <c r="AK184" s="30"/>
      <c r="AL184" s="30"/>
      <c r="AM184" s="65"/>
      <c r="AN184" s="88"/>
      <c r="AO184" s="96"/>
    </row>
    <row r="185" spans="2:41" ht="15" customHeight="1" x14ac:dyDescent="0.15">
      <c r="B185" s="4">
        <v>42355</v>
      </c>
      <c r="C185" s="5" t="s">
        <v>881</v>
      </c>
      <c r="D185" s="2">
        <v>1</v>
      </c>
      <c r="E185" s="6" t="s">
        <v>671</v>
      </c>
      <c r="F185" s="6" t="s">
        <v>112</v>
      </c>
      <c r="G185" s="46" t="s">
        <v>754</v>
      </c>
      <c r="H185" s="2" t="s">
        <v>184</v>
      </c>
      <c r="I185" s="2" t="s">
        <v>53</v>
      </c>
      <c r="J185" s="2" t="s">
        <v>62</v>
      </c>
      <c r="K185" s="6" t="s">
        <v>45</v>
      </c>
      <c r="L185" s="2" t="s">
        <v>66</v>
      </c>
      <c r="M185" s="2">
        <v>1</v>
      </c>
      <c r="N185" s="2">
        <v>320</v>
      </c>
      <c r="O185" s="48">
        <f t="shared" si="28"/>
        <v>320</v>
      </c>
      <c r="P185" s="326">
        <f>SUM(O185:O186)</f>
        <v>600</v>
      </c>
      <c r="Q185" s="56"/>
      <c r="R185" s="329">
        <f>SUMPRODUCT(Q185:Q186+0)</f>
        <v>0</v>
      </c>
      <c r="S185" s="332">
        <f>R185/P185</f>
        <v>0</v>
      </c>
      <c r="T185" s="335" t="e">
        <f>LOOKUP(S185,{0.4,0.45,0.5,0.55,0.6,0.65,0.7,0.75,0.8,0.85,0.9,0.95,1},{0.1,0.175,0.25,0.325,0.4,0.475,0.55,0.625,0.7,0.775,0.85,0.925,1})</f>
        <v>#N/A</v>
      </c>
      <c r="U185" s="336"/>
      <c r="V185" s="339"/>
      <c r="W185" s="342"/>
      <c r="X185" s="345"/>
      <c r="Y185" s="348">
        <f>R185-(V185/10)-X185</f>
        <v>0</v>
      </c>
      <c r="Z185" s="351" t="e">
        <f>Y185*T185*AE185</f>
        <v>#N/A</v>
      </c>
      <c r="AA185" s="351" t="e">
        <f>U185-V185+Z185</f>
        <v>#N/A</v>
      </c>
      <c r="AB185" s="74"/>
      <c r="AC185" s="74"/>
      <c r="AE185" s="75" t="e">
        <f>VLOOKUP(AD185,分类参数表!$I$2:$J$10,2,FALSE)</f>
        <v>#N/A</v>
      </c>
      <c r="AF185" s="76"/>
      <c r="AG185" s="85"/>
      <c r="AH185" s="85"/>
      <c r="AI185" s="85"/>
      <c r="AJ185" s="85"/>
      <c r="AK185" s="85"/>
      <c r="AL185" s="85"/>
      <c r="AM185" s="86"/>
      <c r="AN185" s="87">
        <f t="shared" si="29"/>
        <v>0</v>
      </c>
      <c r="AO185" s="95"/>
    </row>
    <row r="186" spans="2:41" ht="15" customHeight="1" x14ac:dyDescent="0.15">
      <c r="B186" s="4">
        <v>42355</v>
      </c>
      <c r="C186" s="5" t="s">
        <v>881</v>
      </c>
      <c r="D186" s="2">
        <v>2</v>
      </c>
      <c r="E186" s="6" t="s">
        <v>111</v>
      </c>
      <c r="F186" s="6" t="s">
        <v>112</v>
      </c>
      <c r="G186" s="46" t="s">
        <v>754</v>
      </c>
      <c r="H186" s="2" t="s">
        <v>184</v>
      </c>
      <c r="I186" s="2" t="s">
        <v>882</v>
      </c>
      <c r="J186" s="2" t="s">
        <v>62</v>
      </c>
      <c r="K186" s="6" t="s">
        <v>45</v>
      </c>
      <c r="L186" s="2" t="s">
        <v>66</v>
      </c>
      <c r="M186" s="2">
        <v>1</v>
      </c>
      <c r="N186" s="2">
        <v>280</v>
      </c>
      <c r="O186" s="48">
        <f t="shared" si="28"/>
        <v>280</v>
      </c>
      <c r="P186" s="327"/>
      <c r="Q186" s="70"/>
      <c r="R186" s="330"/>
      <c r="S186" s="333"/>
      <c r="T186" s="327"/>
      <c r="U186" s="337"/>
      <c r="V186" s="340"/>
      <c r="W186" s="343"/>
      <c r="X186" s="346"/>
      <c r="Y186" s="349"/>
      <c r="Z186" s="352"/>
      <c r="AA186" s="352"/>
      <c r="AB186" s="74"/>
      <c r="AC186" s="74"/>
      <c r="AD186" s="22">
        <f>AD185</f>
        <v>0</v>
      </c>
      <c r="AE186" s="75" t="e">
        <f>VLOOKUP(AD186,分类参数表!$I$2:$J$10,2,FALSE)</f>
        <v>#N/A</v>
      </c>
      <c r="AF186" s="82"/>
      <c r="AG186" s="24"/>
      <c r="AH186" s="24"/>
      <c r="AI186" s="24"/>
      <c r="AJ186" s="24"/>
      <c r="AK186" s="24"/>
      <c r="AL186" s="24"/>
      <c r="AN186" s="94">
        <f t="shared" si="29"/>
        <v>0</v>
      </c>
      <c r="AO186" s="100"/>
    </row>
    <row r="187" spans="2:41" s="20" customFormat="1" x14ac:dyDescent="0.15">
      <c r="B187" s="36"/>
      <c r="C187" s="3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67"/>
      <c r="R187" s="38"/>
      <c r="S187" s="38"/>
      <c r="T187" s="38"/>
      <c r="U187" s="38"/>
      <c r="V187" s="68"/>
      <c r="W187" s="67"/>
      <c r="X187" s="38"/>
      <c r="Y187" s="68"/>
      <c r="Z187" s="68"/>
      <c r="AA187" s="68"/>
      <c r="AB187" s="68"/>
      <c r="AC187" s="68"/>
      <c r="AD187" s="38"/>
      <c r="AE187" s="75" t="e">
        <f>VLOOKUP(AD187,分类参数表!$I$2:$J$10,2,FALSE)</f>
        <v>#N/A</v>
      </c>
      <c r="AF187" s="38"/>
      <c r="AG187" s="38"/>
      <c r="AH187" s="38"/>
      <c r="AI187" s="38"/>
      <c r="AJ187" s="38"/>
      <c r="AK187" s="38"/>
      <c r="AL187" s="38"/>
      <c r="AM187" s="68"/>
      <c r="AN187" s="90"/>
      <c r="AO187" s="98"/>
    </row>
    <row r="188" spans="2:41" ht="15" customHeight="1" x14ac:dyDescent="0.15">
      <c r="B188" s="4">
        <v>42356</v>
      </c>
      <c r="C188" s="5" t="s">
        <v>883</v>
      </c>
      <c r="D188" s="2">
        <v>1</v>
      </c>
      <c r="E188" s="6" t="s">
        <v>50</v>
      </c>
      <c r="F188" s="6" t="s">
        <v>112</v>
      </c>
      <c r="G188" s="50"/>
      <c r="H188" s="2" t="s">
        <v>138</v>
      </c>
      <c r="I188" s="2" t="s">
        <v>53</v>
      </c>
      <c r="J188" s="2" t="s">
        <v>62</v>
      </c>
      <c r="K188" s="6" t="s">
        <v>55</v>
      </c>
      <c r="L188" s="2" t="s">
        <v>46</v>
      </c>
      <c r="M188" s="2">
        <v>1</v>
      </c>
      <c r="N188" s="2">
        <v>50</v>
      </c>
      <c r="O188" s="48">
        <f>N188*M188</f>
        <v>50</v>
      </c>
      <c r="P188" s="49">
        <f>SUM(O188:O188)</f>
        <v>50</v>
      </c>
      <c r="Q188" s="56"/>
      <c r="R188" s="57">
        <f>SUMPRODUCT(Q188:Q188+0)</f>
        <v>0</v>
      </c>
      <c r="S188" s="58">
        <f>R188/P188</f>
        <v>0</v>
      </c>
      <c r="T188" s="59" t="e">
        <f>LOOKUP(S188,{0.4,0.45,0.5,0.55,0.6,0.65,0.7,0.75,0.8,0.85,0.9,0.95,1},{0.1,0.175,0.25,0.325,0.4,0.475,0.55,0.625,0.7,0.775,0.85,0.925,1})</f>
        <v>#N/A</v>
      </c>
      <c r="U188" s="60"/>
      <c r="V188" s="61"/>
      <c r="W188" s="62"/>
      <c r="X188" s="63"/>
      <c r="Y188" s="72">
        <f>R188-(V188/10)-X188</f>
        <v>0</v>
      </c>
      <c r="Z188" s="73" t="e">
        <f>Y188*T188*AE188</f>
        <v>#N/A</v>
      </c>
      <c r="AA188" s="73" t="e">
        <f>U188-V188+Z188</f>
        <v>#N/A</v>
      </c>
      <c r="AB188" s="74"/>
      <c r="AC188" s="74"/>
      <c r="AE188" s="75" t="e">
        <f>VLOOKUP(AD188,分类参数表!$I$2:$J$10,2,FALSE)</f>
        <v>#N/A</v>
      </c>
      <c r="AF188" s="76"/>
      <c r="AG188" s="85"/>
      <c r="AH188" s="85"/>
      <c r="AI188" s="85"/>
      <c r="AJ188" s="85"/>
      <c r="AK188" s="85"/>
      <c r="AL188" s="85"/>
      <c r="AM188" s="86"/>
      <c r="AN188" s="87">
        <f>(Q188-AM188)/M188/N188</f>
        <v>0</v>
      </c>
      <c r="AO188" s="95"/>
    </row>
    <row r="189" spans="2:41" s="19" customFormat="1" ht="15" customHeight="1" x14ac:dyDescent="0.15">
      <c r="B189" s="30"/>
      <c r="C189" s="3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64"/>
      <c r="R189" s="30"/>
      <c r="S189" s="30"/>
      <c r="T189" s="30"/>
      <c r="U189" s="30"/>
      <c r="V189" s="65"/>
      <c r="W189" s="64"/>
      <c r="X189" s="30"/>
      <c r="Y189" s="65"/>
      <c r="Z189" s="65"/>
      <c r="AA189" s="65"/>
      <c r="AB189" s="65"/>
      <c r="AC189" s="65"/>
      <c r="AD189" s="30"/>
      <c r="AE189" s="75" t="e">
        <f>VLOOKUP(AD189,分类参数表!$I$2:$J$10,2,FALSE)</f>
        <v>#N/A</v>
      </c>
      <c r="AF189" s="30"/>
      <c r="AG189" s="30"/>
      <c r="AH189" s="30"/>
      <c r="AI189" s="30"/>
      <c r="AJ189" s="30"/>
      <c r="AK189" s="30"/>
      <c r="AL189" s="30"/>
      <c r="AM189" s="65"/>
      <c r="AN189" s="88"/>
      <c r="AO189" s="96"/>
    </row>
    <row r="190" spans="2:41" ht="15" customHeight="1" x14ac:dyDescent="0.15">
      <c r="B190" s="4">
        <v>42356</v>
      </c>
      <c r="C190" s="5" t="s">
        <v>884</v>
      </c>
      <c r="D190" s="2">
        <v>1</v>
      </c>
      <c r="E190" s="6" t="s">
        <v>90</v>
      </c>
      <c r="F190" s="6" t="s">
        <v>91</v>
      </c>
      <c r="G190" s="2" t="s">
        <v>885</v>
      </c>
      <c r="H190" s="2" t="s">
        <v>886</v>
      </c>
      <c r="I190" s="2" t="s">
        <v>211</v>
      </c>
      <c r="J190" s="2" t="s">
        <v>44</v>
      </c>
      <c r="K190" s="6" t="s">
        <v>55</v>
      </c>
      <c r="L190" s="2" t="s">
        <v>64</v>
      </c>
      <c r="M190" s="2">
        <v>1</v>
      </c>
      <c r="N190" s="2">
        <v>1890</v>
      </c>
      <c r="O190" s="48">
        <f>N190*M190</f>
        <v>1890</v>
      </c>
      <c r="P190" s="49">
        <f>SUM(O190:O190)</f>
        <v>1890</v>
      </c>
      <c r="Q190" s="56"/>
      <c r="R190" s="57">
        <f>SUMPRODUCT(Q190:Q190+0)</f>
        <v>0</v>
      </c>
      <c r="S190" s="58">
        <f>R190/P190</f>
        <v>0</v>
      </c>
      <c r="T190" s="59" t="e">
        <f>LOOKUP(S190,{0.4,0.45,0.5,0.55,0.6,0.65,0.7,0.75,0.8,0.85,0.9,0.95,1},{0.1,0.175,0.25,0.325,0.4,0.475,0.55,0.625,0.7,0.775,0.85,0.925,1})</f>
        <v>#N/A</v>
      </c>
      <c r="U190" s="60"/>
      <c r="V190" s="61"/>
      <c r="W190" s="62"/>
      <c r="X190" s="63"/>
      <c r="Y190" s="72">
        <f>R190-(V190/10)-X190</f>
        <v>0</v>
      </c>
      <c r="Z190" s="73" t="e">
        <f>Y190*T190*AE190</f>
        <v>#N/A</v>
      </c>
      <c r="AA190" s="73" t="e">
        <f>U190-V190+Z190</f>
        <v>#N/A</v>
      </c>
      <c r="AB190" s="74"/>
      <c r="AC190" s="74"/>
      <c r="AE190" s="75" t="e">
        <f>VLOOKUP(AD190,分类参数表!$I$2:$J$10,2,FALSE)</f>
        <v>#N/A</v>
      </c>
      <c r="AF190" s="76"/>
      <c r="AG190" s="85"/>
      <c r="AH190" s="85"/>
      <c r="AI190" s="85"/>
      <c r="AJ190" s="85"/>
      <c r="AK190" s="85"/>
      <c r="AL190" s="85"/>
      <c r="AM190" s="86"/>
      <c r="AN190" s="87">
        <f>(Q190-AM190)/M190/N190</f>
        <v>0</v>
      </c>
      <c r="AO190" s="95"/>
    </row>
    <row r="191" spans="2:41" s="19" customFormat="1" ht="15" customHeight="1" x14ac:dyDescent="0.15">
      <c r="B191" s="30"/>
      <c r="C191" s="3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64"/>
      <c r="R191" s="30"/>
      <c r="S191" s="30"/>
      <c r="T191" s="30"/>
      <c r="U191" s="30"/>
      <c r="V191" s="65"/>
      <c r="W191" s="64"/>
      <c r="X191" s="30"/>
      <c r="Y191" s="65"/>
      <c r="Z191" s="65"/>
      <c r="AA191" s="65"/>
      <c r="AB191" s="65"/>
      <c r="AC191" s="65"/>
      <c r="AD191" s="30"/>
      <c r="AE191" s="75" t="e">
        <f>VLOOKUP(AD191,分类参数表!$I$2:$J$10,2,FALSE)</f>
        <v>#N/A</v>
      </c>
      <c r="AF191" s="30"/>
      <c r="AG191" s="30"/>
      <c r="AH191" s="30"/>
      <c r="AI191" s="30"/>
      <c r="AJ191" s="30"/>
      <c r="AK191" s="30"/>
      <c r="AL191" s="30"/>
      <c r="AM191" s="65"/>
      <c r="AN191" s="88"/>
      <c r="AO191" s="96"/>
    </row>
    <row r="192" spans="2:41" ht="15" customHeight="1" x14ac:dyDescent="0.15">
      <c r="B192" s="4">
        <v>42356</v>
      </c>
      <c r="C192" s="5" t="s">
        <v>887</v>
      </c>
      <c r="D192" s="2">
        <v>1</v>
      </c>
      <c r="E192" s="6" t="s">
        <v>100</v>
      </c>
      <c r="F192" s="6" t="s">
        <v>128</v>
      </c>
      <c r="G192" s="2" t="s">
        <v>888</v>
      </c>
      <c r="H192" s="2" t="s">
        <v>889</v>
      </c>
      <c r="I192" s="2" t="s">
        <v>156</v>
      </c>
      <c r="J192" s="2" t="s">
        <v>44</v>
      </c>
      <c r="K192" s="6" t="s">
        <v>45</v>
      </c>
      <c r="L192" s="2" t="s">
        <v>46</v>
      </c>
      <c r="M192" s="2">
        <v>1</v>
      </c>
      <c r="N192" s="2">
        <v>288</v>
      </c>
      <c r="O192" s="48">
        <f>N192*M192</f>
        <v>288</v>
      </c>
      <c r="P192" s="49">
        <f>SUM(O192:O192)</f>
        <v>288</v>
      </c>
      <c r="Q192" s="56"/>
      <c r="R192" s="57">
        <f>SUMPRODUCT(Q192:Q192+0)</f>
        <v>0</v>
      </c>
      <c r="S192" s="58">
        <f>R192/P192</f>
        <v>0</v>
      </c>
      <c r="T192" s="59" t="e">
        <f>LOOKUP(S192,{0.4,0.45,0.5,0.55,0.6,0.65,0.7,0.75,0.8,0.85,0.9,0.95,1},{0.1,0.175,0.25,0.325,0.4,0.475,0.55,0.625,0.7,0.775,0.85,0.925,1})</f>
        <v>#N/A</v>
      </c>
      <c r="U192" s="60"/>
      <c r="V192" s="61"/>
      <c r="W192" s="62"/>
      <c r="X192" s="63"/>
      <c r="Y192" s="72">
        <f>R192-(V192/10)-X192</f>
        <v>0</v>
      </c>
      <c r="Z192" s="73" t="e">
        <f>Y192*T192*AE192</f>
        <v>#N/A</v>
      </c>
      <c r="AA192" s="73" t="e">
        <f>U192-V192+Z192</f>
        <v>#N/A</v>
      </c>
      <c r="AB192" s="74"/>
      <c r="AC192" s="74"/>
      <c r="AE192" s="75" t="e">
        <f>VLOOKUP(AD192,分类参数表!$I$2:$J$10,2,FALSE)</f>
        <v>#N/A</v>
      </c>
      <c r="AF192" s="76"/>
      <c r="AG192" s="85"/>
      <c r="AH192" s="85"/>
      <c r="AI192" s="85"/>
      <c r="AJ192" s="85"/>
      <c r="AK192" s="85"/>
      <c r="AL192" s="85"/>
      <c r="AM192" s="86"/>
      <c r="AN192" s="87">
        <f>(Q192-AM192)/M192/N192</f>
        <v>0</v>
      </c>
      <c r="AO192" s="95"/>
    </row>
    <row r="193" spans="2:41" s="19" customFormat="1" ht="15" customHeight="1" x14ac:dyDescent="0.15">
      <c r="B193" s="30"/>
      <c r="C193" s="3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64"/>
      <c r="R193" s="30"/>
      <c r="S193" s="30"/>
      <c r="T193" s="30"/>
      <c r="U193" s="30"/>
      <c r="V193" s="65"/>
      <c r="W193" s="64"/>
      <c r="X193" s="30"/>
      <c r="Y193" s="65"/>
      <c r="Z193" s="65"/>
      <c r="AA193" s="65"/>
      <c r="AB193" s="65"/>
      <c r="AC193" s="65"/>
      <c r="AD193" s="30"/>
      <c r="AE193" s="75" t="e">
        <f>VLOOKUP(AD193,分类参数表!$I$2:$J$10,2,FALSE)</f>
        <v>#N/A</v>
      </c>
      <c r="AF193" s="30"/>
      <c r="AG193" s="30"/>
      <c r="AH193" s="30"/>
      <c r="AI193" s="30"/>
      <c r="AJ193" s="30"/>
      <c r="AK193" s="30"/>
      <c r="AL193" s="30"/>
      <c r="AM193" s="65"/>
      <c r="AN193" s="88"/>
      <c r="AO193" s="96"/>
    </row>
    <row r="194" spans="2:41" ht="15" customHeight="1" x14ac:dyDescent="0.15">
      <c r="B194" s="4">
        <v>42356</v>
      </c>
      <c r="C194" s="5" t="s">
        <v>890</v>
      </c>
      <c r="D194" s="2">
        <v>1</v>
      </c>
      <c r="E194" s="6" t="s">
        <v>50</v>
      </c>
      <c r="F194" s="6" t="s">
        <v>112</v>
      </c>
      <c r="G194" s="50"/>
      <c r="H194" s="2" t="s">
        <v>166</v>
      </c>
      <c r="I194" s="2" t="s">
        <v>53</v>
      </c>
      <c r="J194" s="2" t="s">
        <v>62</v>
      </c>
      <c r="K194" s="6" t="s">
        <v>45</v>
      </c>
      <c r="L194" s="2" t="s">
        <v>46</v>
      </c>
      <c r="M194" s="2">
        <v>1</v>
      </c>
      <c r="N194" s="2">
        <v>50</v>
      </c>
      <c r="O194" s="48">
        <f>N194*M194</f>
        <v>50</v>
      </c>
      <c r="P194" s="49">
        <f>SUM(O194:O194)</f>
        <v>50</v>
      </c>
      <c r="Q194" s="56"/>
      <c r="R194" s="57">
        <f>SUMPRODUCT(Q194:Q194+0)</f>
        <v>0</v>
      </c>
      <c r="S194" s="58">
        <f>R194/P194</f>
        <v>0</v>
      </c>
      <c r="T194" s="59" t="e">
        <f>LOOKUP(S194,{0.4,0.45,0.5,0.55,0.6,0.65,0.7,0.75,0.8,0.85,0.9,0.95,1},{0.1,0.175,0.25,0.325,0.4,0.475,0.55,0.625,0.7,0.775,0.85,0.925,1})</f>
        <v>#N/A</v>
      </c>
      <c r="U194" s="60"/>
      <c r="V194" s="61"/>
      <c r="W194" s="62"/>
      <c r="X194" s="63"/>
      <c r="Y194" s="72">
        <f>R194-(V194/10)-X194</f>
        <v>0</v>
      </c>
      <c r="Z194" s="73" t="e">
        <f>Y194*T194*AE194</f>
        <v>#N/A</v>
      </c>
      <c r="AA194" s="73" t="e">
        <f>U194-V194+Z194</f>
        <v>#N/A</v>
      </c>
      <c r="AB194" s="74"/>
      <c r="AC194" s="74"/>
      <c r="AE194" s="75" t="e">
        <f>VLOOKUP(AD194,分类参数表!$I$2:$J$10,2,FALSE)</f>
        <v>#N/A</v>
      </c>
      <c r="AF194" s="76"/>
      <c r="AG194" s="85"/>
      <c r="AH194" s="85"/>
      <c r="AI194" s="85"/>
      <c r="AJ194" s="85"/>
      <c r="AK194" s="85"/>
      <c r="AL194" s="85"/>
      <c r="AM194" s="86"/>
      <c r="AN194" s="87">
        <f>(Q194-AM194)/M194/N194</f>
        <v>0</v>
      </c>
      <c r="AO194" s="95"/>
    </row>
    <row r="195" spans="2:41" s="19" customFormat="1" ht="15" customHeight="1" x14ac:dyDescent="0.15">
      <c r="B195" s="30"/>
      <c r="C195" s="3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64"/>
      <c r="R195" s="30"/>
      <c r="S195" s="30"/>
      <c r="T195" s="30"/>
      <c r="U195" s="30"/>
      <c r="V195" s="65"/>
      <c r="W195" s="64"/>
      <c r="X195" s="30"/>
      <c r="Y195" s="65"/>
      <c r="Z195" s="65"/>
      <c r="AA195" s="65"/>
      <c r="AB195" s="65"/>
      <c r="AC195" s="65"/>
      <c r="AD195" s="30"/>
      <c r="AE195" s="75" t="e">
        <f>VLOOKUP(AD195,分类参数表!$I$2:$J$10,2,FALSE)</f>
        <v>#N/A</v>
      </c>
      <c r="AF195" s="30"/>
      <c r="AG195" s="30"/>
      <c r="AH195" s="30"/>
      <c r="AI195" s="30"/>
      <c r="AJ195" s="30"/>
      <c r="AK195" s="30"/>
      <c r="AL195" s="30"/>
      <c r="AM195" s="65"/>
      <c r="AN195" s="88"/>
      <c r="AO195" s="96"/>
    </row>
    <row r="196" spans="2:41" ht="15" customHeight="1" x14ac:dyDescent="0.15">
      <c r="B196" s="4">
        <v>42356</v>
      </c>
      <c r="C196" s="5" t="s">
        <v>891</v>
      </c>
      <c r="D196" s="2">
        <v>1</v>
      </c>
      <c r="E196" s="6" t="s">
        <v>50</v>
      </c>
      <c r="F196" s="6" t="s">
        <v>112</v>
      </c>
      <c r="G196" s="50"/>
      <c r="H196" s="2" t="s">
        <v>166</v>
      </c>
      <c r="I196" s="2" t="s">
        <v>53</v>
      </c>
      <c r="J196" s="2" t="s">
        <v>62</v>
      </c>
      <c r="K196" s="6" t="s">
        <v>55</v>
      </c>
      <c r="L196" s="2" t="s">
        <v>46</v>
      </c>
      <c r="M196" s="2">
        <v>1</v>
      </c>
      <c r="N196" s="2">
        <v>50</v>
      </c>
      <c r="O196" s="48">
        <f>N196*M196</f>
        <v>50</v>
      </c>
      <c r="P196" s="49">
        <f>SUM(O196:O196)</f>
        <v>50</v>
      </c>
      <c r="Q196" s="56"/>
      <c r="R196" s="57">
        <f>SUMPRODUCT(Q196:Q196+0)</f>
        <v>0</v>
      </c>
      <c r="S196" s="58">
        <f>R196/P196</f>
        <v>0</v>
      </c>
      <c r="T196" s="59" t="e">
        <f>LOOKUP(S196,{0.4,0.45,0.5,0.55,0.6,0.65,0.7,0.75,0.8,0.85,0.9,0.95,1},{0.1,0.175,0.25,0.325,0.4,0.475,0.55,0.625,0.7,0.775,0.85,0.925,1})</f>
        <v>#N/A</v>
      </c>
      <c r="U196" s="60"/>
      <c r="V196" s="61"/>
      <c r="W196" s="62"/>
      <c r="X196" s="63"/>
      <c r="Y196" s="72">
        <f>R196-(V196/10)-X196</f>
        <v>0</v>
      </c>
      <c r="Z196" s="73" t="e">
        <f>Y196*T196*AE196</f>
        <v>#N/A</v>
      </c>
      <c r="AA196" s="73" t="e">
        <f>U196-V196+Z196</f>
        <v>#N/A</v>
      </c>
      <c r="AB196" s="74"/>
      <c r="AC196" s="74"/>
      <c r="AE196" s="75" t="e">
        <f>VLOOKUP(AD196,分类参数表!$I$2:$J$10,2,FALSE)</f>
        <v>#N/A</v>
      </c>
      <c r="AF196" s="76"/>
      <c r="AG196" s="85"/>
      <c r="AH196" s="85"/>
      <c r="AI196" s="85"/>
      <c r="AJ196" s="85"/>
      <c r="AK196" s="85"/>
      <c r="AL196" s="85"/>
      <c r="AM196" s="86"/>
      <c r="AN196" s="87">
        <f>(Q196-AM196)/M196/N196</f>
        <v>0</v>
      </c>
      <c r="AO196" s="95"/>
    </row>
    <row r="197" spans="2:41" s="19" customFormat="1" ht="15" customHeight="1" x14ac:dyDescent="0.15">
      <c r="B197" s="30"/>
      <c r="C197" s="3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64"/>
      <c r="R197" s="30"/>
      <c r="S197" s="30"/>
      <c r="T197" s="30"/>
      <c r="U197" s="30"/>
      <c r="V197" s="65"/>
      <c r="W197" s="64"/>
      <c r="X197" s="30"/>
      <c r="Y197" s="65"/>
      <c r="Z197" s="65"/>
      <c r="AA197" s="65"/>
      <c r="AB197" s="65"/>
      <c r="AC197" s="65"/>
      <c r="AD197" s="30"/>
      <c r="AE197" s="75" t="e">
        <f>VLOOKUP(AD197,分类参数表!$I$2:$J$10,2,FALSE)</f>
        <v>#N/A</v>
      </c>
      <c r="AF197" s="30"/>
      <c r="AG197" s="30"/>
      <c r="AH197" s="30"/>
      <c r="AI197" s="30"/>
      <c r="AJ197" s="30"/>
      <c r="AK197" s="30"/>
      <c r="AL197" s="30"/>
      <c r="AM197" s="65"/>
      <c r="AN197" s="88"/>
      <c r="AO197" s="96"/>
    </row>
    <row r="198" spans="2:41" ht="15" customHeight="1" x14ac:dyDescent="0.15">
      <c r="B198" s="4">
        <v>42356</v>
      </c>
      <c r="C198" s="5" t="s">
        <v>892</v>
      </c>
      <c r="D198" s="2">
        <v>1</v>
      </c>
      <c r="E198" s="6" t="s">
        <v>241</v>
      </c>
      <c r="F198" s="6"/>
      <c r="G198" s="2" t="s">
        <v>893</v>
      </c>
      <c r="H198" s="2" t="s">
        <v>166</v>
      </c>
      <c r="I198" s="2" t="s">
        <v>788</v>
      </c>
      <c r="J198" s="2" t="s">
        <v>44</v>
      </c>
      <c r="K198" s="6" t="s">
        <v>63</v>
      </c>
      <c r="L198" s="2" t="s">
        <v>66</v>
      </c>
      <c r="M198" s="2">
        <v>1</v>
      </c>
      <c r="N198" s="2">
        <v>500</v>
      </c>
      <c r="O198" s="48">
        <f>N198*M198</f>
        <v>500</v>
      </c>
      <c r="P198" s="49">
        <f>SUM(O198:O198)</f>
        <v>500</v>
      </c>
      <c r="Q198" s="56"/>
      <c r="R198" s="57">
        <f>SUMPRODUCT(Q198:Q198+0)</f>
        <v>0</v>
      </c>
      <c r="S198" s="58">
        <f>R198/P198</f>
        <v>0</v>
      </c>
      <c r="T198" s="59" t="e">
        <f>LOOKUP(S198,{0.4,0.45,0.5,0.55,0.6,0.65,0.7,0.75,0.8,0.85,0.9,0.95,1},{0.1,0.175,0.25,0.325,0.4,0.475,0.55,0.625,0.7,0.775,0.85,0.925,1})</f>
        <v>#N/A</v>
      </c>
      <c r="U198" s="60"/>
      <c r="V198" s="61"/>
      <c r="W198" s="62"/>
      <c r="X198" s="63"/>
      <c r="Y198" s="72">
        <f>R198-(V198/10)-X198</f>
        <v>0</v>
      </c>
      <c r="Z198" s="73" t="e">
        <f>Y198*T198*AE198</f>
        <v>#N/A</v>
      </c>
      <c r="AA198" s="73" t="e">
        <f>U198-V198+Z198</f>
        <v>#N/A</v>
      </c>
      <c r="AB198" s="74"/>
      <c r="AC198" s="74"/>
      <c r="AE198" s="75" t="e">
        <f>VLOOKUP(AD198,分类参数表!$I$2:$J$10,2,FALSE)</f>
        <v>#N/A</v>
      </c>
      <c r="AF198" s="76"/>
      <c r="AG198" s="85"/>
      <c r="AH198" s="85"/>
      <c r="AI198" s="85"/>
      <c r="AJ198" s="85"/>
      <c r="AK198" s="85"/>
      <c r="AL198" s="85"/>
      <c r="AM198" s="86"/>
      <c r="AN198" s="87">
        <f>(Q198-AM198)/M198/N198</f>
        <v>0</v>
      </c>
      <c r="AO198" s="95"/>
    </row>
    <row r="199" spans="2:41" s="19" customFormat="1" ht="15" customHeight="1" x14ac:dyDescent="0.15">
      <c r="B199" s="30"/>
      <c r="C199" s="3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64"/>
      <c r="R199" s="30"/>
      <c r="S199" s="30"/>
      <c r="T199" s="30"/>
      <c r="U199" s="30"/>
      <c r="V199" s="65"/>
      <c r="W199" s="64"/>
      <c r="X199" s="30"/>
      <c r="Y199" s="65"/>
      <c r="Z199" s="65"/>
      <c r="AA199" s="65"/>
      <c r="AB199" s="65"/>
      <c r="AC199" s="65"/>
      <c r="AD199" s="30"/>
      <c r="AE199" s="75" t="e">
        <f>VLOOKUP(AD199,分类参数表!$I$2:$J$10,2,FALSE)</f>
        <v>#N/A</v>
      </c>
      <c r="AF199" s="30"/>
      <c r="AG199" s="30"/>
      <c r="AH199" s="30"/>
      <c r="AI199" s="30"/>
      <c r="AJ199" s="30"/>
      <c r="AK199" s="30"/>
      <c r="AL199" s="30"/>
      <c r="AM199" s="65"/>
      <c r="AN199" s="88"/>
      <c r="AO199" s="96"/>
    </row>
    <row r="200" spans="2:41" ht="15" customHeight="1" x14ac:dyDescent="0.15">
      <c r="B200" s="4">
        <v>42356</v>
      </c>
      <c r="C200" s="5" t="s">
        <v>894</v>
      </c>
      <c r="D200" s="2">
        <v>1</v>
      </c>
      <c r="E200" s="6" t="s">
        <v>241</v>
      </c>
      <c r="F200" s="6"/>
      <c r="G200" s="2" t="s">
        <v>762</v>
      </c>
      <c r="H200" s="2" t="s">
        <v>203</v>
      </c>
      <c r="I200" s="2" t="s">
        <v>788</v>
      </c>
      <c r="J200" s="2" t="s">
        <v>44</v>
      </c>
      <c r="K200" s="6" t="s">
        <v>63</v>
      </c>
      <c r="L200" s="2" t="s">
        <v>66</v>
      </c>
      <c r="M200" s="2">
        <v>1</v>
      </c>
      <c r="N200" s="2">
        <v>500</v>
      </c>
      <c r="O200" s="48">
        <f>N200*M200</f>
        <v>500</v>
      </c>
      <c r="P200" s="49">
        <f>SUM(O200:O200)</f>
        <v>500</v>
      </c>
      <c r="Q200" s="56"/>
      <c r="R200" s="57">
        <f>SUMPRODUCT(Q200:Q200+0)</f>
        <v>0</v>
      </c>
      <c r="S200" s="58">
        <f>R200/P200</f>
        <v>0</v>
      </c>
      <c r="T200" s="59" t="e">
        <f>LOOKUP(S200,{0.4,0.45,0.5,0.55,0.6,0.65,0.7,0.75,0.8,0.85,0.9,0.95,1},{0.1,0.175,0.25,0.325,0.4,0.475,0.55,0.625,0.7,0.775,0.85,0.925,1})</f>
        <v>#N/A</v>
      </c>
      <c r="U200" s="60"/>
      <c r="V200" s="61"/>
      <c r="W200" s="62"/>
      <c r="X200" s="63"/>
      <c r="Y200" s="72">
        <f>R200-(V200/10)-X200</f>
        <v>0</v>
      </c>
      <c r="Z200" s="73" t="e">
        <f>Y200*T200*AE200</f>
        <v>#N/A</v>
      </c>
      <c r="AA200" s="73" t="e">
        <f>U200-V200+Z200</f>
        <v>#N/A</v>
      </c>
      <c r="AB200" s="74"/>
      <c r="AC200" s="74"/>
      <c r="AE200" s="75" t="e">
        <f>VLOOKUP(AD200,分类参数表!$I$2:$J$10,2,FALSE)</f>
        <v>#N/A</v>
      </c>
      <c r="AF200" s="76"/>
      <c r="AG200" s="85"/>
      <c r="AH200" s="85"/>
      <c r="AI200" s="85"/>
      <c r="AJ200" s="85"/>
      <c r="AK200" s="85"/>
      <c r="AL200" s="85"/>
      <c r="AM200" s="86"/>
      <c r="AN200" s="87">
        <f>(Q200-AM200)/M200/N200</f>
        <v>0</v>
      </c>
      <c r="AO200" s="95"/>
    </row>
    <row r="201" spans="2:41" s="19" customFormat="1" ht="15" customHeight="1" x14ac:dyDescent="0.15">
      <c r="B201" s="30"/>
      <c r="C201" s="3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64"/>
      <c r="R201" s="30"/>
      <c r="S201" s="30"/>
      <c r="T201" s="30"/>
      <c r="U201" s="30"/>
      <c r="V201" s="65"/>
      <c r="W201" s="64"/>
      <c r="X201" s="30"/>
      <c r="Y201" s="65"/>
      <c r="Z201" s="65"/>
      <c r="AA201" s="65"/>
      <c r="AB201" s="65"/>
      <c r="AC201" s="65"/>
      <c r="AD201" s="30"/>
      <c r="AE201" s="75" t="e">
        <f>VLOOKUP(AD201,分类参数表!$I$2:$J$10,2,FALSE)</f>
        <v>#N/A</v>
      </c>
      <c r="AF201" s="30"/>
      <c r="AG201" s="30"/>
      <c r="AH201" s="30"/>
      <c r="AI201" s="30"/>
      <c r="AJ201" s="30"/>
      <c r="AK201" s="30"/>
      <c r="AL201" s="30"/>
      <c r="AM201" s="65"/>
      <c r="AN201" s="88"/>
      <c r="AO201" s="96"/>
    </row>
    <row r="202" spans="2:41" ht="15" customHeight="1" x14ac:dyDescent="0.15">
      <c r="B202" s="4">
        <v>42356</v>
      </c>
      <c r="C202" s="5" t="s">
        <v>895</v>
      </c>
      <c r="D202" s="2">
        <v>1</v>
      </c>
      <c r="E202" s="6" t="s">
        <v>66</v>
      </c>
      <c r="F202" s="6" t="s">
        <v>120</v>
      </c>
      <c r="G202" s="2" t="s">
        <v>896</v>
      </c>
      <c r="H202" s="2" t="s">
        <v>203</v>
      </c>
      <c r="I202" s="2" t="s">
        <v>178</v>
      </c>
      <c r="J202" s="2" t="s">
        <v>44</v>
      </c>
      <c r="K202" s="6" t="s">
        <v>45</v>
      </c>
      <c r="L202" s="2" t="s">
        <v>66</v>
      </c>
      <c r="M202" s="2">
        <v>1</v>
      </c>
      <c r="N202" s="2">
        <v>9460</v>
      </c>
      <c r="O202" s="48">
        <f t="shared" ref="O202:O209" si="30">N202*M202</f>
        <v>9460</v>
      </c>
      <c r="P202" s="326">
        <f>SUM(O202:O209)</f>
        <v>17256</v>
      </c>
      <c r="Q202" s="56"/>
      <c r="R202" s="329">
        <f>SUMPRODUCT(Q202:Q209+0)</f>
        <v>0</v>
      </c>
      <c r="S202" s="332">
        <f>R202/P202</f>
        <v>0</v>
      </c>
      <c r="T202" s="335" t="e">
        <f>LOOKUP(S202,{0.4,0.45,0.5,0.55,0.6,0.65,0.7,0.75,0.8,0.85,0.9,0.95,1},{0.1,0.175,0.25,0.325,0.4,0.475,0.55,0.625,0.7,0.775,0.85,0.925,1})</f>
        <v>#N/A</v>
      </c>
      <c r="U202" s="336"/>
      <c r="V202" s="339"/>
      <c r="W202" s="342"/>
      <c r="X202" s="345"/>
      <c r="Y202" s="348">
        <f>R202-(V202/10)-X202</f>
        <v>0</v>
      </c>
      <c r="Z202" s="351" t="e">
        <f>Y202*T202*AE202</f>
        <v>#N/A</v>
      </c>
      <c r="AA202" s="351" t="e">
        <f>U202-V202+Z202</f>
        <v>#N/A</v>
      </c>
      <c r="AB202" s="74"/>
      <c r="AC202" s="74"/>
      <c r="AE202" s="75" t="e">
        <f>VLOOKUP(AD202,分类参数表!$I$2:$J$10,2,FALSE)</f>
        <v>#N/A</v>
      </c>
      <c r="AF202" s="76"/>
      <c r="AG202" s="85"/>
      <c r="AH202" s="85"/>
      <c r="AI202" s="85"/>
      <c r="AJ202" s="85"/>
      <c r="AK202" s="85"/>
      <c r="AL202" s="85"/>
      <c r="AM202" s="86"/>
      <c r="AN202" s="87">
        <f t="shared" ref="AN202:AN209" si="31">(Q202-AM202)/M202/N202</f>
        <v>0</v>
      </c>
      <c r="AO202" s="95"/>
    </row>
    <row r="203" spans="2:41" ht="15" customHeight="1" x14ac:dyDescent="0.15">
      <c r="B203" s="4">
        <v>42356</v>
      </c>
      <c r="C203" s="5" t="s">
        <v>895</v>
      </c>
      <c r="D203" s="2">
        <v>2</v>
      </c>
      <c r="E203" s="6" t="s">
        <v>146</v>
      </c>
      <c r="F203" s="6" t="s">
        <v>120</v>
      </c>
      <c r="G203" s="2" t="s">
        <v>897</v>
      </c>
      <c r="H203" s="2" t="s">
        <v>286</v>
      </c>
      <c r="I203" s="2">
        <v>27.5</v>
      </c>
      <c r="J203" s="2" t="s">
        <v>44</v>
      </c>
      <c r="K203" s="6" t="s">
        <v>45</v>
      </c>
      <c r="L203" s="2" t="s">
        <v>66</v>
      </c>
      <c r="M203" s="2">
        <v>1</v>
      </c>
      <c r="N203" s="2">
        <v>4380</v>
      </c>
      <c r="O203" s="48">
        <f t="shared" si="30"/>
        <v>4380</v>
      </c>
      <c r="P203" s="327"/>
      <c r="Q203" s="70"/>
      <c r="R203" s="330"/>
      <c r="S203" s="333"/>
      <c r="T203" s="327"/>
      <c r="U203" s="337"/>
      <c r="V203" s="340"/>
      <c r="W203" s="343"/>
      <c r="X203" s="346"/>
      <c r="Y203" s="349"/>
      <c r="Z203" s="352"/>
      <c r="AA203" s="352"/>
      <c r="AB203" s="74"/>
      <c r="AC203" s="74"/>
      <c r="AD203" s="22">
        <f>AD202</f>
        <v>0</v>
      </c>
      <c r="AE203" s="75" t="e">
        <f>VLOOKUP(AD203,分类参数表!$I$2:$J$10,2,FALSE)</f>
        <v>#N/A</v>
      </c>
      <c r="AF203" s="82"/>
      <c r="AG203" s="24"/>
      <c r="AH203" s="24"/>
      <c r="AI203" s="24"/>
      <c r="AJ203" s="24"/>
      <c r="AK203" s="24"/>
      <c r="AL203" s="24"/>
      <c r="AN203" s="94">
        <f t="shared" si="31"/>
        <v>0</v>
      </c>
      <c r="AO203" s="100"/>
    </row>
    <row r="204" spans="2:41" ht="15" customHeight="1" x14ac:dyDescent="0.15">
      <c r="B204" s="4">
        <v>42356</v>
      </c>
      <c r="C204" s="5" t="s">
        <v>895</v>
      </c>
      <c r="D204" s="2">
        <v>3</v>
      </c>
      <c r="E204" s="6" t="s">
        <v>92</v>
      </c>
      <c r="F204" s="6" t="s">
        <v>91</v>
      </c>
      <c r="G204" s="2" t="s">
        <v>861</v>
      </c>
      <c r="H204" s="2" t="s">
        <v>300</v>
      </c>
      <c r="I204" s="2" t="s">
        <v>72</v>
      </c>
      <c r="J204" s="2" t="s">
        <v>44</v>
      </c>
      <c r="K204" s="6" t="s">
        <v>45</v>
      </c>
      <c r="L204" s="2" t="s">
        <v>66</v>
      </c>
      <c r="M204" s="2">
        <v>1</v>
      </c>
      <c r="N204" s="2">
        <v>1390</v>
      </c>
      <c r="O204" s="48">
        <f t="shared" si="30"/>
        <v>1390</v>
      </c>
      <c r="P204" s="327"/>
      <c r="Q204" s="70"/>
      <c r="R204" s="330"/>
      <c r="S204" s="333"/>
      <c r="T204" s="327"/>
      <c r="U204" s="337"/>
      <c r="V204" s="340"/>
      <c r="W204" s="343"/>
      <c r="X204" s="346"/>
      <c r="Y204" s="349"/>
      <c r="Z204" s="352"/>
      <c r="AA204" s="352"/>
      <c r="AB204" s="83"/>
      <c r="AC204" s="83"/>
      <c r="AD204" s="22">
        <f t="shared" ref="AD204:AD209" si="32">AD203</f>
        <v>0</v>
      </c>
      <c r="AE204" s="75" t="e">
        <f>VLOOKUP(AD204,分类参数表!$I$2:$J$10,2,FALSE)</f>
        <v>#N/A</v>
      </c>
      <c r="AF204" s="82"/>
      <c r="AG204" s="24"/>
      <c r="AH204" s="24"/>
      <c r="AI204" s="24"/>
      <c r="AJ204" s="24"/>
      <c r="AK204" s="24"/>
      <c r="AL204" s="24"/>
      <c r="AN204" s="94">
        <f t="shared" si="31"/>
        <v>0</v>
      </c>
      <c r="AO204" s="100"/>
    </row>
    <row r="205" spans="2:41" ht="15" customHeight="1" x14ac:dyDescent="0.15">
      <c r="B205" s="4">
        <v>42356</v>
      </c>
      <c r="C205" s="5" t="s">
        <v>895</v>
      </c>
      <c r="D205" s="2">
        <v>4</v>
      </c>
      <c r="E205" s="6" t="s">
        <v>149</v>
      </c>
      <c r="F205" s="6" t="s">
        <v>120</v>
      </c>
      <c r="G205" s="2" t="s">
        <v>898</v>
      </c>
      <c r="H205" s="2" t="s">
        <v>300</v>
      </c>
      <c r="I205" s="2" t="s">
        <v>899</v>
      </c>
      <c r="J205" s="2" t="s">
        <v>44</v>
      </c>
      <c r="K205" s="6" t="s">
        <v>45</v>
      </c>
      <c r="L205" s="2" t="s">
        <v>66</v>
      </c>
      <c r="M205" s="2">
        <v>1</v>
      </c>
      <c r="N205" s="2">
        <v>1130</v>
      </c>
      <c r="O205" s="48">
        <f t="shared" si="30"/>
        <v>1130</v>
      </c>
      <c r="P205" s="327"/>
      <c r="Q205" s="70"/>
      <c r="R205" s="330"/>
      <c r="S205" s="333"/>
      <c r="T205" s="327"/>
      <c r="U205" s="337"/>
      <c r="V205" s="340"/>
      <c r="W205" s="343"/>
      <c r="X205" s="346"/>
      <c r="Y205" s="349"/>
      <c r="Z205" s="352"/>
      <c r="AA205" s="352"/>
      <c r="AB205" s="74"/>
      <c r="AC205" s="74"/>
      <c r="AD205" s="22">
        <f t="shared" si="32"/>
        <v>0</v>
      </c>
      <c r="AE205" s="75" t="e">
        <f>VLOOKUP(AD205,分类参数表!$I$2:$J$10,2,FALSE)</f>
        <v>#N/A</v>
      </c>
      <c r="AF205" s="82"/>
      <c r="AG205" s="24"/>
      <c r="AH205" s="24"/>
      <c r="AI205" s="24"/>
      <c r="AJ205" s="24"/>
      <c r="AK205" s="24"/>
      <c r="AL205" s="24"/>
      <c r="AN205" s="94">
        <f t="shared" si="31"/>
        <v>0</v>
      </c>
      <c r="AO205" s="100"/>
    </row>
    <row r="206" spans="2:41" ht="15" customHeight="1" x14ac:dyDescent="0.15">
      <c r="B206" s="4">
        <v>42356</v>
      </c>
      <c r="C206" s="5" t="s">
        <v>895</v>
      </c>
      <c r="D206" s="2">
        <v>5</v>
      </c>
      <c r="E206" s="6" t="s">
        <v>671</v>
      </c>
      <c r="F206" s="6" t="s">
        <v>112</v>
      </c>
      <c r="G206" s="50"/>
      <c r="H206" s="2" t="s">
        <v>184</v>
      </c>
      <c r="I206" s="2" t="s">
        <v>53</v>
      </c>
      <c r="J206" s="2" t="s">
        <v>62</v>
      </c>
      <c r="K206" s="6" t="s">
        <v>45</v>
      </c>
      <c r="L206" s="2" t="s">
        <v>66</v>
      </c>
      <c r="M206" s="2">
        <v>1</v>
      </c>
      <c r="N206" s="2">
        <v>320</v>
      </c>
      <c r="O206" s="48">
        <f t="shared" si="30"/>
        <v>320</v>
      </c>
      <c r="P206" s="327"/>
      <c r="Q206" s="70"/>
      <c r="R206" s="330"/>
      <c r="S206" s="333"/>
      <c r="T206" s="327"/>
      <c r="U206" s="337"/>
      <c r="V206" s="340"/>
      <c r="W206" s="343"/>
      <c r="X206" s="346"/>
      <c r="Y206" s="349"/>
      <c r="Z206" s="352"/>
      <c r="AA206" s="352"/>
      <c r="AB206" s="74"/>
      <c r="AC206" s="74"/>
      <c r="AD206" s="22">
        <f t="shared" si="32"/>
        <v>0</v>
      </c>
      <c r="AE206" s="75" t="e">
        <f>VLOOKUP(AD206,分类参数表!$I$2:$J$10,2,FALSE)</f>
        <v>#N/A</v>
      </c>
      <c r="AF206" s="82"/>
      <c r="AG206" s="24"/>
      <c r="AH206" s="24"/>
      <c r="AI206" s="24"/>
      <c r="AJ206" s="24"/>
      <c r="AK206" s="24"/>
      <c r="AL206" s="24"/>
      <c r="AN206" s="94">
        <f t="shared" si="31"/>
        <v>0</v>
      </c>
      <c r="AO206" s="100"/>
    </row>
    <row r="207" spans="2:41" ht="15" customHeight="1" x14ac:dyDescent="0.15">
      <c r="B207" s="4">
        <v>42356</v>
      </c>
      <c r="C207" s="5" t="s">
        <v>895</v>
      </c>
      <c r="D207" s="2">
        <v>6</v>
      </c>
      <c r="E207" s="6" t="s">
        <v>111</v>
      </c>
      <c r="F207" s="6" t="s">
        <v>112</v>
      </c>
      <c r="G207" s="50"/>
      <c r="H207" s="2" t="s">
        <v>184</v>
      </c>
      <c r="I207" s="2" t="s">
        <v>882</v>
      </c>
      <c r="J207" s="2" t="s">
        <v>62</v>
      </c>
      <c r="K207" s="6" t="s">
        <v>45</v>
      </c>
      <c r="L207" s="2" t="s">
        <v>66</v>
      </c>
      <c r="M207" s="2">
        <v>1</v>
      </c>
      <c r="N207" s="2">
        <v>280</v>
      </c>
      <c r="O207" s="48">
        <f t="shared" si="30"/>
        <v>280</v>
      </c>
      <c r="P207" s="327"/>
      <c r="Q207" s="70"/>
      <c r="R207" s="330"/>
      <c r="S207" s="333"/>
      <c r="T207" s="327"/>
      <c r="U207" s="337"/>
      <c r="V207" s="340"/>
      <c r="W207" s="343"/>
      <c r="X207" s="346"/>
      <c r="Y207" s="349"/>
      <c r="Z207" s="352"/>
      <c r="AA207" s="352"/>
      <c r="AB207" s="74"/>
      <c r="AC207" s="74"/>
      <c r="AD207" s="22">
        <f t="shared" si="32"/>
        <v>0</v>
      </c>
      <c r="AE207" s="75" t="e">
        <f>VLOOKUP(AD207,分类参数表!$I$2:$J$10,2,FALSE)</f>
        <v>#N/A</v>
      </c>
      <c r="AF207" s="82"/>
      <c r="AG207" s="24"/>
      <c r="AH207" s="24"/>
      <c r="AI207" s="24"/>
      <c r="AJ207" s="24"/>
      <c r="AK207" s="24"/>
      <c r="AL207" s="24"/>
      <c r="AN207" s="94">
        <f t="shared" si="31"/>
        <v>0</v>
      </c>
      <c r="AO207" s="100"/>
    </row>
    <row r="208" spans="2:41" ht="15" customHeight="1" x14ac:dyDescent="0.15">
      <c r="B208" s="4">
        <v>42356</v>
      </c>
      <c r="C208" s="5" t="s">
        <v>895</v>
      </c>
      <c r="D208" s="2">
        <v>7</v>
      </c>
      <c r="E208" s="6" t="s">
        <v>50</v>
      </c>
      <c r="F208" s="6" t="s">
        <v>112</v>
      </c>
      <c r="G208" s="2" t="s">
        <v>81</v>
      </c>
      <c r="H208" s="2" t="s">
        <v>138</v>
      </c>
      <c r="I208" s="2" t="s">
        <v>43</v>
      </c>
      <c r="J208" s="2" t="s">
        <v>62</v>
      </c>
      <c r="K208" s="6" t="s">
        <v>45</v>
      </c>
      <c r="L208" s="2" t="s">
        <v>66</v>
      </c>
      <c r="M208" s="2">
        <v>1</v>
      </c>
      <c r="N208" s="2">
        <v>158</v>
      </c>
      <c r="O208" s="48">
        <f t="shared" si="30"/>
        <v>158</v>
      </c>
      <c r="P208" s="327"/>
      <c r="Q208" s="70"/>
      <c r="R208" s="330"/>
      <c r="S208" s="333"/>
      <c r="T208" s="327"/>
      <c r="U208" s="337"/>
      <c r="V208" s="340"/>
      <c r="W208" s="343"/>
      <c r="X208" s="346"/>
      <c r="Y208" s="349"/>
      <c r="Z208" s="352"/>
      <c r="AA208" s="352"/>
      <c r="AB208" s="74"/>
      <c r="AC208" s="74"/>
      <c r="AD208" s="22">
        <f t="shared" si="32"/>
        <v>0</v>
      </c>
      <c r="AE208" s="75" t="e">
        <f>VLOOKUP(AD208,分类参数表!$I$2:$J$10,2,FALSE)</f>
        <v>#N/A</v>
      </c>
      <c r="AF208" s="82"/>
      <c r="AG208" s="24"/>
      <c r="AH208" s="24"/>
      <c r="AI208" s="24"/>
      <c r="AJ208" s="24"/>
      <c r="AK208" s="24"/>
      <c r="AL208" s="24"/>
      <c r="AN208" s="94">
        <f t="shared" si="31"/>
        <v>0</v>
      </c>
      <c r="AO208" s="100"/>
    </row>
    <row r="209" spans="2:41" ht="15" customHeight="1" x14ac:dyDescent="0.15">
      <c r="B209" s="4">
        <v>42356</v>
      </c>
      <c r="C209" s="5" t="s">
        <v>895</v>
      </c>
      <c r="D209" s="2">
        <v>8</v>
      </c>
      <c r="E209" s="6" t="s">
        <v>59</v>
      </c>
      <c r="F209" s="6" t="s">
        <v>165</v>
      </c>
      <c r="G209" s="50"/>
      <c r="H209" s="2" t="s">
        <v>137</v>
      </c>
      <c r="I209" s="2" t="s">
        <v>43</v>
      </c>
      <c r="J209" s="2" t="s">
        <v>62</v>
      </c>
      <c r="K209" s="6" t="s">
        <v>45</v>
      </c>
      <c r="L209" s="2" t="s">
        <v>66</v>
      </c>
      <c r="M209" s="2">
        <v>1</v>
      </c>
      <c r="N209" s="2">
        <v>138</v>
      </c>
      <c r="O209" s="48">
        <f t="shared" si="30"/>
        <v>138</v>
      </c>
      <c r="P209" s="327"/>
      <c r="Q209" s="70"/>
      <c r="R209" s="330"/>
      <c r="S209" s="333"/>
      <c r="T209" s="327"/>
      <c r="U209" s="337"/>
      <c r="V209" s="340"/>
      <c r="W209" s="343"/>
      <c r="X209" s="346"/>
      <c r="Y209" s="349"/>
      <c r="Z209" s="352"/>
      <c r="AA209" s="352"/>
      <c r="AB209" s="74"/>
      <c r="AC209" s="74"/>
      <c r="AD209" s="22">
        <f t="shared" si="32"/>
        <v>0</v>
      </c>
      <c r="AE209" s="75" t="e">
        <f>VLOOKUP(AD209,分类参数表!$I$2:$J$10,2,FALSE)</f>
        <v>#N/A</v>
      </c>
      <c r="AF209" s="82"/>
      <c r="AG209" s="24"/>
      <c r="AH209" s="24"/>
      <c r="AI209" s="24"/>
      <c r="AJ209" s="24"/>
      <c r="AK209" s="24"/>
      <c r="AL209" s="24"/>
      <c r="AN209" s="94">
        <f t="shared" si="31"/>
        <v>0</v>
      </c>
      <c r="AO209" s="100"/>
    </row>
    <row r="210" spans="2:41" s="20" customFormat="1" x14ac:dyDescent="0.15">
      <c r="B210" s="36"/>
      <c r="C210" s="3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67"/>
      <c r="R210" s="38"/>
      <c r="S210" s="38"/>
      <c r="T210" s="38"/>
      <c r="U210" s="38"/>
      <c r="V210" s="68"/>
      <c r="W210" s="67"/>
      <c r="X210" s="38"/>
      <c r="Y210" s="68"/>
      <c r="Z210" s="68"/>
      <c r="AA210" s="68"/>
      <c r="AB210" s="68"/>
      <c r="AC210" s="68"/>
      <c r="AD210" s="38"/>
      <c r="AE210" s="75" t="e">
        <f>VLOOKUP(AD210,分类参数表!$I$2:$J$10,2,FALSE)</f>
        <v>#N/A</v>
      </c>
      <c r="AF210" s="38"/>
      <c r="AG210" s="38"/>
      <c r="AH210" s="38"/>
      <c r="AI210" s="38"/>
      <c r="AJ210" s="38"/>
      <c r="AK210" s="38"/>
      <c r="AL210" s="38"/>
      <c r="AM210" s="68"/>
      <c r="AN210" s="90"/>
      <c r="AO210" s="98"/>
    </row>
    <row r="211" spans="2:41" ht="15" customHeight="1" x14ac:dyDescent="0.15">
      <c r="B211" s="4">
        <v>42357</v>
      </c>
      <c r="C211" s="5" t="s">
        <v>900</v>
      </c>
      <c r="D211" s="2">
        <v>1</v>
      </c>
      <c r="E211" s="6" t="s">
        <v>59</v>
      </c>
      <c r="F211" s="6" t="s">
        <v>263</v>
      </c>
      <c r="G211" s="50"/>
      <c r="H211" s="2" t="s">
        <v>203</v>
      </c>
      <c r="I211" s="2" t="s">
        <v>89</v>
      </c>
      <c r="J211" s="2" t="s">
        <v>62</v>
      </c>
      <c r="K211" s="6" t="s">
        <v>55</v>
      </c>
      <c r="L211" s="2" t="s">
        <v>46</v>
      </c>
      <c r="M211" s="2">
        <v>1</v>
      </c>
      <c r="N211" s="2">
        <v>138</v>
      </c>
      <c r="O211" s="48">
        <f>N211*M211</f>
        <v>138</v>
      </c>
      <c r="P211" s="326">
        <f>SUM(O211:O212)</f>
        <v>238</v>
      </c>
      <c r="Q211" s="56"/>
      <c r="R211" s="329">
        <f>SUMPRODUCT(Q211:Q212+0)</f>
        <v>0</v>
      </c>
      <c r="S211" s="332">
        <f t="shared" ref="S211:S216" si="33">R211/P211</f>
        <v>0</v>
      </c>
      <c r="T211" s="335" t="e">
        <f>LOOKUP(S211,{0.4,0.45,0.5,0.55,0.6,0.65,0.7,0.75,0.8,0.85,0.9,0.95,1},{0.1,0.175,0.25,0.325,0.4,0.475,0.55,0.625,0.7,0.775,0.85,0.925,1})</f>
        <v>#N/A</v>
      </c>
      <c r="U211" s="336"/>
      <c r="V211" s="339"/>
      <c r="W211" s="342"/>
      <c r="X211" s="345"/>
      <c r="Y211" s="348">
        <f t="shared" ref="Y211:Y216" si="34">R211-(V211/10)-X211</f>
        <v>0</v>
      </c>
      <c r="Z211" s="351" t="e">
        <f t="shared" ref="Z211:Z216" si="35">Y211*T211*AE211</f>
        <v>#N/A</v>
      </c>
      <c r="AA211" s="351" t="e">
        <f t="shared" ref="AA211:AA216" si="36">U211-V211+Z211</f>
        <v>#N/A</v>
      </c>
      <c r="AB211" s="74"/>
      <c r="AC211" s="74"/>
      <c r="AE211" s="75" t="e">
        <f>VLOOKUP(AD211,分类参数表!$I$2:$J$10,2,FALSE)</f>
        <v>#N/A</v>
      </c>
      <c r="AF211" s="76"/>
      <c r="AG211" s="85"/>
      <c r="AH211" s="85"/>
      <c r="AI211" s="85"/>
      <c r="AJ211" s="85"/>
      <c r="AK211" s="85"/>
      <c r="AL211" s="85"/>
      <c r="AM211" s="86"/>
      <c r="AN211" s="87">
        <f>(Q211-AM211)/M211/N211</f>
        <v>0</v>
      </c>
      <c r="AO211" s="95"/>
    </row>
    <row r="212" spans="2:41" ht="15" customHeight="1" x14ac:dyDescent="0.15">
      <c r="B212" s="4">
        <v>42357</v>
      </c>
      <c r="C212" s="5" t="s">
        <v>900</v>
      </c>
      <c r="D212" s="2">
        <v>2</v>
      </c>
      <c r="E212" s="6" t="s">
        <v>50</v>
      </c>
      <c r="F212" s="6" t="s">
        <v>112</v>
      </c>
      <c r="G212" s="50"/>
      <c r="H212" s="2" t="s">
        <v>841</v>
      </c>
      <c r="I212" s="2" t="s">
        <v>53</v>
      </c>
      <c r="J212" s="2" t="s">
        <v>62</v>
      </c>
      <c r="K212" s="6" t="s">
        <v>55</v>
      </c>
      <c r="L212" s="2" t="s">
        <v>46</v>
      </c>
      <c r="M212" s="2">
        <v>2</v>
      </c>
      <c r="N212" s="2">
        <v>50</v>
      </c>
      <c r="O212" s="48">
        <f>N212*M212</f>
        <v>100</v>
      </c>
      <c r="P212" s="327"/>
      <c r="Q212" s="70"/>
      <c r="R212" s="330"/>
      <c r="S212" s="333"/>
      <c r="T212" s="327"/>
      <c r="U212" s="337"/>
      <c r="V212" s="340"/>
      <c r="W212" s="343"/>
      <c r="X212" s="346"/>
      <c r="Y212" s="349"/>
      <c r="Z212" s="352"/>
      <c r="AA212" s="352"/>
      <c r="AB212" s="74"/>
      <c r="AC212" s="74"/>
      <c r="AD212" s="22">
        <f>AD211</f>
        <v>0</v>
      </c>
      <c r="AE212" s="75" t="e">
        <f>VLOOKUP(AD212,分类参数表!$I$2:$J$10,2,FALSE)</f>
        <v>#N/A</v>
      </c>
      <c r="AF212" s="82"/>
      <c r="AG212" s="24"/>
      <c r="AH212" s="24"/>
      <c r="AI212" s="24"/>
      <c r="AJ212" s="24"/>
      <c r="AK212" s="24"/>
      <c r="AL212" s="24"/>
      <c r="AN212" s="94">
        <f>(Q212-AM212)/M212/N212</f>
        <v>0</v>
      </c>
      <c r="AO212" s="100"/>
    </row>
    <row r="213" spans="2:41" s="19" customFormat="1" ht="15" customHeight="1" x14ac:dyDescent="0.15">
      <c r="B213" s="30"/>
      <c r="C213" s="3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64"/>
      <c r="R213" s="30"/>
      <c r="S213" s="30"/>
      <c r="T213" s="30"/>
      <c r="U213" s="30"/>
      <c r="V213" s="65"/>
      <c r="W213" s="64"/>
      <c r="X213" s="30"/>
      <c r="Y213" s="65"/>
      <c r="Z213" s="65"/>
      <c r="AA213" s="65"/>
      <c r="AB213" s="65"/>
      <c r="AC213" s="65"/>
      <c r="AD213" s="30"/>
      <c r="AE213" s="75" t="e">
        <f>VLOOKUP(AD213,分类参数表!$I$2:$J$10,2,FALSE)</f>
        <v>#N/A</v>
      </c>
      <c r="AF213" s="30"/>
      <c r="AG213" s="30"/>
      <c r="AH213" s="30"/>
      <c r="AI213" s="30"/>
      <c r="AJ213" s="30"/>
      <c r="AK213" s="30"/>
      <c r="AL213" s="30"/>
      <c r="AM213" s="65"/>
      <c r="AN213" s="88"/>
      <c r="AO213" s="96"/>
    </row>
    <row r="214" spans="2:41" ht="15" customHeight="1" x14ac:dyDescent="0.15">
      <c r="B214" s="4">
        <v>42357</v>
      </c>
      <c r="C214" s="5" t="s">
        <v>901</v>
      </c>
      <c r="D214" s="2">
        <v>1</v>
      </c>
      <c r="E214" s="6" t="s">
        <v>302</v>
      </c>
      <c r="F214" s="6"/>
      <c r="G214" s="50"/>
      <c r="H214" s="50"/>
      <c r="I214" s="50"/>
      <c r="J214" s="2" t="s">
        <v>62</v>
      </c>
      <c r="K214" s="6" t="s">
        <v>45</v>
      </c>
      <c r="L214" s="2" t="s">
        <v>66</v>
      </c>
      <c r="M214" s="2">
        <v>1</v>
      </c>
      <c r="N214" s="2">
        <v>500</v>
      </c>
      <c r="O214" s="48">
        <f>N214*M214</f>
        <v>500</v>
      </c>
      <c r="P214" s="49">
        <f>SUM(O214:O214)</f>
        <v>500</v>
      </c>
      <c r="Q214" s="56"/>
      <c r="R214" s="57">
        <f>SUMPRODUCT(Q214:Q214+0)</f>
        <v>0</v>
      </c>
      <c r="S214" s="58">
        <f t="shared" si="33"/>
        <v>0</v>
      </c>
      <c r="T214" s="59" t="e">
        <f>LOOKUP(S214,{0.4,0.45,0.5,0.55,0.6,0.65,0.7,0.75,0.8,0.85,0.9,0.95,1},{0.1,0.175,0.25,0.325,0.4,0.475,0.55,0.625,0.7,0.775,0.85,0.925,1})</f>
        <v>#N/A</v>
      </c>
      <c r="U214" s="60"/>
      <c r="V214" s="61"/>
      <c r="W214" s="62"/>
      <c r="X214" s="63"/>
      <c r="Y214" s="72">
        <f t="shared" si="34"/>
        <v>0</v>
      </c>
      <c r="Z214" s="73" t="e">
        <f t="shared" si="35"/>
        <v>#N/A</v>
      </c>
      <c r="AA214" s="73" t="e">
        <f t="shared" si="36"/>
        <v>#N/A</v>
      </c>
      <c r="AB214" s="74"/>
      <c r="AC214" s="74"/>
      <c r="AE214" s="75" t="e">
        <f>VLOOKUP(AD214,分类参数表!$I$2:$J$10,2,FALSE)</f>
        <v>#N/A</v>
      </c>
      <c r="AF214" s="76"/>
      <c r="AG214" s="85"/>
      <c r="AH214" s="85"/>
      <c r="AI214" s="85"/>
      <c r="AJ214" s="85"/>
      <c r="AK214" s="85"/>
      <c r="AL214" s="85"/>
      <c r="AM214" s="86"/>
      <c r="AN214" s="87">
        <f>(Q214-AM214)/M214/N214</f>
        <v>0</v>
      </c>
      <c r="AO214" s="95"/>
    </row>
    <row r="215" spans="2:41" s="19" customFormat="1" ht="15" customHeight="1" x14ac:dyDescent="0.15">
      <c r="B215" s="30"/>
      <c r="C215" s="3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64"/>
      <c r="R215" s="30"/>
      <c r="S215" s="30"/>
      <c r="T215" s="30"/>
      <c r="U215" s="30"/>
      <c r="V215" s="65"/>
      <c r="W215" s="64"/>
      <c r="X215" s="30"/>
      <c r="Y215" s="65"/>
      <c r="Z215" s="65"/>
      <c r="AA215" s="65"/>
      <c r="AB215" s="65"/>
      <c r="AC215" s="65"/>
      <c r="AD215" s="30"/>
      <c r="AE215" s="75" t="e">
        <f>VLOOKUP(AD215,分类参数表!$I$2:$J$10,2,FALSE)</f>
        <v>#N/A</v>
      </c>
      <c r="AF215" s="30"/>
      <c r="AG215" s="30"/>
      <c r="AH215" s="30"/>
      <c r="AI215" s="30"/>
      <c r="AJ215" s="30"/>
      <c r="AK215" s="30"/>
      <c r="AL215" s="30"/>
      <c r="AM215" s="65"/>
      <c r="AN215" s="88"/>
      <c r="AO215" s="96"/>
    </row>
    <row r="216" spans="2:41" ht="15" customHeight="1" x14ac:dyDescent="0.15">
      <c r="B216" s="4">
        <v>42357</v>
      </c>
      <c r="C216" s="5" t="s">
        <v>902</v>
      </c>
      <c r="D216" s="2">
        <v>1</v>
      </c>
      <c r="E216" s="6" t="s">
        <v>69</v>
      </c>
      <c r="F216" s="6" t="s">
        <v>199</v>
      </c>
      <c r="G216" s="2" t="s">
        <v>903</v>
      </c>
      <c r="H216" s="2" t="s">
        <v>328</v>
      </c>
      <c r="I216" s="2" t="s">
        <v>43</v>
      </c>
      <c r="J216" s="2" t="s">
        <v>44</v>
      </c>
      <c r="K216" s="6" t="s">
        <v>63</v>
      </c>
      <c r="L216" s="2" t="s">
        <v>66</v>
      </c>
      <c r="M216" s="2">
        <v>1</v>
      </c>
      <c r="N216" s="2">
        <v>980</v>
      </c>
      <c r="O216" s="48">
        <f>N216*M216</f>
        <v>980</v>
      </c>
      <c r="P216" s="49">
        <f>SUM(O216:O216)</f>
        <v>980</v>
      </c>
      <c r="Q216" s="56"/>
      <c r="R216" s="57">
        <f>SUMPRODUCT(Q216:Q216+0)</f>
        <v>0</v>
      </c>
      <c r="S216" s="58">
        <f t="shared" si="33"/>
        <v>0</v>
      </c>
      <c r="T216" s="59" t="e">
        <f>LOOKUP(S216,{0.4,0.45,0.5,0.55,0.6,0.65,0.7,0.75,0.8,0.85,0.9,0.95,1},{0.1,0.175,0.25,0.325,0.4,0.475,0.55,0.625,0.7,0.775,0.85,0.925,1})</f>
        <v>#N/A</v>
      </c>
      <c r="U216" s="60"/>
      <c r="V216" s="61"/>
      <c r="W216" s="62"/>
      <c r="X216" s="63"/>
      <c r="Y216" s="72">
        <f t="shared" si="34"/>
        <v>0</v>
      </c>
      <c r="Z216" s="73" t="e">
        <f t="shared" si="35"/>
        <v>#N/A</v>
      </c>
      <c r="AA216" s="73" t="e">
        <f t="shared" si="36"/>
        <v>#N/A</v>
      </c>
      <c r="AB216" s="74"/>
      <c r="AC216" s="74"/>
      <c r="AE216" s="75" t="e">
        <f>VLOOKUP(AD216,分类参数表!$I$2:$J$10,2,FALSE)</f>
        <v>#N/A</v>
      </c>
      <c r="AF216" s="76"/>
      <c r="AG216" s="85"/>
      <c r="AH216" s="85"/>
      <c r="AI216" s="85"/>
      <c r="AJ216" s="85"/>
      <c r="AK216" s="85"/>
      <c r="AL216" s="85"/>
      <c r="AM216" s="86"/>
      <c r="AN216" s="87">
        <f>(Q216-AM216)/M216/N216</f>
        <v>0</v>
      </c>
      <c r="AO216" s="95"/>
    </row>
    <row r="217" spans="2:41" s="19" customFormat="1" ht="15" customHeight="1" x14ac:dyDescent="0.15">
      <c r="B217" s="30"/>
      <c r="C217" s="3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64"/>
      <c r="R217" s="30"/>
      <c r="S217" s="30"/>
      <c r="T217" s="30"/>
      <c r="U217" s="30"/>
      <c r="V217" s="65"/>
      <c r="W217" s="64"/>
      <c r="X217" s="30"/>
      <c r="Y217" s="65"/>
      <c r="Z217" s="65"/>
      <c r="AA217" s="65"/>
      <c r="AB217" s="65"/>
      <c r="AC217" s="65"/>
      <c r="AD217" s="30"/>
      <c r="AE217" s="75" t="e">
        <f>VLOOKUP(AD217,分类参数表!$I$2:$J$10,2,FALSE)</f>
        <v>#N/A</v>
      </c>
      <c r="AF217" s="30"/>
      <c r="AG217" s="30"/>
      <c r="AH217" s="30"/>
      <c r="AI217" s="30"/>
      <c r="AJ217" s="30"/>
      <c r="AK217" s="30"/>
      <c r="AL217" s="30"/>
      <c r="AM217" s="65"/>
      <c r="AN217" s="88"/>
      <c r="AO217" s="96"/>
    </row>
    <row r="218" spans="2:41" ht="15" customHeight="1" x14ac:dyDescent="0.15">
      <c r="B218" s="4">
        <v>42357</v>
      </c>
      <c r="C218" s="5" t="s">
        <v>904</v>
      </c>
      <c r="D218" s="2">
        <v>1</v>
      </c>
      <c r="E218" s="6" t="s">
        <v>50</v>
      </c>
      <c r="F218" s="6" t="s">
        <v>61</v>
      </c>
      <c r="G218" s="2">
        <v>221490</v>
      </c>
      <c r="H218" s="2" t="s">
        <v>166</v>
      </c>
      <c r="I218" s="2" t="s">
        <v>43</v>
      </c>
      <c r="J218" s="2" t="s">
        <v>44</v>
      </c>
      <c r="K218" s="6" t="s">
        <v>45</v>
      </c>
      <c r="L218" s="2" t="s">
        <v>46</v>
      </c>
      <c r="M218" s="2">
        <v>1</v>
      </c>
      <c r="N218" s="2">
        <v>158</v>
      </c>
      <c r="O218" s="48">
        <f>N218*M218</f>
        <v>158</v>
      </c>
      <c r="P218" s="326">
        <f>SUM(O218:O219)</f>
        <v>478</v>
      </c>
      <c r="Q218" s="56"/>
      <c r="R218" s="329">
        <f>SUMPRODUCT(Q218:Q219+0)</f>
        <v>0</v>
      </c>
      <c r="S218" s="332">
        <f t="shared" ref="S218:S223" si="37">R218/P218</f>
        <v>0</v>
      </c>
      <c r="T218" s="335" t="e">
        <f>LOOKUP(S218,{0.4,0.45,0.5,0.55,0.6,0.65,0.7,0.75,0.8,0.85,0.9,0.95,1},{0.1,0.175,0.25,0.325,0.4,0.475,0.55,0.625,0.7,0.775,0.85,0.925,1})</f>
        <v>#N/A</v>
      </c>
      <c r="U218" s="336"/>
      <c r="V218" s="339"/>
      <c r="W218" s="342"/>
      <c r="X218" s="345"/>
      <c r="Y218" s="348">
        <f t="shared" ref="Y218:Y223" si="38">R218-(V218/10)-X218</f>
        <v>0</v>
      </c>
      <c r="Z218" s="351" t="e">
        <f t="shared" ref="Z218:Z223" si="39">Y218*T218*AE218</f>
        <v>#N/A</v>
      </c>
      <c r="AA218" s="351" t="e">
        <f t="shared" ref="AA218:AA223" si="40">U218-V218+Z218</f>
        <v>#N/A</v>
      </c>
      <c r="AB218" s="74"/>
      <c r="AC218" s="74"/>
      <c r="AE218" s="75" t="e">
        <f>VLOOKUP(AD218,分类参数表!$I$2:$J$10,2,FALSE)</f>
        <v>#N/A</v>
      </c>
      <c r="AF218" s="76"/>
      <c r="AG218" s="85"/>
      <c r="AH218" s="85"/>
      <c r="AI218" s="85"/>
      <c r="AJ218" s="85"/>
      <c r="AK218" s="85"/>
      <c r="AL218" s="85"/>
      <c r="AM218" s="86"/>
      <c r="AN218" s="87">
        <f>(Q218-AM218)/M218/N218</f>
        <v>0</v>
      </c>
      <c r="AO218" s="95"/>
    </row>
    <row r="219" spans="2:41" ht="15" customHeight="1" x14ac:dyDescent="0.15">
      <c r="B219" s="4">
        <v>42357</v>
      </c>
      <c r="C219" s="5" t="s">
        <v>904</v>
      </c>
      <c r="D219" s="2">
        <v>2</v>
      </c>
      <c r="E219" s="6" t="s">
        <v>671</v>
      </c>
      <c r="F219" s="6" t="s">
        <v>51</v>
      </c>
      <c r="G219" s="50"/>
      <c r="H219" s="2" t="s">
        <v>184</v>
      </c>
      <c r="I219" s="2" t="s">
        <v>53</v>
      </c>
      <c r="J219" s="2" t="s">
        <v>62</v>
      </c>
      <c r="K219" s="6" t="s">
        <v>45</v>
      </c>
      <c r="L219" s="2" t="s">
        <v>46</v>
      </c>
      <c r="M219" s="2">
        <v>1</v>
      </c>
      <c r="N219" s="2">
        <v>320</v>
      </c>
      <c r="O219" s="48">
        <f>N219*M219</f>
        <v>320</v>
      </c>
      <c r="P219" s="327"/>
      <c r="Q219" s="70"/>
      <c r="R219" s="330"/>
      <c r="S219" s="333"/>
      <c r="T219" s="327"/>
      <c r="U219" s="337"/>
      <c r="V219" s="340"/>
      <c r="W219" s="343"/>
      <c r="X219" s="346"/>
      <c r="Y219" s="349"/>
      <c r="Z219" s="352"/>
      <c r="AA219" s="352"/>
      <c r="AB219" s="74"/>
      <c r="AC219" s="74"/>
      <c r="AD219" s="22">
        <f>AD218</f>
        <v>0</v>
      </c>
      <c r="AE219" s="75" t="e">
        <f>VLOOKUP(AD219,分类参数表!$I$2:$J$10,2,FALSE)</f>
        <v>#N/A</v>
      </c>
      <c r="AF219" s="82"/>
      <c r="AG219" s="24"/>
      <c r="AH219" s="24"/>
      <c r="AI219" s="24"/>
      <c r="AJ219" s="24"/>
      <c r="AK219" s="24"/>
      <c r="AL219" s="24"/>
      <c r="AN219" s="94">
        <f>(Q219-AM219)/M219/N219</f>
        <v>0</v>
      </c>
      <c r="AO219" s="100"/>
    </row>
    <row r="220" spans="2:41" s="19" customFormat="1" ht="15" customHeight="1" x14ac:dyDescent="0.15"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64"/>
      <c r="R220" s="30"/>
      <c r="S220" s="30"/>
      <c r="T220" s="30"/>
      <c r="U220" s="30"/>
      <c r="V220" s="65"/>
      <c r="W220" s="64"/>
      <c r="X220" s="30"/>
      <c r="Y220" s="65"/>
      <c r="Z220" s="65"/>
      <c r="AA220" s="65"/>
      <c r="AB220" s="65"/>
      <c r="AC220" s="65"/>
      <c r="AD220" s="30"/>
      <c r="AE220" s="75" t="e">
        <f>VLOOKUP(AD220,分类参数表!$I$2:$J$10,2,FALSE)</f>
        <v>#N/A</v>
      </c>
      <c r="AF220" s="30"/>
      <c r="AG220" s="30"/>
      <c r="AH220" s="30"/>
      <c r="AI220" s="30"/>
      <c r="AJ220" s="30"/>
      <c r="AK220" s="30"/>
      <c r="AL220" s="30"/>
      <c r="AM220" s="65"/>
      <c r="AN220" s="88"/>
      <c r="AO220" s="96"/>
    </row>
    <row r="221" spans="2:41" ht="15" customHeight="1" x14ac:dyDescent="0.15">
      <c r="B221" s="4">
        <v>42357</v>
      </c>
      <c r="C221" s="5" t="s">
        <v>905</v>
      </c>
      <c r="D221" s="2">
        <v>1</v>
      </c>
      <c r="E221" s="6" t="s">
        <v>69</v>
      </c>
      <c r="F221" s="6" t="s">
        <v>199</v>
      </c>
      <c r="G221" s="2" t="s">
        <v>119</v>
      </c>
      <c r="H221" s="2" t="s">
        <v>802</v>
      </c>
      <c r="I221" s="2" t="s">
        <v>43</v>
      </c>
      <c r="J221" s="2" t="s">
        <v>44</v>
      </c>
      <c r="K221" s="6" t="s">
        <v>55</v>
      </c>
      <c r="L221" s="2" t="s">
        <v>64</v>
      </c>
      <c r="M221" s="2">
        <v>1</v>
      </c>
      <c r="N221" s="2">
        <v>580</v>
      </c>
      <c r="O221" s="48">
        <f>N221*M221</f>
        <v>580</v>
      </c>
      <c r="P221" s="49">
        <f>SUM(O221:O221)</f>
        <v>580</v>
      </c>
      <c r="Q221" s="56"/>
      <c r="R221" s="57">
        <f>SUMPRODUCT(Q221:Q221+0)</f>
        <v>0</v>
      </c>
      <c r="S221" s="58">
        <f t="shared" si="37"/>
        <v>0</v>
      </c>
      <c r="T221" s="59" t="e">
        <f>LOOKUP(S221,{0.4,0.45,0.5,0.55,0.6,0.65,0.7,0.75,0.8,0.85,0.9,0.95,1},{0.1,0.175,0.25,0.325,0.4,0.475,0.55,0.625,0.7,0.775,0.85,0.925,1})</f>
        <v>#N/A</v>
      </c>
      <c r="U221" s="60"/>
      <c r="V221" s="61"/>
      <c r="W221" s="62"/>
      <c r="X221" s="63"/>
      <c r="Y221" s="72">
        <f t="shared" si="38"/>
        <v>0</v>
      </c>
      <c r="Z221" s="73" t="e">
        <f t="shared" si="39"/>
        <v>#N/A</v>
      </c>
      <c r="AA221" s="73" t="e">
        <f t="shared" si="40"/>
        <v>#N/A</v>
      </c>
      <c r="AB221" s="74"/>
      <c r="AC221" s="74"/>
      <c r="AE221" s="75" t="e">
        <f>VLOOKUP(AD221,分类参数表!$I$2:$J$10,2,FALSE)</f>
        <v>#N/A</v>
      </c>
      <c r="AF221" s="76"/>
      <c r="AG221" s="85"/>
      <c r="AH221" s="85"/>
      <c r="AI221" s="85"/>
      <c r="AJ221" s="85"/>
      <c r="AK221" s="85"/>
      <c r="AL221" s="85"/>
      <c r="AM221" s="86"/>
      <c r="AN221" s="87">
        <f>(Q221-AM221)/M221/N221</f>
        <v>0</v>
      </c>
      <c r="AO221" s="95"/>
    </row>
    <row r="222" spans="2:41" s="19" customFormat="1" ht="15" customHeight="1" x14ac:dyDescent="0.15"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64"/>
      <c r="R222" s="30"/>
      <c r="S222" s="30"/>
      <c r="T222" s="30"/>
      <c r="U222" s="30"/>
      <c r="V222" s="65"/>
      <c r="W222" s="64"/>
      <c r="X222" s="30"/>
      <c r="Y222" s="65"/>
      <c r="Z222" s="65"/>
      <c r="AA222" s="65"/>
      <c r="AB222" s="65"/>
      <c r="AC222" s="65"/>
      <c r="AD222" s="30"/>
      <c r="AE222" s="75" t="e">
        <f>VLOOKUP(AD222,分类参数表!$I$2:$J$10,2,FALSE)</f>
        <v>#N/A</v>
      </c>
      <c r="AF222" s="30"/>
      <c r="AG222" s="30"/>
      <c r="AH222" s="30"/>
      <c r="AI222" s="30"/>
      <c r="AJ222" s="30"/>
      <c r="AK222" s="30"/>
      <c r="AL222" s="30"/>
      <c r="AM222" s="65"/>
      <c r="AN222" s="88"/>
      <c r="AO222" s="96"/>
    </row>
    <row r="223" spans="2:41" ht="15" customHeight="1" x14ac:dyDescent="0.15">
      <c r="B223" s="4">
        <v>42357</v>
      </c>
      <c r="C223" s="5" t="s">
        <v>906</v>
      </c>
      <c r="D223" s="2">
        <v>1</v>
      </c>
      <c r="E223" s="6" t="s">
        <v>69</v>
      </c>
      <c r="F223" s="6" t="s">
        <v>199</v>
      </c>
      <c r="G223" s="2" t="s">
        <v>817</v>
      </c>
      <c r="H223" s="2" t="s">
        <v>827</v>
      </c>
      <c r="I223" s="2" t="s">
        <v>72</v>
      </c>
      <c r="J223" s="2" t="s">
        <v>44</v>
      </c>
      <c r="K223" s="6" t="s">
        <v>55</v>
      </c>
      <c r="L223" s="2" t="s">
        <v>66</v>
      </c>
      <c r="M223" s="2">
        <v>1</v>
      </c>
      <c r="N223" s="2">
        <v>1180</v>
      </c>
      <c r="O223" s="48">
        <f>N223*M223</f>
        <v>1180</v>
      </c>
      <c r="P223" s="49">
        <f>SUM(O223:O223)</f>
        <v>1180</v>
      </c>
      <c r="Q223" s="56"/>
      <c r="R223" s="57">
        <f>SUMPRODUCT(Q223:Q223+0)</f>
        <v>0</v>
      </c>
      <c r="S223" s="58">
        <f t="shared" si="37"/>
        <v>0</v>
      </c>
      <c r="T223" s="59" t="e">
        <f>LOOKUP(S223,{0.4,0.45,0.5,0.55,0.6,0.65,0.7,0.75,0.8,0.85,0.9,0.95,1},{0.1,0.175,0.25,0.325,0.4,0.475,0.55,0.625,0.7,0.775,0.85,0.925,1})</f>
        <v>#N/A</v>
      </c>
      <c r="U223" s="60"/>
      <c r="V223" s="61"/>
      <c r="W223" s="62"/>
      <c r="X223" s="63"/>
      <c r="Y223" s="72">
        <f t="shared" si="38"/>
        <v>0</v>
      </c>
      <c r="Z223" s="73" t="e">
        <f t="shared" si="39"/>
        <v>#N/A</v>
      </c>
      <c r="AA223" s="73" t="e">
        <f t="shared" si="40"/>
        <v>#N/A</v>
      </c>
      <c r="AB223" s="74"/>
      <c r="AC223" s="74"/>
      <c r="AE223" s="75" t="e">
        <f>VLOOKUP(AD223,分类参数表!$I$2:$J$10,2,FALSE)</f>
        <v>#N/A</v>
      </c>
      <c r="AF223" s="76"/>
      <c r="AG223" s="85"/>
      <c r="AH223" s="85"/>
      <c r="AI223" s="85"/>
      <c r="AJ223" s="85"/>
      <c r="AK223" s="85"/>
      <c r="AL223" s="85"/>
      <c r="AM223" s="86"/>
      <c r="AN223" s="87">
        <f>(Q223-AM223)/M223/N223</f>
        <v>0</v>
      </c>
      <c r="AO223" s="95"/>
    </row>
    <row r="224" spans="2:41" s="19" customFormat="1" ht="15" customHeight="1" x14ac:dyDescent="0.15"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64"/>
      <c r="R224" s="30"/>
      <c r="S224" s="30"/>
      <c r="T224" s="30"/>
      <c r="U224" s="30"/>
      <c r="V224" s="65"/>
      <c r="W224" s="64"/>
      <c r="X224" s="30"/>
      <c r="Y224" s="65"/>
      <c r="Z224" s="65"/>
      <c r="AA224" s="65"/>
      <c r="AB224" s="65"/>
      <c r="AC224" s="65"/>
      <c r="AD224" s="30"/>
      <c r="AE224" s="75" t="e">
        <f>VLOOKUP(AD224,分类参数表!$I$2:$J$10,2,FALSE)</f>
        <v>#N/A</v>
      </c>
      <c r="AF224" s="30"/>
      <c r="AG224" s="30"/>
      <c r="AH224" s="30"/>
      <c r="AI224" s="30"/>
      <c r="AJ224" s="30"/>
      <c r="AK224" s="30"/>
      <c r="AL224" s="30"/>
      <c r="AM224" s="65"/>
      <c r="AN224" s="88"/>
      <c r="AO224" s="96"/>
    </row>
    <row r="225" spans="2:41" ht="15" customHeight="1" x14ac:dyDescent="0.15">
      <c r="B225" s="4">
        <v>42357</v>
      </c>
      <c r="C225" s="5" t="s">
        <v>907</v>
      </c>
      <c r="D225" s="2">
        <v>1</v>
      </c>
      <c r="E225" s="6" t="s">
        <v>92</v>
      </c>
      <c r="F225" s="6" t="s">
        <v>91</v>
      </c>
      <c r="G225" s="2" t="s">
        <v>908</v>
      </c>
      <c r="H225" s="2" t="s">
        <v>301</v>
      </c>
      <c r="I225" s="2" t="s">
        <v>43</v>
      </c>
      <c r="J225" s="2" t="s">
        <v>44</v>
      </c>
      <c r="K225" s="6" t="s">
        <v>45</v>
      </c>
      <c r="L225" s="2" t="s">
        <v>66</v>
      </c>
      <c r="M225" s="2">
        <v>1</v>
      </c>
      <c r="N225" s="2">
        <v>1460</v>
      </c>
      <c r="O225" s="48">
        <f>N225*M225</f>
        <v>1460</v>
      </c>
      <c r="P225" s="49">
        <f>SUM(O225:O225)</f>
        <v>1460</v>
      </c>
      <c r="Q225" s="56"/>
      <c r="R225" s="57">
        <f>SUMPRODUCT(Q225:Q225+0)</f>
        <v>0</v>
      </c>
      <c r="S225" s="58">
        <f t="shared" ref="S225:S230" si="41">R225/P225</f>
        <v>0</v>
      </c>
      <c r="T225" s="59" t="e">
        <f>LOOKUP(S225,{0.4,0.45,0.5,0.55,0.6,0.65,0.7,0.75,0.8,0.85,0.9,0.95,1},{0.1,0.175,0.25,0.325,0.4,0.475,0.55,0.625,0.7,0.775,0.85,0.925,1})</f>
        <v>#N/A</v>
      </c>
      <c r="U225" s="60"/>
      <c r="V225" s="61"/>
      <c r="W225" s="62"/>
      <c r="X225" s="63"/>
      <c r="Y225" s="72">
        <f t="shared" ref="Y225:Y230" si="42">R225-(V225/10)-X225</f>
        <v>0</v>
      </c>
      <c r="Z225" s="73" t="e">
        <f t="shared" ref="Z225:Z230" si="43">Y225*T225*AE225</f>
        <v>#N/A</v>
      </c>
      <c r="AA225" s="73" t="e">
        <f t="shared" ref="AA225:AA230" si="44">U225-V225+Z225</f>
        <v>#N/A</v>
      </c>
      <c r="AB225" s="74"/>
      <c r="AC225" s="74"/>
      <c r="AE225" s="75" t="e">
        <f>VLOOKUP(AD225,分类参数表!$I$2:$J$10,2,FALSE)</f>
        <v>#N/A</v>
      </c>
      <c r="AF225" s="76"/>
      <c r="AG225" s="85"/>
      <c r="AH225" s="85"/>
      <c r="AI225" s="85"/>
      <c r="AJ225" s="85"/>
      <c r="AK225" s="85"/>
      <c r="AL225" s="85"/>
      <c r="AM225" s="86"/>
      <c r="AN225" s="87">
        <f>(Q225-AM225)/M225/N225</f>
        <v>0</v>
      </c>
      <c r="AO225" s="95"/>
    </row>
    <row r="226" spans="2:41" s="19" customFormat="1" ht="15" customHeight="1" x14ac:dyDescent="0.15"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64"/>
      <c r="R226" s="30"/>
      <c r="S226" s="30"/>
      <c r="T226" s="30"/>
      <c r="U226" s="30"/>
      <c r="V226" s="65"/>
      <c r="W226" s="64"/>
      <c r="X226" s="30"/>
      <c r="Y226" s="65"/>
      <c r="Z226" s="65"/>
      <c r="AA226" s="65"/>
      <c r="AB226" s="65"/>
      <c r="AC226" s="65"/>
      <c r="AD226" s="30"/>
      <c r="AE226" s="75" t="e">
        <f>VLOOKUP(AD226,分类参数表!$I$2:$J$10,2,FALSE)</f>
        <v>#N/A</v>
      </c>
      <c r="AF226" s="30"/>
      <c r="AG226" s="30"/>
      <c r="AH226" s="30"/>
      <c r="AI226" s="30"/>
      <c r="AJ226" s="30"/>
      <c r="AK226" s="30"/>
      <c r="AL226" s="30"/>
      <c r="AM226" s="65"/>
      <c r="AN226" s="88"/>
      <c r="AO226" s="96"/>
    </row>
    <row r="227" spans="2:41" ht="15" customHeight="1" x14ac:dyDescent="0.15">
      <c r="B227" s="4">
        <v>42357</v>
      </c>
      <c r="C227" s="5" t="s">
        <v>909</v>
      </c>
      <c r="D227" s="2">
        <v>1</v>
      </c>
      <c r="E227" s="6" t="s">
        <v>69</v>
      </c>
      <c r="F227" s="6" t="s">
        <v>199</v>
      </c>
      <c r="G227" s="2" t="s">
        <v>903</v>
      </c>
      <c r="H227" s="2" t="s">
        <v>328</v>
      </c>
      <c r="I227" s="2" t="s">
        <v>43</v>
      </c>
      <c r="J227" s="2" t="s">
        <v>44</v>
      </c>
      <c r="K227" s="6" t="s">
        <v>63</v>
      </c>
      <c r="L227" s="2" t="s">
        <v>66</v>
      </c>
      <c r="M227" s="2">
        <v>1</v>
      </c>
      <c r="N227" s="2">
        <v>980</v>
      </c>
      <c r="O227" s="48">
        <f>N227*M227</f>
        <v>980</v>
      </c>
      <c r="P227" s="326">
        <f>SUM(O227:O228)</f>
        <v>1278</v>
      </c>
      <c r="Q227" s="56"/>
      <c r="R227" s="329">
        <f>SUMPRODUCT(Q227:Q228+0)</f>
        <v>0</v>
      </c>
      <c r="S227" s="332">
        <f t="shared" si="41"/>
        <v>0</v>
      </c>
      <c r="T227" s="335" t="e">
        <f>LOOKUP(S227,{0.4,0.45,0.5,0.55,0.6,0.65,0.7,0.75,0.8,0.85,0.9,0.95,1},{0.1,0.175,0.25,0.325,0.4,0.475,0.55,0.625,0.7,0.775,0.85,0.925,1})</f>
        <v>#N/A</v>
      </c>
      <c r="U227" s="336"/>
      <c r="V227" s="339"/>
      <c r="W227" s="342"/>
      <c r="X227" s="345"/>
      <c r="Y227" s="348">
        <f t="shared" si="42"/>
        <v>0</v>
      </c>
      <c r="Z227" s="351" t="e">
        <f t="shared" si="43"/>
        <v>#N/A</v>
      </c>
      <c r="AA227" s="351" t="e">
        <f t="shared" si="44"/>
        <v>#N/A</v>
      </c>
      <c r="AB227" s="74"/>
      <c r="AC227" s="74"/>
      <c r="AE227" s="75" t="e">
        <f>VLOOKUP(AD227,分类参数表!$I$2:$J$10,2,FALSE)</f>
        <v>#N/A</v>
      </c>
      <c r="AF227" s="76"/>
      <c r="AG227" s="85"/>
      <c r="AH227" s="85"/>
      <c r="AI227" s="85"/>
      <c r="AJ227" s="85"/>
      <c r="AK227" s="85"/>
      <c r="AL227" s="85"/>
      <c r="AM227" s="86"/>
      <c r="AN227" s="87">
        <f>(Q227-AM227)/M227/N227</f>
        <v>0</v>
      </c>
      <c r="AO227" s="95"/>
    </row>
    <row r="228" spans="2:41" ht="15" customHeight="1" x14ac:dyDescent="0.15">
      <c r="B228" s="4">
        <v>42357</v>
      </c>
      <c r="C228" s="5" t="s">
        <v>909</v>
      </c>
      <c r="D228" s="2">
        <v>2</v>
      </c>
      <c r="E228" s="6" t="s">
        <v>75</v>
      </c>
      <c r="F228" s="6" t="s">
        <v>199</v>
      </c>
      <c r="G228" s="2" t="s">
        <v>910</v>
      </c>
      <c r="H228" s="2" t="s">
        <v>781</v>
      </c>
      <c r="I228" s="2" t="s">
        <v>53</v>
      </c>
      <c r="J228" s="2" t="s">
        <v>44</v>
      </c>
      <c r="K228" s="6" t="s">
        <v>63</v>
      </c>
      <c r="L228" s="2" t="s">
        <v>66</v>
      </c>
      <c r="M228" s="2">
        <v>1</v>
      </c>
      <c r="N228" s="2">
        <v>298</v>
      </c>
      <c r="O228" s="48">
        <f>N228*M228</f>
        <v>298</v>
      </c>
      <c r="P228" s="327"/>
      <c r="Q228" s="70"/>
      <c r="R228" s="330"/>
      <c r="S228" s="333"/>
      <c r="T228" s="327"/>
      <c r="U228" s="337"/>
      <c r="V228" s="340"/>
      <c r="W228" s="343"/>
      <c r="X228" s="346"/>
      <c r="Y228" s="349"/>
      <c r="Z228" s="352"/>
      <c r="AA228" s="352"/>
      <c r="AB228" s="74"/>
      <c r="AC228" s="74"/>
      <c r="AD228" s="22">
        <f>AD227</f>
        <v>0</v>
      </c>
      <c r="AE228" s="75" t="e">
        <f>VLOOKUP(AD228,分类参数表!$I$2:$J$10,2,FALSE)</f>
        <v>#N/A</v>
      </c>
      <c r="AF228" s="82"/>
      <c r="AG228" s="24"/>
      <c r="AH228" s="24"/>
      <c r="AI228" s="24"/>
      <c r="AJ228" s="24"/>
      <c r="AK228" s="24"/>
      <c r="AL228" s="24"/>
      <c r="AN228" s="94">
        <f>(Q228-AM228)/M228/N228</f>
        <v>0</v>
      </c>
      <c r="AO228" s="100"/>
    </row>
    <row r="229" spans="2:41" s="19" customFormat="1" ht="15" customHeight="1" x14ac:dyDescent="0.15">
      <c r="B229" s="30"/>
      <c r="C229" s="31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64"/>
      <c r="R229" s="30"/>
      <c r="S229" s="30"/>
      <c r="T229" s="30"/>
      <c r="U229" s="30"/>
      <c r="V229" s="65"/>
      <c r="W229" s="64"/>
      <c r="X229" s="30"/>
      <c r="Y229" s="65"/>
      <c r="Z229" s="65"/>
      <c r="AA229" s="65"/>
      <c r="AB229" s="65"/>
      <c r="AC229" s="65"/>
      <c r="AD229" s="30"/>
      <c r="AE229" s="75" t="e">
        <f>VLOOKUP(AD229,分类参数表!$I$2:$J$10,2,FALSE)</f>
        <v>#N/A</v>
      </c>
      <c r="AF229" s="30"/>
      <c r="AG229" s="30"/>
      <c r="AH229" s="30"/>
      <c r="AI229" s="30"/>
      <c r="AJ229" s="30"/>
      <c r="AK229" s="30"/>
      <c r="AL229" s="30"/>
      <c r="AM229" s="65"/>
      <c r="AN229" s="88"/>
      <c r="AO229" s="96"/>
    </row>
    <row r="230" spans="2:41" ht="15" customHeight="1" x14ac:dyDescent="0.15">
      <c r="B230" s="4">
        <v>42357</v>
      </c>
      <c r="C230" s="5" t="s">
        <v>911</v>
      </c>
      <c r="D230" s="2">
        <v>1</v>
      </c>
      <c r="E230" s="6" t="s">
        <v>50</v>
      </c>
      <c r="F230" s="6" t="s">
        <v>112</v>
      </c>
      <c r="G230" s="2" t="s">
        <v>81</v>
      </c>
      <c r="H230" s="2" t="s">
        <v>138</v>
      </c>
      <c r="I230" s="2" t="s">
        <v>43</v>
      </c>
      <c r="J230" s="2" t="s">
        <v>62</v>
      </c>
      <c r="K230" s="6" t="s">
        <v>45</v>
      </c>
      <c r="L230" s="2" t="s">
        <v>66</v>
      </c>
      <c r="M230" s="2">
        <v>1</v>
      </c>
      <c r="N230" s="2">
        <v>158</v>
      </c>
      <c r="O230" s="48">
        <f>N230*M230</f>
        <v>158</v>
      </c>
      <c r="P230" s="49">
        <f>SUM(O230:O230)</f>
        <v>158</v>
      </c>
      <c r="Q230" s="56"/>
      <c r="R230" s="57">
        <f>SUMPRODUCT(Q230:Q230+0)</f>
        <v>0</v>
      </c>
      <c r="S230" s="58">
        <f t="shared" si="41"/>
        <v>0</v>
      </c>
      <c r="T230" s="59" t="e">
        <f>LOOKUP(S230,{0.4,0.45,0.5,0.55,0.6,0.65,0.7,0.75,0.8,0.85,0.9,0.95,1},{0.1,0.175,0.25,0.325,0.4,0.475,0.55,0.625,0.7,0.775,0.85,0.925,1})</f>
        <v>#N/A</v>
      </c>
      <c r="U230" s="60"/>
      <c r="V230" s="61"/>
      <c r="W230" s="62"/>
      <c r="X230" s="63"/>
      <c r="Y230" s="72">
        <f t="shared" si="42"/>
        <v>0</v>
      </c>
      <c r="Z230" s="73" t="e">
        <f t="shared" si="43"/>
        <v>#N/A</v>
      </c>
      <c r="AA230" s="73" t="e">
        <f t="shared" si="44"/>
        <v>#N/A</v>
      </c>
      <c r="AB230" s="74"/>
      <c r="AC230" s="74"/>
      <c r="AE230" s="75" t="e">
        <f>VLOOKUP(AD230,分类参数表!$I$2:$J$10,2,FALSE)</f>
        <v>#N/A</v>
      </c>
      <c r="AF230" s="76"/>
      <c r="AG230" s="85"/>
      <c r="AH230" s="85"/>
      <c r="AI230" s="85"/>
      <c r="AJ230" s="85"/>
      <c r="AK230" s="85"/>
      <c r="AL230" s="85"/>
      <c r="AM230" s="86"/>
      <c r="AN230" s="87">
        <f>(Q230-AM230)/M230/N230</f>
        <v>0</v>
      </c>
      <c r="AO230" s="95"/>
    </row>
    <row r="231" spans="2:41" s="20" customFormat="1" x14ac:dyDescent="0.15">
      <c r="B231" s="36"/>
      <c r="C231" s="3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67"/>
      <c r="R231" s="38"/>
      <c r="S231" s="38"/>
      <c r="T231" s="38"/>
      <c r="U231" s="38"/>
      <c r="V231" s="68"/>
      <c r="W231" s="67"/>
      <c r="X231" s="38"/>
      <c r="Y231" s="68"/>
      <c r="Z231" s="68"/>
      <c r="AA231" s="68"/>
      <c r="AB231" s="68"/>
      <c r="AC231" s="68"/>
      <c r="AD231" s="38"/>
      <c r="AE231" s="75" t="e">
        <f>VLOOKUP(AD231,分类参数表!$I$2:$J$10,2,FALSE)</f>
        <v>#N/A</v>
      </c>
      <c r="AF231" s="38"/>
      <c r="AG231" s="38"/>
      <c r="AH231" s="38"/>
      <c r="AI231" s="38"/>
      <c r="AJ231" s="38"/>
      <c r="AK231" s="38"/>
      <c r="AL231" s="38"/>
      <c r="AM231" s="68"/>
      <c r="AN231" s="90"/>
      <c r="AO231" s="98"/>
    </row>
    <row r="232" spans="2:41" ht="15" customHeight="1" x14ac:dyDescent="0.15">
      <c r="B232" s="4">
        <v>42358</v>
      </c>
      <c r="C232" s="5" t="s">
        <v>912</v>
      </c>
      <c r="D232" s="2">
        <v>1</v>
      </c>
      <c r="E232" s="6" t="s">
        <v>50</v>
      </c>
      <c r="F232" s="6" t="s">
        <v>112</v>
      </c>
      <c r="G232" s="50"/>
      <c r="H232" s="2" t="s">
        <v>913</v>
      </c>
      <c r="I232" s="2" t="s">
        <v>53</v>
      </c>
      <c r="J232" s="2" t="s">
        <v>62</v>
      </c>
      <c r="K232" s="6" t="s">
        <v>55</v>
      </c>
      <c r="L232" s="2" t="s">
        <v>46</v>
      </c>
      <c r="M232" s="2">
        <v>2</v>
      </c>
      <c r="N232" s="2">
        <v>50</v>
      </c>
      <c r="O232" s="48">
        <f>N232*M232</f>
        <v>100</v>
      </c>
      <c r="P232" s="49">
        <f>SUM(O232:O232)</f>
        <v>100</v>
      </c>
      <c r="Q232" s="56"/>
      <c r="R232" s="57">
        <f>SUMPRODUCT(Q232:Q232+0)</f>
        <v>0</v>
      </c>
      <c r="S232" s="58">
        <f>R232/P232</f>
        <v>0</v>
      </c>
      <c r="T232" s="59" t="e">
        <f>LOOKUP(S232,{0.4,0.45,0.5,0.55,0.6,0.65,0.7,0.75,0.8,0.85,0.9,0.95,1},{0.1,0.175,0.25,0.325,0.4,0.475,0.55,0.625,0.7,0.775,0.85,0.925,1})</f>
        <v>#N/A</v>
      </c>
      <c r="U232" s="60"/>
      <c r="V232" s="61"/>
      <c r="W232" s="62"/>
      <c r="X232" s="63"/>
      <c r="Y232" s="72">
        <f>R232-(V232/10)-X232</f>
        <v>0</v>
      </c>
      <c r="Z232" s="73" t="e">
        <f>Y232*T232*AE232</f>
        <v>#N/A</v>
      </c>
      <c r="AA232" s="73" t="e">
        <f>U232-V232+Z232</f>
        <v>#N/A</v>
      </c>
      <c r="AB232" s="74"/>
      <c r="AC232" s="74"/>
      <c r="AE232" s="75" t="e">
        <f>VLOOKUP(AD232,分类参数表!$I$2:$J$10,2,FALSE)</f>
        <v>#N/A</v>
      </c>
      <c r="AF232" s="76"/>
      <c r="AG232" s="85"/>
      <c r="AH232" s="85"/>
      <c r="AI232" s="85"/>
      <c r="AJ232" s="85"/>
      <c r="AK232" s="85"/>
      <c r="AL232" s="85"/>
      <c r="AM232" s="86"/>
      <c r="AN232" s="87">
        <f>(Q232-AM232)/M232/N232</f>
        <v>0</v>
      </c>
      <c r="AO232" s="95"/>
    </row>
    <row r="233" spans="2:41" s="19" customFormat="1" ht="15" customHeight="1" x14ac:dyDescent="0.15">
      <c r="B233" s="30"/>
      <c r="C233" s="31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64"/>
      <c r="R233" s="30"/>
      <c r="S233" s="30"/>
      <c r="T233" s="30"/>
      <c r="U233" s="30"/>
      <c r="V233" s="65"/>
      <c r="W233" s="64"/>
      <c r="X233" s="30"/>
      <c r="Y233" s="65"/>
      <c r="Z233" s="65"/>
      <c r="AA233" s="65"/>
      <c r="AB233" s="65"/>
      <c r="AC233" s="65"/>
      <c r="AD233" s="30"/>
      <c r="AE233" s="75" t="e">
        <f>VLOOKUP(AD233,分类参数表!$I$2:$J$10,2,FALSE)</f>
        <v>#N/A</v>
      </c>
      <c r="AF233" s="30"/>
      <c r="AG233" s="30"/>
      <c r="AH233" s="30"/>
      <c r="AI233" s="30"/>
      <c r="AJ233" s="30"/>
      <c r="AK233" s="30"/>
      <c r="AL233" s="30"/>
      <c r="AM233" s="65"/>
      <c r="AN233" s="88"/>
      <c r="AO233" s="96"/>
    </row>
    <row r="234" spans="2:41" ht="15" customHeight="1" x14ac:dyDescent="0.15">
      <c r="B234" s="4">
        <v>42358</v>
      </c>
      <c r="C234" s="5" t="s">
        <v>914</v>
      </c>
      <c r="D234" s="2">
        <v>1</v>
      </c>
      <c r="E234" s="6" t="s">
        <v>50</v>
      </c>
      <c r="F234" s="6" t="s">
        <v>112</v>
      </c>
      <c r="G234" s="50"/>
      <c r="H234" s="2" t="s">
        <v>166</v>
      </c>
      <c r="I234" s="2" t="s">
        <v>53</v>
      </c>
      <c r="J234" s="2" t="s">
        <v>62</v>
      </c>
      <c r="K234" s="6" t="s">
        <v>45</v>
      </c>
      <c r="L234" s="2" t="s">
        <v>46</v>
      </c>
      <c r="M234" s="2">
        <v>1</v>
      </c>
      <c r="N234" s="2">
        <v>50</v>
      </c>
      <c r="O234" s="48">
        <f>N234*M234</f>
        <v>50</v>
      </c>
      <c r="P234" s="49">
        <f>SUM(O234:O234)</f>
        <v>50</v>
      </c>
      <c r="Q234" s="56"/>
      <c r="R234" s="57">
        <f>SUMPRODUCT(Q234:Q234+0)</f>
        <v>0</v>
      </c>
      <c r="S234" s="58">
        <f>R234/P234</f>
        <v>0</v>
      </c>
      <c r="T234" s="59" t="e">
        <f>LOOKUP(S234,{0.4,0.45,0.5,0.55,0.6,0.65,0.7,0.75,0.8,0.85,0.9,0.95,1},{0.1,0.175,0.25,0.325,0.4,0.475,0.55,0.625,0.7,0.775,0.85,0.925,1})</f>
        <v>#N/A</v>
      </c>
      <c r="U234" s="60"/>
      <c r="V234" s="61"/>
      <c r="W234" s="62"/>
      <c r="X234" s="63"/>
      <c r="Y234" s="72">
        <f>R234-(V234/10)-X234</f>
        <v>0</v>
      </c>
      <c r="Z234" s="73" t="e">
        <f>Y234*T234*AE234</f>
        <v>#N/A</v>
      </c>
      <c r="AA234" s="73" t="e">
        <f>U234-V234+Z234</f>
        <v>#N/A</v>
      </c>
      <c r="AB234" s="74"/>
      <c r="AC234" s="74"/>
      <c r="AE234" s="75" t="e">
        <f>VLOOKUP(AD234,分类参数表!$I$2:$J$10,2,FALSE)</f>
        <v>#N/A</v>
      </c>
      <c r="AF234" s="76"/>
      <c r="AG234" s="85"/>
      <c r="AH234" s="85"/>
      <c r="AI234" s="85"/>
      <c r="AJ234" s="85"/>
      <c r="AK234" s="85"/>
      <c r="AL234" s="85"/>
      <c r="AM234" s="86"/>
      <c r="AN234" s="87">
        <f>(Q234-AM234)/M234/N234</f>
        <v>0</v>
      </c>
      <c r="AO234" s="95"/>
    </row>
    <row r="235" spans="2:41" s="19" customFormat="1" ht="15" customHeight="1" x14ac:dyDescent="0.15">
      <c r="B235" s="30"/>
      <c r="C235" s="31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64"/>
      <c r="R235" s="30"/>
      <c r="S235" s="30"/>
      <c r="T235" s="30"/>
      <c r="U235" s="30"/>
      <c r="V235" s="65"/>
      <c r="W235" s="64"/>
      <c r="X235" s="30"/>
      <c r="Y235" s="65"/>
      <c r="Z235" s="65"/>
      <c r="AA235" s="65"/>
      <c r="AB235" s="65"/>
      <c r="AC235" s="65"/>
      <c r="AD235" s="30"/>
      <c r="AE235" s="75" t="e">
        <f>VLOOKUP(AD235,分类参数表!$I$2:$J$10,2,FALSE)</f>
        <v>#N/A</v>
      </c>
      <c r="AF235" s="30"/>
      <c r="AG235" s="30"/>
      <c r="AH235" s="30"/>
      <c r="AI235" s="30"/>
      <c r="AJ235" s="30"/>
      <c r="AK235" s="30"/>
      <c r="AL235" s="30"/>
      <c r="AM235" s="65"/>
      <c r="AN235" s="88"/>
      <c r="AO235" s="96"/>
    </row>
    <row r="236" spans="2:41" ht="15" customHeight="1" x14ac:dyDescent="0.15">
      <c r="B236" s="4">
        <v>42358</v>
      </c>
      <c r="C236" s="5" t="s">
        <v>915</v>
      </c>
      <c r="D236" s="2">
        <v>1</v>
      </c>
      <c r="E236" s="6" t="s">
        <v>50</v>
      </c>
      <c r="F236" s="6" t="s">
        <v>112</v>
      </c>
      <c r="G236" s="50"/>
      <c r="H236" s="2" t="s">
        <v>166</v>
      </c>
      <c r="I236" s="2" t="s">
        <v>53</v>
      </c>
      <c r="J236" s="2" t="s">
        <v>62</v>
      </c>
      <c r="K236" s="6" t="s">
        <v>45</v>
      </c>
      <c r="L236" s="2" t="s">
        <v>46</v>
      </c>
      <c r="M236" s="2">
        <v>1</v>
      </c>
      <c r="N236" s="2">
        <v>50</v>
      </c>
      <c r="O236" s="48">
        <f>N236*M236</f>
        <v>50</v>
      </c>
      <c r="P236" s="49">
        <f>SUM(O236:O236)</f>
        <v>50</v>
      </c>
      <c r="Q236" s="56"/>
      <c r="R236" s="57">
        <f>SUMPRODUCT(Q236:Q236+0)</f>
        <v>0</v>
      </c>
      <c r="S236" s="58">
        <f>R236/P236</f>
        <v>0</v>
      </c>
      <c r="T236" s="59" t="e">
        <f>LOOKUP(S236,{0.4,0.45,0.5,0.55,0.6,0.65,0.7,0.75,0.8,0.85,0.9,0.95,1},{0.1,0.175,0.25,0.325,0.4,0.475,0.55,0.625,0.7,0.775,0.85,0.925,1})</f>
        <v>#N/A</v>
      </c>
      <c r="U236" s="60"/>
      <c r="V236" s="61"/>
      <c r="W236" s="62"/>
      <c r="X236" s="63"/>
      <c r="Y236" s="72">
        <f>R236-(V236/10)-X236</f>
        <v>0</v>
      </c>
      <c r="Z236" s="73" t="e">
        <f>Y236*T236*AE236</f>
        <v>#N/A</v>
      </c>
      <c r="AA236" s="73" t="e">
        <f>U236-V236+Z236</f>
        <v>#N/A</v>
      </c>
      <c r="AB236" s="74"/>
      <c r="AC236" s="74"/>
      <c r="AE236" s="75" t="e">
        <f>VLOOKUP(AD236,分类参数表!$I$2:$J$10,2,FALSE)</f>
        <v>#N/A</v>
      </c>
      <c r="AF236" s="76"/>
      <c r="AG236" s="85"/>
      <c r="AH236" s="85"/>
      <c r="AI236" s="85"/>
      <c r="AJ236" s="85"/>
      <c r="AK236" s="85"/>
      <c r="AL236" s="85"/>
      <c r="AM236" s="86"/>
      <c r="AN236" s="87">
        <f>(Q236-AM236)/M236/N236</f>
        <v>0</v>
      </c>
      <c r="AO236" s="95"/>
    </row>
    <row r="237" spans="2:41" s="19" customFormat="1" ht="15" customHeight="1" x14ac:dyDescent="0.15">
      <c r="B237" s="30"/>
      <c r="C237" s="31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64"/>
      <c r="R237" s="30"/>
      <c r="S237" s="30"/>
      <c r="T237" s="30"/>
      <c r="U237" s="30"/>
      <c r="V237" s="65"/>
      <c r="W237" s="64"/>
      <c r="X237" s="30"/>
      <c r="Y237" s="65"/>
      <c r="Z237" s="65"/>
      <c r="AA237" s="65"/>
      <c r="AB237" s="65"/>
      <c r="AC237" s="65"/>
      <c r="AD237" s="30"/>
      <c r="AE237" s="75" t="e">
        <f>VLOOKUP(AD237,分类参数表!$I$2:$J$10,2,FALSE)</f>
        <v>#N/A</v>
      </c>
      <c r="AF237" s="30"/>
      <c r="AG237" s="30"/>
      <c r="AH237" s="30"/>
      <c r="AI237" s="30"/>
      <c r="AJ237" s="30"/>
      <c r="AK237" s="30"/>
      <c r="AL237" s="30"/>
      <c r="AM237" s="65"/>
      <c r="AN237" s="88"/>
      <c r="AO237" s="96"/>
    </row>
    <row r="238" spans="2:41" ht="15" customHeight="1" x14ac:dyDescent="0.15">
      <c r="B238" s="4">
        <v>42358</v>
      </c>
      <c r="C238" s="5" t="s">
        <v>916</v>
      </c>
      <c r="D238" s="2">
        <v>1</v>
      </c>
      <c r="E238" s="6" t="s">
        <v>157</v>
      </c>
      <c r="F238" s="6" t="s">
        <v>41</v>
      </c>
      <c r="G238" s="2" t="s">
        <v>176</v>
      </c>
      <c r="H238" s="2" t="s">
        <v>166</v>
      </c>
      <c r="I238" s="2" t="s">
        <v>43</v>
      </c>
      <c r="J238" s="2" t="s">
        <v>44</v>
      </c>
      <c r="K238" s="6" t="s">
        <v>63</v>
      </c>
      <c r="L238" s="2" t="s">
        <v>66</v>
      </c>
      <c r="M238" s="2">
        <v>1</v>
      </c>
      <c r="N238" s="2">
        <v>1055</v>
      </c>
      <c r="O238" s="48">
        <f>N238*M238</f>
        <v>1055</v>
      </c>
      <c r="P238" s="49">
        <f>SUM(O238:O238)</f>
        <v>1055</v>
      </c>
      <c r="Q238" s="56"/>
      <c r="R238" s="57">
        <f>SUMPRODUCT(Q238:Q238+0)</f>
        <v>0</v>
      </c>
      <c r="S238" s="58">
        <f t="shared" ref="S238:S243" si="45">R238/P238</f>
        <v>0</v>
      </c>
      <c r="T238" s="59" t="e">
        <f>LOOKUP(S238,{0.4,0.45,0.5,0.55,0.6,0.65,0.7,0.75,0.8,0.85,0.9,0.95,1},{0.1,0.175,0.25,0.325,0.4,0.475,0.55,0.625,0.7,0.775,0.85,0.925,1})</f>
        <v>#N/A</v>
      </c>
      <c r="U238" s="60"/>
      <c r="V238" s="61"/>
      <c r="W238" s="62"/>
      <c r="X238" s="63"/>
      <c r="Y238" s="72">
        <f t="shared" ref="Y238:Y243" si="46">R238-(V238/10)-X238</f>
        <v>0</v>
      </c>
      <c r="Z238" s="73" t="e">
        <f t="shared" ref="Z238:Z243" si="47">Y238*T238*AE238</f>
        <v>#N/A</v>
      </c>
      <c r="AA238" s="73" t="e">
        <f t="shared" ref="AA238:AA243" si="48">U238-V238+Z238</f>
        <v>#N/A</v>
      </c>
      <c r="AB238" s="74"/>
      <c r="AC238" s="74"/>
      <c r="AE238" s="75" t="e">
        <f>VLOOKUP(AD238,分类参数表!$I$2:$J$10,2,FALSE)</f>
        <v>#N/A</v>
      </c>
      <c r="AF238" s="76"/>
      <c r="AG238" s="85"/>
      <c r="AH238" s="85"/>
      <c r="AI238" s="85"/>
      <c r="AJ238" s="85"/>
      <c r="AK238" s="85"/>
      <c r="AL238" s="85"/>
      <c r="AM238" s="86"/>
      <c r="AN238" s="87">
        <f>(Q238-AM238)/M238/N238</f>
        <v>0</v>
      </c>
      <c r="AO238" s="95"/>
    </row>
    <row r="239" spans="2:41" s="19" customFormat="1" ht="15" customHeight="1" x14ac:dyDescent="0.15">
      <c r="B239" s="30"/>
      <c r="C239" s="31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64"/>
      <c r="R239" s="30"/>
      <c r="S239" s="30"/>
      <c r="T239" s="30"/>
      <c r="U239" s="30"/>
      <c r="V239" s="65"/>
      <c r="W239" s="64"/>
      <c r="X239" s="30"/>
      <c r="Y239" s="65"/>
      <c r="Z239" s="65"/>
      <c r="AA239" s="65"/>
      <c r="AB239" s="65"/>
      <c r="AC239" s="65"/>
      <c r="AD239" s="30"/>
      <c r="AE239" s="75" t="e">
        <f>VLOOKUP(AD239,分类参数表!$I$2:$J$10,2,FALSE)</f>
        <v>#N/A</v>
      </c>
      <c r="AF239" s="30"/>
      <c r="AG239" s="30"/>
      <c r="AH239" s="30"/>
      <c r="AI239" s="30"/>
      <c r="AJ239" s="30"/>
      <c r="AK239" s="30"/>
      <c r="AL239" s="30"/>
      <c r="AM239" s="65"/>
      <c r="AN239" s="88"/>
      <c r="AO239" s="96"/>
    </row>
    <row r="240" spans="2:41" ht="15" customHeight="1" x14ac:dyDescent="0.15">
      <c r="B240" s="4">
        <v>42358</v>
      </c>
      <c r="C240" s="5" t="s">
        <v>917</v>
      </c>
      <c r="D240" s="2">
        <v>1</v>
      </c>
      <c r="E240" s="6" t="s">
        <v>75</v>
      </c>
      <c r="F240" s="6" t="s">
        <v>199</v>
      </c>
      <c r="G240" s="2" t="s">
        <v>910</v>
      </c>
      <c r="H240" s="2" t="s">
        <v>802</v>
      </c>
      <c r="I240" s="2" t="s">
        <v>53</v>
      </c>
      <c r="J240" s="2" t="s">
        <v>44</v>
      </c>
      <c r="K240" s="6" t="s">
        <v>63</v>
      </c>
      <c r="L240" s="2" t="s">
        <v>66</v>
      </c>
      <c r="M240" s="2">
        <v>1</v>
      </c>
      <c r="N240" s="2">
        <v>298</v>
      </c>
      <c r="O240" s="48">
        <f>N240*M240</f>
        <v>298</v>
      </c>
      <c r="P240" s="326">
        <f>SUM(O240:O241)</f>
        <v>328</v>
      </c>
      <c r="Q240" s="56"/>
      <c r="R240" s="329">
        <f>SUMPRODUCT(Q240:Q241+0)</f>
        <v>0</v>
      </c>
      <c r="S240" s="332">
        <f t="shared" si="45"/>
        <v>0</v>
      </c>
      <c r="T240" s="335" t="e">
        <f>LOOKUP(S240,{0.4,0.45,0.5,0.55,0.6,0.65,0.7,0.75,0.8,0.85,0.9,0.95,1},{0.1,0.175,0.25,0.325,0.4,0.475,0.55,0.625,0.7,0.775,0.85,0.925,1})</f>
        <v>#N/A</v>
      </c>
      <c r="U240" s="336"/>
      <c r="V240" s="339"/>
      <c r="W240" s="342"/>
      <c r="X240" s="345"/>
      <c r="Y240" s="348">
        <f t="shared" si="46"/>
        <v>0</v>
      </c>
      <c r="Z240" s="351" t="e">
        <f t="shared" si="47"/>
        <v>#N/A</v>
      </c>
      <c r="AA240" s="351" t="e">
        <f t="shared" si="48"/>
        <v>#N/A</v>
      </c>
      <c r="AB240" s="74"/>
      <c r="AC240" s="74"/>
      <c r="AE240" s="75" t="e">
        <f>VLOOKUP(AD240,分类参数表!$I$2:$J$10,2,FALSE)</f>
        <v>#N/A</v>
      </c>
      <c r="AF240" s="76"/>
      <c r="AG240" s="85"/>
      <c r="AH240" s="85"/>
      <c r="AI240" s="85"/>
      <c r="AJ240" s="85"/>
      <c r="AK240" s="85"/>
      <c r="AL240" s="85"/>
      <c r="AM240" s="86"/>
      <c r="AN240" s="87">
        <f>(Q240-AM240)/M240/N240</f>
        <v>0</v>
      </c>
      <c r="AO240" s="95"/>
    </row>
    <row r="241" spans="2:41" ht="15" customHeight="1" x14ac:dyDescent="0.15">
      <c r="B241" s="4">
        <v>42358</v>
      </c>
      <c r="C241" s="5" t="s">
        <v>917</v>
      </c>
      <c r="D241" s="2">
        <v>2</v>
      </c>
      <c r="E241" s="6" t="s">
        <v>100</v>
      </c>
      <c r="F241" s="6" t="s">
        <v>227</v>
      </c>
      <c r="G241" s="50"/>
      <c r="H241" s="2" t="s">
        <v>223</v>
      </c>
      <c r="I241" s="2" t="s">
        <v>53</v>
      </c>
      <c r="J241" s="2" t="s">
        <v>62</v>
      </c>
      <c r="K241" s="6" t="s">
        <v>63</v>
      </c>
      <c r="L241" s="2" t="s">
        <v>66</v>
      </c>
      <c r="M241" s="2">
        <v>1</v>
      </c>
      <c r="N241" s="2">
        <v>30</v>
      </c>
      <c r="O241" s="48">
        <f>N241*M241</f>
        <v>30</v>
      </c>
      <c r="P241" s="327"/>
      <c r="Q241" s="70"/>
      <c r="R241" s="330"/>
      <c r="S241" s="333"/>
      <c r="T241" s="327"/>
      <c r="U241" s="337"/>
      <c r="V241" s="340"/>
      <c r="W241" s="343"/>
      <c r="X241" s="346"/>
      <c r="Y241" s="349"/>
      <c r="Z241" s="352"/>
      <c r="AA241" s="352"/>
      <c r="AB241" s="74"/>
      <c r="AC241" s="74"/>
      <c r="AD241" s="22">
        <f>AD240</f>
        <v>0</v>
      </c>
      <c r="AE241" s="75" t="e">
        <f>VLOOKUP(AD241,分类参数表!$I$2:$J$10,2,FALSE)</f>
        <v>#N/A</v>
      </c>
      <c r="AF241" s="82"/>
      <c r="AG241" s="24"/>
      <c r="AH241" s="24"/>
      <c r="AI241" s="24"/>
      <c r="AJ241" s="24"/>
      <c r="AK241" s="24"/>
      <c r="AL241" s="24"/>
      <c r="AN241" s="94">
        <f>(Q241-AM241)/M241/N241</f>
        <v>0</v>
      </c>
      <c r="AO241" s="100"/>
    </row>
    <row r="242" spans="2:41" s="19" customFormat="1" ht="15" customHeight="1" x14ac:dyDescent="0.15"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64"/>
      <c r="R242" s="30"/>
      <c r="S242" s="30"/>
      <c r="T242" s="30"/>
      <c r="U242" s="30"/>
      <c r="V242" s="65"/>
      <c r="W242" s="64"/>
      <c r="X242" s="30"/>
      <c r="Y242" s="65"/>
      <c r="Z242" s="65"/>
      <c r="AA242" s="65"/>
      <c r="AB242" s="65"/>
      <c r="AC242" s="65"/>
      <c r="AD242" s="30"/>
      <c r="AE242" s="75" t="e">
        <f>VLOOKUP(AD242,分类参数表!$I$2:$J$10,2,FALSE)</f>
        <v>#N/A</v>
      </c>
      <c r="AF242" s="30"/>
      <c r="AG242" s="30"/>
      <c r="AH242" s="30"/>
      <c r="AI242" s="30"/>
      <c r="AJ242" s="30"/>
      <c r="AK242" s="30"/>
      <c r="AL242" s="30"/>
      <c r="AM242" s="65"/>
      <c r="AN242" s="88"/>
      <c r="AO242" s="96"/>
    </row>
    <row r="243" spans="2:41" ht="15" customHeight="1" x14ac:dyDescent="0.15">
      <c r="B243" s="4">
        <v>42358</v>
      </c>
      <c r="C243" s="5" t="s">
        <v>918</v>
      </c>
      <c r="D243" s="2">
        <v>1</v>
      </c>
      <c r="E243" s="6" t="s">
        <v>56</v>
      </c>
      <c r="F243" s="6" t="s">
        <v>52</v>
      </c>
      <c r="G243" s="50"/>
      <c r="H243" s="2" t="s">
        <v>166</v>
      </c>
      <c r="I243" s="2" t="s">
        <v>53</v>
      </c>
      <c r="J243" s="2" t="s">
        <v>44</v>
      </c>
      <c r="K243" s="6" t="s">
        <v>55</v>
      </c>
      <c r="L243" s="2" t="s">
        <v>46</v>
      </c>
      <c r="M243" s="2">
        <v>1</v>
      </c>
      <c r="N243" s="2">
        <v>30</v>
      </c>
      <c r="O243" s="48">
        <f>N243*M243</f>
        <v>30</v>
      </c>
      <c r="P243" s="326">
        <f>SUM(O243:O244)</f>
        <v>80</v>
      </c>
      <c r="Q243" s="56"/>
      <c r="R243" s="329">
        <f>SUMPRODUCT(Q243:Q244+0)</f>
        <v>0</v>
      </c>
      <c r="S243" s="332">
        <f t="shared" si="45"/>
        <v>0</v>
      </c>
      <c r="T243" s="335" t="e">
        <f>LOOKUP(S243,{0.4,0.45,0.5,0.55,0.6,0.65,0.7,0.75,0.8,0.85,0.9,0.95,1},{0.1,0.175,0.25,0.325,0.4,0.475,0.55,0.625,0.7,0.775,0.85,0.925,1})</f>
        <v>#N/A</v>
      </c>
      <c r="U243" s="336"/>
      <c r="V243" s="339"/>
      <c r="W243" s="342"/>
      <c r="X243" s="345"/>
      <c r="Y243" s="348">
        <f t="shared" si="46"/>
        <v>0</v>
      </c>
      <c r="Z243" s="351" t="e">
        <f t="shared" si="47"/>
        <v>#N/A</v>
      </c>
      <c r="AA243" s="351" t="e">
        <f t="shared" si="48"/>
        <v>#N/A</v>
      </c>
      <c r="AB243" s="74"/>
      <c r="AC243" s="74"/>
      <c r="AE243" s="75" t="e">
        <f>VLOOKUP(AD243,分类参数表!$I$2:$J$10,2,FALSE)</f>
        <v>#N/A</v>
      </c>
      <c r="AF243" s="76"/>
      <c r="AG243" s="85"/>
      <c r="AH243" s="85"/>
      <c r="AI243" s="85"/>
      <c r="AJ243" s="85"/>
      <c r="AK243" s="85"/>
      <c r="AL243" s="85"/>
      <c r="AM243" s="86"/>
      <c r="AN243" s="87">
        <f>(Q243-AM243)/M243/N243</f>
        <v>0</v>
      </c>
      <c r="AO243" s="95"/>
    </row>
    <row r="244" spans="2:41" ht="15" customHeight="1" x14ac:dyDescent="0.15">
      <c r="B244" s="4">
        <v>42358</v>
      </c>
      <c r="C244" s="5" t="s">
        <v>918</v>
      </c>
      <c r="D244" s="2">
        <v>2</v>
      </c>
      <c r="E244" s="6" t="s">
        <v>50</v>
      </c>
      <c r="F244" s="6" t="s">
        <v>112</v>
      </c>
      <c r="G244" s="50"/>
      <c r="H244" s="2" t="s">
        <v>166</v>
      </c>
      <c r="I244" s="2" t="s">
        <v>53</v>
      </c>
      <c r="J244" s="2" t="s">
        <v>62</v>
      </c>
      <c r="K244" s="6" t="s">
        <v>55</v>
      </c>
      <c r="L244" s="2" t="s">
        <v>46</v>
      </c>
      <c r="M244" s="2">
        <v>1</v>
      </c>
      <c r="N244" s="2">
        <v>50</v>
      </c>
      <c r="O244" s="48">
        <f>N244*M244</f>
        <v>50</v>
      </c>
      <c r="P244" s="327"/>
      <c r="Q244" s="70"/>
      <c r="R244" s="330"/>
      <c r="S244" s="333"/>
      <c r="T244" s="327"/>
      <c r="U244" s="337"/>
      <c r="V244" s="340"/>
      <c r="W244" s="343"/>
      <c r="X244" s="346"/>
      <c r="Y244" s="349"/>
      <c r="Z244" s="352"/>
      <c r="AA244" s="352"/>
      <c r="AB244" s="74"/>
      <c r="AC244" s="74"/>
      <c r="AD244" s="22">
        <f>AD243</f>
        <v>0</v>
      </c>
      <c r="AE244" s="75" t="e">
        <f>VLOOKUP(AD244,分类参数表!$I$2:$J$10,2,FALSE)</f>
        <v>#N/A</v>
      </c>
      <c r="AF244" s="82"/>
      <c r="AG244" s="24"/>
      <c r="AH244" s="24"/>
      <c r="AI244" s="24"/>
      <c r="AJ244" s="24"/>
      <c r="AK244" s="24"/>
      <c r="AL244" s="24"/>
      <c r="AN244" s="94">
        <f>(Q244-AM244)/M244/N244</f>
        <v>0</v>
      </c>
      <c r="AO244" s="100"/>
    </row>
    <row r="245" spans="2:41" s="19" customFormat="1" ht="15" customHeight="1" x14ac:dyDescent="0.15">
      <c r="B245" s="30"/>
      <c r="C245" s="31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64"/>
      <c r="R245" s="30"/>
      <c r="S245" s="30"/>
      <c r="T245" s="30"/>
      <c r="U245" s="30"/>
      <c r="V245" s="65"/>
      <c r="W245" s="64"/>
      <c r="X245" s="30"/>
      <c r="Y245" s="65"/>
      <c r="Z245" s="65"/>
      <c r="AA245" s="65"/>
      <c r="AB245" s="65"/>
      <c r="AC245" s="65"/>
      <c r="AD245" s="30"/>
      <c r="AE245" s="75" t="e">
        <f>VLOOKUP(AD245,分类参数表!$I$2:$J$10,2,FALSE)</f>
        <v>#N/A</v>
      </c>
      <c r="AF245" s="30"/>
      <c r="AG245" s="30"/>
      <c r="AH245" s="30"/>
      <c r="AI245" s="30"/>
      <c r="AJ245" s="30"/>
      <c r="AK245" s="30"/>
      <c r="AL245" s="30"/>
      <c r="AM245" s="65"/>
      <c r="AN245" s="88"/>
      <c r="AO245" s="96"/>
    </row>
    <row r="246" spans="2:41" ht="15" customHeight="1" x14ac:dyDescent="0.15">
      <c r="B246" s="4">
        <v>42358</v>
      </c>
      <c r="C246" s="5" t="s">
        <v>919</v>
      </c>
      <c r="D246" s="2">
        <v>1</v>
      </c>
      <c r="E246" s="6" t="s">
        <v>69</v>
      </c>
      <c r="F246" s="6" t="s">
        <v>199</v>
      </c>
      <c r="G246" s="2" t="s">
        <v>817</v>
      </c>
      <c r="H246" s="2" t="s">
        <v>300</v>
      </c>
      <c r="I246" s="2" t="s">
        <v>72</v>
      </c>
      <c r="J246" s="2" t="s">
        <v>44</v>
      </c>
      <c r="K246" s="6" t="s">
        <v>45</v>
      </c>
      <c r="L246" s="2" t="s">
        <v>66</v>
      </c>
      <c r="M246" s="2">
        <v>1</v>
      </c>
      <c r="N246" s="2">
        <v>1180</v>
      </c>
      <c r="O246" s="48">
        <f>N246*M246</f>
        <v>1180</v>
      </c>
      <c r="P246" s="49">
        <f>SUM(O246:O246)</f>
        <v>1180</v>
      </c>
      <c r="Q246" s="56"/>
      <c r="R246" s="57">
        <f>SUMPRODUCT(Q246:Q246+0)</f>
        <v>0</v>
      </c>
      <c r="S246" s="58">
        <f t="shared" ref="S246:S251" si="49">R246/P246</f>
        <v>0</v>
      </c>
      <c r="T246" s="59" t="e">
        <f>LOOKUP(S246,{0.4,0.45,0.5,0.55,0.6,0.65,0.7,0.75,0.8,0.85,0.9,0.95,1},{0.1,0.175,0.25,0.325,0.4,0.475,0.55,0.625,0.7,0.775,0.85,0.925,1})</f>
        <v>#N/A</v>
      </c>
      <c r="U246" s="60"/>
      <c r="V246" s="61"/>
      <c r="W246" s="62"/>
      <c r="X246" s="63"/>
      <c r="Y246" s="72">
        <f t="shared" ref="Y246:Y251" si="50">R246-(V246/10)-X246</f>
        <v>0</v>
      </c>
      <c r="Z246" s="73" t="e">
        <f t="shared" ref="Z246:Z251" si="51">Y246*T246*AE246</f>
        <v>#N/A</v>
      </c>
      <c r="AA246" s="73" t="e">
        <f t="shared" ref="AA246:AA251" si="52">U246-V246+Z246</f>
        <v>#N/A</v>
      </c>
      <c r="AB246" s="74"/>
      <c r="AC246" s="74"/>
      <c r="AE246" s="75" t="e">
        <f>VLOOKUP(AD246,分类参数表!$I$2:$J$10,2,FALSE)</f>
        <v>#N/A</v>
      </c>
      <c r="AF246" s="76"/>
      <c r="AG246" s="85"/>
      <c r="AH246" s="85"/>
      <c r="AI246" s="85"/>
      <c r="AJ246" s="85"/>
      <c r="AK246" s="85"/>
      <c r="AL246" s="85"/>
      <c r="AM246" s="86"/>
      <c r="AN246" s="87">
        <f>(Q246-AM246)/M246/N246</f>
        <v>0</v>
      </c>
      <c r="AO246" s="95"/>
    </row>
    <row r="247" spans="2:41" s="19" customFormat="1" ht="15" customHeight="1" x14ac:dyDescent="0.15">
      <c r="B247" s="30"/>
      <c r="C247" s="31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64"/>
      <c r="R247" s="30"/>
      <c r="S247" s="30"/>
      <c r="T247" s="30"/>
      <c r="U247" s="30"/>
      <c r="V247" s="65"/>
      <c r="W247" s="64"/>
      <c r="X247" s="30"/>
      <c r="Y247" s="65"/>
      <c r="Z247" s="65"/>
      <c r="AA247" s="65"/>
      <c r="AB247" s="65"/>
      <c r="AC247" s="65"/>
      <c r="AD247" s="30"/>
      <c r="AE247" s="75" t="e">
        <f>VLOOKUP(AD247,分类参数表!$I$2:$J$10,2,FALSE)</f>
        <v>#N/A</v>
      </c>
      <c r="AF247" s="30"/>
      <c r="AG247" s="30"/>
      <c r="AH247" s="30"/>
      <c r="AI247" s="30"/>
      <c r="AJ247" s="30"/>
      <c r="AK247" s="30"/>
      <c r="AL247" s="30"/>
      <c r="AM247" s="65"/>
      <c r="AN247" s="88"/>
      <c r="AO247" s="96"/>
    </row>
    <row r="248" spans="2:41" ht="15" customHeight="1" x14ac:dyDescent="0.15">
      <c r="B248" s="4">
        <v>42358</v>
      </c>
      <c r="C248" s="5" t="s">
        <v>920</v>
      </c>
      <c r="D248" s="2">
        <v>1</v>
      </c>
      <c r="E248" s="6" t="s">
        <v>100</v>
      </c>
      <c r="F248" s="6" t="s">
        <v>128</v>
      </c>
      <c r="G248" s="2" t="s">
        <v>742</v>
      </c>
      <c r="H248" s="2" t="s">
        <v>921</v>
      </c>
      <c r="I248" s="2" t="s">
        <v>156</v>
      </c>
      <c r="J248" s="2" t="s">
        <v>44</v>
      </c>
      <c r="K248" s="6" t="s">
        <v>45</v>
      </c>
      <c r="L248" s="2" t="s">
        <v>66</v>
      </c>
      <c r="M248" s="2">
        <v>1</v>
      </c>
      <c r="N248" s="2">
        <v>240</v>
      </c>
      <c r="O248" s="48">
        <f>N248*M248</f>
        <v>240</v>
      </c>
      <c r="P248" s="326">
        <f>SUM(O248:O249)</f>
        <v>920</v>
      </c>
      <c r="Q248" s="56"/>
      <c r="R248" s="329">
        <f>SUMPRODUCT(Q248:Q249+0)</f>
        <v>0</v>
      </c>
      <c r="S248" s="332">
        <f t="shared" si="49"/>
        <v>0</v>
      </c>
      <c r="T248" s="335" t="e">
        <f>LOOKUP(S248,{0.4,0.45,0.5,0.55,0.6,0.65,0.7,0.75,0.8,0.85,0.9,0.95,1},{0.1,0.175,0.25,0.325,0.4,0.475,0.55,0.625,0.7,0.775,0.85,0.925,1})</f>
        <v>#N/A</v>
      </c>
      <c r="U248" s="336"/>
      <c r="V248" s="339"/>
      <c r="W248" s="342"/>
      <c r="X248" s="345"/>
      <c r="Y248" s="348">
        <f t="shared" si="50"/>
        <v>0</v>
      </c>
      <c r="Z248" s="351" t="e">
        <f t="shared" si="51"/>
        <v>#N/A</v>
      </c>
      <c r="AA248" s="351" t="e">
        <f t="shared" si="52"/>
        <v>#N/A</v>
      </c>
      <c r="AB248" s="74"/>
      <c r="AC248" s="74"/>
      <c r="AE248" s="75" t="e">
        <f>VLOOKUP(AD248,分类参数表!$I$2:$J$10,2,FALSE)</f>
        <v>#N/A</v>
      </c>
      <c r="AF248" s="76"/>
      <c r="AG248" s="85"/>
      <c r="AH248" s="85"/>
      <c r="AI248" s="85"/>
      <c r="AJ248" s="85"/>
      <c r="AK248" s="85"/>
      <c r="AL248" s="85"/>
      <c r="AM248" s="86"/>
      <c r="AN248" s="87">
        <f>(Q248-AM248)/M248/N248</f>
        <v>0</v>
      </c>
      <c r="AO248" s="95"/>
    </row>
    <row r="249" spans="2:41" ht="15" customHeight="1" x14ac:dyDescent="0.15">
      <c r="B249" s="4">
        <v>42358</v>
      </c>
      <c r="C249" s="5" t="s">
        <v>920</v>
      </c>
      <c r="D249" s="2">
        <v>2</v>
      </c>
      <c r="E249" s="6" t="s">
        <v>75</v>
      </c>
      <c r="F249" s="6" t="s">
        <v>199</v>
      </c>
      <c r="G249" s="2" t="s">
        <v>922</v>
      </c>
      <c r="H249" s="2" t="s">
        <v>252</v>
      </c>
      <c r="I249" s="2" t="s">
        <v>53</v>
      </c>
      <c r="J249" s="2" t="s">
        <v>44</v>
      </c>
      <c r="K249" s="6" t="s">
        <v>45</v>
      </c>
      <c r="L249" s="2" t="s">
        <v>66</v>
      </c>
      <c r="M249" s="2">
        <v>1</v>
      </c>
      <c r="N249" s="2">
        <v>680</v>
      </c>
      <c r="O249" s="48">
        <f>N249*M249</f>
        <v>680</v>
      </c>
      <c r="P249" s="327"/>
      <c r="Q249" s="70"/>
      <c r="R249" s="330"/>
      <c r="S249" s="333"/>
      <c r="T249" s="327"/>
      <c r="U249" s="337"/>
      <c r="V249" s="340"/>
      <c r="W249" s="343"/>
      <c r="X249" s="346"/>
      <c r="Y249" s="349"/>
      <c r="Z249" s="352"/>
      <c r="AA249" s="352"/>
      <c r="AB249" s="74"/>
      <c r="AC249" s="74"/>
      <c r="AD249" s="22">
        <f>AD248</f>
        <v>0</v>
      </c>
      <c r="AE249" s="75" t="e">
        <f>VLOOKUP(AD249,分类参数表!$I$2:$J$10,2,FALSE)</f>
        <v>#N/A</v>
      </c>
      <c r="AF249" s="82"/>
      <c r="AG249" s="24"/>
      <c r="AH249" s="24"/>
      <c r="AI249" s="24"/>
      <c r="AJ249" s="24"/>
      <c r="AK249" s="24"/>
      <c r="AL249" s="24"/>
      <c r="AN249" s="94">
        <f>(Q249-AM249)/M249/N249</f>
        <v>0</v>
      </c>
      <c r="AO249" s="100"/>
    </row>
    <row r="250" spans="2:41" s="19" customFormat="1" ht="15" customHeight="1" x14ac:dyDescent="0.15"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64"/>
      <c r="R250" s="30"/>
      <c r="S250" s="30"/>
      <c r="T250" s="30"/>
      <c r="U250" s="30"/>
      <c r="V250" s="65"/>
      <c r="W250" s="64"/>
      <c r="X250" s="30"/>
      <c r="Y250" s="65"/>
      <c r="Z250" s="65"/>
      <c r="AA250" s="65"/>
      <c r="AB250" s="65"/>
      <c r="AC250" s="65"/>
      <c r="AD250" s="30"/>
      <c r="AE250" s="75" t="e">
        <f>VLOOKUP(AD250,分类参数表!$I$2:$J$10,2,FALSE)</f>
        <v>#N/A</v>
      </c>
      <c r="AF250" s="30"/>
      <c r="AG250" s="30"/>
      <c r="AH250" s="30"/>
      <c r="AI250" s="30"/>
      <c r="AJ250" s="30"/>
      <c r="AK250" s="30"/>
      <c r="AL250" s="30"/>
      <c r="AM250" s="65"/>
      <c r="AN250" s="88"/>
      <c r="AO250" s="96"/>
    </row>
    <row r="251" spans="2:41" ht="15" customHeight="1" x14ac:dyDescent="0.15">
      <c r="B251" s="4">
        <v>42358</v>
      </c>
      <c r="C251" s="5" t="s">
        <v>923</v>
      </c>
      <c r="D251" s="2">
        <v>1</v>
      </c>
      <c r="E251" s="6" t="s">
        <v>50</v>
      </c>
      <c r="F251" s="6" t="s">
        <v>61</v>
      </c>
      <c r="G251" s="50"/>
      <c r="H251" s="2" t="s">
        <v>166</v>
      </c>
      <c r="I251" s="2" t="s">
        <v>43</v>
      </c>
      <c r="J251" s="2" t="s">
        <v>44</v>
      </c>
      <c r="K251" s="6" t="s">
        <v>45</v>
      </c>
      <c r="L251" s="2" t="s">
        <v>46</v>
      </c>
      <c r="M251" s="2">
        <v>1</v>
      </c>
      <c r="N251" s="2">
        <v>158</v>
      </c>
      <c r="O251" s="48">
        <f>N251*M251</f>
        <v>158</v>
      </c>
      <c r="P251" s="49">
        <f>SUM(O251:O251)</f>
        <v>158</v>
      </c>
      <c r="Q251" s="56"/>
      <c r="R251" s="57">
        <f>SUMPRODUCT(Q251:Q251+0)</f>
        <v>0</v>
      </c>
      <c r="S251" s="58">
        <f t="shared" si="49"/>
        <v>0</v>
      </c>
      <c r="T251" s="59" t="e">
        <f>LOOKUP(S251,{0.4,0.45,0.5,0.55,0.6,0.65,0.7,0.75,0.8,0.85,0.9,0.95,1},{0.1,0.175,0.25,0.325,0.4,0.475,0.55,0.625,0.7,0.775,0.85,0.925,1})</f>
        <v>#N/A</v>
      </c>
      <c r="U251" s="60"/>
      <c r="V251" s="61"/>
      <c r="W251" s="62"/>
      <c r="X251" s="63"/>
      <c r="Y251" s="72">
        <f t="shared" si="50"/>
        <v>0</v>
      </c>
      <c r="Z251" s="73" t="e">
        <f t="shared" si="51"/>
        <v>#N/A</v>
      </c>
      <c r="AA251" s="73" t="e">
        <f t="shared" si="52"/>
        <v>#N/A</v>
      </c>
      <c r="AB251" s="74"/>
      <c r="AC251" s="74"/>
      <c r="AE251" s="75" t="e">
        <f>VLOOKUP(AD251,分类参数表!$I$2:$J$10,2,FALSE)</f>
        <v>#N/A</v>
      </c>
      <c r="AF251" s="76"/>
      <c r="AG251" s="85"/>
      <c r="AH251" s="85"/>
      <c r="AI251" s="85"/>
      <c r="AJ251" s="85"/>
      <c r="AK251" s="85"/>
      <c r="AL251" s="85"/>
      <c r="AM251" s="86"/>
      <c r="AN251" s="87">
        <f>(Q251-AM251)/M251/N251</f>
        <v>0</v>
      </c>
      <c r="AO251" s="95"/>
    </row>
    <row r="252" spans="2:41" s="19" customFormat="1" ht="15" customHeight="1" x14ac:dyDescent="0.15"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64"/>
      <c r="R252" s="30"/>
      <c r="S252" s="30"/>
      <c r="T252" s="30"/>
      <c r="U252" s="30"/>
      <c r="V252" s="65"/>
      <c r="W252" s="64"/>
      <c r="X252" s="30"/>
      <c r="Y252" s="65"/>
      <c r="Z252" s="65"/>
      <c r="AA252" s="65"/>
      <c r="AB252" s="65"/>
      <c r="AC252" s="65"/>
      <c r="AD252" s="30"/>
      <c r="AE252" s="75" t="e">
        <f>VLOOKUP(AD252,分类参数表!$I$2:$J$10,2,FALSE)</f>
        <v>#N/A</v>
      </c>
      <c r="AF252" s="30"/>
      <c r="AG252" s="30"/>
      <c r="AH252" s="30"/>
      <c r="AI252" s="30"/>
      <c r="AJ252" s="30"/>
      <c r="AK252" s="30"/>
      <c r="AL252" s="30"/>
      <c r="AM252" s="65"/>
      <c r="AN252" s="88"/>
      <c r="AO252" s="96"/>
    </row>
    <row r="253" spans="2:41" ht="15" customHeight="1" x14ac:dyDescent="0.15">
      <c r="B253" s="4">
        <v>42358</v>
      </c>
      <c r="C253" s="5" t="s">
        <v>924</v>
      </c>
      <c r="D253" s="2">
        <v>1</v>
      </c>
      <c r="E253" s="6" t="s">
        <v>50</v>
      </c>
      <c r="F253" s="6" t="s">
        <v>61</v>
      </c>
      <c r="G253" s="50"/>
      <c r="H253" s="2" t="s">
        <v>166</v>
      </c>
      <c r="I253" s="2" t="s">
        <v>43</v>
      </c>
      <c r="J253" s="2" t="s">
        <v>44</v>
      </c>
      <c r="K253" s="6" t="s">
        <v>45</v>
      </c>
      <c r="L253" s="2" t="s">
        <v>66</v>
      </c>
      <c r="M253" s="2">
        <v>1</v>
      </c>
      <c r="N253" s="2">
        <v>158</v>
      </c>
      <c r="O253" s="48">
        <f>N253*M253</f>
        <v>158</v>
      </c>
      <c r="P253" s="326">
        <f>SUM(O253:O256)</f>
        <v>2778</v>
      </c>
      <c r="Q253" s="56"/>
      <c r="R253" s="329">
        <f>SUMPRODUCT(Q253:Q256+0)</f>
        <v>0</v>
      </c>
      <c r="S253" s="332">
        <f>R253/P253</f>
        <v>0</v>
      </c>
      <c r="T253" s="335" t="e">
        <f>LOOKUP(S253,{0.4,0.45,0.5,0.55,0.6,0.65,0.7,0.75,0.8,0.85,0.9,0.95,1},{0.1,0.175,0.25,0.325,0.4,0.475,0.55,0.625,0.7,0.775,0.85,0.925,1})</f>
        <v>#N/A</v>
      </c>
      <c r="U253" s="336"/>
      <c r="V253" s="339"/>
      <c r="W253" s="342"/>
      <c r="X253" s="345"/>
      <c r="Y253" s="348">
        <f>R253-(V253/10)-X253</f>
        <v>0</v>
      </c>
      <c r="Z253" s="351" t="e">
        <f>Y253*T253*AE253</f>
        <v>#N/A</v>
      </c>
      <c r="AA253" s="351" t="e">
        <f>U253-V253+Z253</f>
        <v>#N/A</v>
      </c>
      <c r="AB253" s="74"/>
      <c r="AC253" s="74"/>
      <c r="AE253" s="75" t="e">
        <f>VLOOKUP(AD253,分类参数表!$I$2:$J$10,2,FALSE)</f>
        <v>#N/A</v>
      </c>
      <c r="AF253" s="76"/>
      <c r="AG253" s="85"/>
      <c r="AH253" s="85"/>
      <c r="AI253" s="85"/>
      <c r="AJ253" s="85"/>
      <c r="AK253" s="85"/>
      <c r="AL253" s="85"/>
      <c r="AM253" s="86"/>
      <c r="AN253" s="87">
        <f>(Q253-AM253)/M253/N253</f>
        <v>0</v>
      </c>
      <c r="AO253" s="95"/>
    </row>
    <row r="254" spans="2:41" ht="15" customHeight="1" x14ac:dyDescent="0.15">
      <c r="B254" s="4">
        <v>42358</v>
      </c>
      <c r="C254" s="5" t="s">
        <v>924</v>
      </c>
      <c r="D254" s="2">
        <v>2</v>
      </c>
      <c r="E254" s="6" t="s">
        <v>671</v>
      </c>
      <c r="F254" s="6" t="s">
        <v>112</v>
      </c>
      <c r="G254" s="50"/>
      <c r="H254" s="2" t="s">
        <v>184</v>
      </c>
      <c r="I254" s="2" t="s">
        <v>53</v>
      </c>
      <c r="J254" s="2" t="s">
        <v>62</v>
      </c>
      <c r="K254" s="6" t="s">
        <v>45</v>
      </c>
      <c r="L254" s="2" t="s">
        <v>66</v>
      </c>
      <c r="M254" s="2">
        <v>1</v>
      </c>
      <c r="N254" s="2">
        <v>320</v>
      </c>
      <c r="O254" s="48">
        <f>N254*M254</f>
        <v>320</v>
      </c>
      <c r="P254" s="327"/>
      <c r="Q254" s="70"/>
      <c r="R254" s="330"/>
      <c r="S254" s="333"/>
      <c r="T254" s="327"/>
      <c r="U254" s="337"/>
      <c r="V254" s="340"/>
      <c r="W254" s="343"/>
      <c r="X254" s="346"/>
      <c r="Y254" s="349"/>
      <c r="Z254" s="352"/>
      <c r="AA254" s="352"/>
      <c r="AB254" s="74"/>
      <c r="AC254" s="74"/>
      <c r="AD254" s="22">
        <f>AD253</f>
        <v>0</v>
      </c>
      <c r="AE254" s="75" t="e">
        <f>VLOOKUP(AD254,分类参数表!$I$2:$J$10,2,FALSE)</f>
        <v>#N/A</v>
      </c>
      <c r="AF254" s="82"/>
      <c r="AG254" s="24"/>
      <c r="AH254" s="24"/>
      <c r="AI254" s="24"/>
      <c r="AJ254" s="24"/>
      <c r="AK254" s="24"/>
      <c r="AL254" s="24"/>
      <c r="AN254" s="94">
        <f>(Q254-AM254)/M254/N254</f>
        <v>0</v>
      </c>
      <c r="AO254" s="100"/>
    </row>
    <row r="255" spans="2:41" ht="15" customHeight="1" x14ac:dyDescent="0.15">
      <c r="B255" s="4">
        <v>42358</v>
      </c>
      <c r="C255" s="5" t="s">
        <v>924</v>
      </c>
      <c r="D255" s="2">
        <v>3</v>
      </c>
      <c r="E255" s="6" t="s">
        <v>146</v>
      </c>
      <c r="F255" s="6" t="s">
        <v>147</v>
      </c>
      <c r="G255" s="2" t="s">
        <v>876</v>
      </c>
      <c r="H255" s="2" t="s">
        <v>166</v>
      </c>
      <c r="I255" s="2">
        <v>27</v>
      </c>
      <c r="J255" s="2" t="s">
        <v>44</v>
      </c>
      <c r="K255" s="6" t="s">
        <v>45</v>
      </c>
      <c r="L255" s="2" t="s">
        <v>66</v>
      </c>
      <c r="M255" s="2">
        <v>1</v>
      </c>
      <c r="N255" s="2">
        <v>1800</v>
      </c>
      <c r="O255" s="48">
        <f>N255*M255</f>
        <v>1800</v>
      </c>
      <c r="P255" s="327"/>
      <c r="Q255" s="70"/>
      <c r="R255" s="330"/>
      <c r="S255" s="333"/>
      <c r="T255" s="327"/>
      <c r="U255" s="337"/>
      <c r="V255" s="340"/>
      <c r="W255" s="343"/>
      <c r="X255" s="346"/>
      <c r="Y255" s="349"/>
      <c r="Z255" s="352"/>
      <c r="AA255" s="352"/>
      <c r="AB255" s="83"/>
      <c r="AC255" s="83"/>
      <c r="AD255" s="22">
        <f>AD254</f>
        <v>0</v>
      </c>
      <c r="AE255" s="75" t="e">
        <f>VLOOKUP(AD255,分类参数表!$I$2:$J$10,2,FALSE)</f>
        <v>#N/A</v>
      </c>
      <c r="AF255" s="82"/>
      <c r="AG255" s="24"/>
      <c r="AH255" s="24"/>
      <c r="AI255" s="24"/>
      <c r="AJ255" s="24"/>
      <c r="AK255" s="24"/>
      <c r="AL255" s="24"/>
      <c r="AN255" s="94">
        <f>(Q255-AM255)/M255/N255</f>
        <v>0</v>
      </c>
      <c r="AO255" s="100"/>
    </row>
    <row r="256" spans="2:41" ht="15" customHeight="1" x14ac:dyDescent="0.15">
      <c r="B256" s="4">
        <v>42358</v>
      </c>
      <c r="C256" s="5" t="s">
        <v>924</v>
      </c>
      <c r="D256" s="2">
        <v>4</v>
      </c>
      <c r="E256" s="6" t="s">
        <v>241</v>
      </c>
      <c r="F256" s="6"/>
      <c r="G256" s="2" t="s">
        <v>893</v>
      </c>
      <c r="H256" s="2" t="s">
        <v>166</v>
      </c>
      <c r="I256" s="2" t="s">
        <v>212</v>
      </c>
      <c r="J256" s="2" t="s">
        <v>44</v>
      </c>
      <c r="K256" s="6" t="s">
        <v>45</v>
      </c>
      <c r="L256" s="2" t="s">
        <v>66</v>
      </c>
      <c r="M256" s="2">
        <v>1</v>
      </c>
      <c r="N256" s="2">
        <v>500</v>
      </c>
      <c r="O256" s="48">
        <f>N256*M256</f>
        <v>500</v>
      </c>
      <c r="P256" s="327"/>
      <c r="Q256" s="70"/>
      <c r="R256" s="330"/>
      <c r="S256" s="333"/>
      <c r="T256" s="327"/>
      <c r="U256" s="337"/>
      <c r="V256" s="340"/>
      <c r="W256" s="343"/>
      <c r="X256" s="346"/>
      <c r="Y256" s="349"/>
      <c r="Z256" s="352"/>
      <c r="AA256" s="352"/>
      <c r="AB256" s="74"/>
      <c r="AC256" s="74"/>
      <c r="AD256" s="22">
        <f>AD255</f>
        <v>0</v>
      </c>
      <c r="AE256" s="75" t="e">
        <f>VLOOKUP(AD256,分类参数表!$I$2:$J$10,2,FALSE)</f>
        <v>#N/A</v>
      </c>
      <c r="AF256" s="82"/>
      <c r="AG256" s="24"/>
      <c r="AH256" s="24"/>
      <c r="AI256" s="24"/>
      <c r="AJ256" s="24"/>
      <c r="AK256" s="24"/>
      <c r="AL256" s="24"/>
      <c r="AN256" s="94">
        <f>(Q256-AM256)/M256/N256</f>
        <v>0</v>
      </c>
      <c r="AO256" s="100"/>
    </row>
    <row r="257" spans="2:41" s="19" customFormat="1" ht="15" customHeight="1" x14ac:dyDescent="0.15">
      <c r="B257" s="30"/>
      <c r="C257" s="31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64"/>
      <c r="R257" s="30"/>
      <c r="S257" s="30"/>
      <c r="T257" s="30"/>
      <c r="U257" s="30"/>
      <c r="V257" s="65"/>
      <c r="W257" s="64"/>
      <c r="X257" s="30"/>
      <c r="Y257" s="65"/>
      <c r="Z257" s="65"/>
      <c r="AA257" s="65"/>
      <c r="AB257" s="65"/>
      <c r="AC257" s="65"/>
      <c r="AD257" s="30"/>
      <c r="AE257" s="75" t="e">
        <f>VLOOKUP(AD257,分类参数表!$I$2:$J$10,2,FALSE)</f>
        <v>#N/A</v>
      </c>
      <c r="AF257" s="30"/>
      <c r="AG257" s="30"/>
      <c r="AH257" s="30"/>
      <c r="AI257" s="30"/>
      <c r="AJ257" s="30"/>
      <c r="AK257" s="30"/>
      <c r="AL257" s="30"/>
      <c r="AM257" s="65"/>
      <c r="AN257" s="88"/>
      <c r="AO257" s="96"/>
    </row>
    <row r="258" spans="2:41" ht="15" customHeight="1" x14ac:dyDescent="0.15">
      <c r="B258" s="4">
        <v>42358</v>
      </c>
      <c r="C258" s="5" t="s">
        <v>925</v>
      </c>
      <c r="D258" s="2">
        <v>1</v>
      </c>
      <c r="E258" s="6" t="s">
        <v>671</v>
      </c>
      <c r="F258" s="6" t="s">
        <v>112</v>
      </c>
      <c r="G258" s="50"/>
      <c r="H258" s="2" t="s">
        <v>184</v>
      </c>
      <c r="I258" s="2" t="s">
        <v>53</v>
      </c>
      <c r="J258" s="2" t="s">
        <v>62</v>
      </c>
      <c r="K258" s="6" t="s">
        <v>45</v>
      </c>
      <c r="L258" s="2" t="s">
        <v>66</v>
      </c>
      <c r="M258" s="2">
        <v>1</v>
      </c>
      <c r="N258" s="2">
        <v>320</v>
      </c>
      <c r="O258" s="48">
        <f t="shared" ref="O258:O263" si="53">N258*M258</f>
        <v>320</v>
      </c>
      <c r="P258" s="326">
        <f>SUM(O258:O263)</f>
        <v>8994</v>
      </c>
      <c r="Q258" s="56"/>
      <c r="R258" s="329">
        <f>SUMPRODUCT(Q258:Q263+0)</f>
        <v>0</v>
      </c>
      <c r="S258" s="332">
        <f>R258/P258</f>
        <v>0</v>
      </c>
      <c r="T258" s="335" t="e">
        <f>LOOKUP(S258,{0.4,0.45,0.5,0.55,0.6,0.65,0.7,0.75,0.8,0.85,0.9,0.95,1},{0.1,0.175,0.25,0.325,0.4,0.475,0.55,0.625,0.7,0.775,0.85,0.925,1})</f>
        <v>#N/A</v>
      </c>
      <c r="U258" s="336"/>
      <c r="V258" s="339"/>
      <c r="W258" s="342"/>
      <c r="X258" s="345"/>
      <c r="Y258" s="348">
        <f>R258-(V258/10)-X258</f>
        <v>0</v>
      </c>
      <c r="Z258" s="351" t="e">
        <f>Y258*T258*AE258</f>
        <v>#N/A</v>
      </c>
      <c r="AA258" s="351" t="e">
        <f>U258-V258+Z258</f>
        <v>#N/A</v>
      </c>
      <c r="AB258" s="74"/>
      <c r="AC258" s="74"/>
      <c r="AE258" s="75" t="e">
        <f>VLOOKUP(AD258,分类参数表!$I$2:$J$10,2,FALSE)</f>
        <v>#N/A</v>
      </c>
      <c r="AF258" s="76"/>
      <c r="AG258" s="85"/>
      <c r="AH258" s="85"/>
      <c r="AI258" s="85"/>
      <c r="AJ258" s="85"/>
      <c r="AK258" s="85"/>
      <c r="AL258" s="85"/>
      <c r="AM258" s="86"/>
      <c r="AN258" s="87">
        <f t="shared" ref="AN258:AN263" si="54">(Q258-AM258)/M258/N258</f>
        <v>0</v>
      </c>
      <c r="AO258" s="95"/>
    </row>
    <row r="259" spans="2:41" ht="15" customHeight="1" x14ac:dyDescent="0.15">
      <c r="B259" s="4">
        <v>42358</v>
      </c>
      <c r="C259" s="5" t="s">
        <v>925</v>
      </c>
      <c r="D259" s="2">
        <v>2</v>
      </c>
      <c r="E259" s="6" t="s">
        <v>111</v>
      </c>
      <c r="F259" s="6" t="s">
        <v>112</v>
      </c>
      <c r="G259" s="50"/>
      <c r="H259" s="2" t="s">
        <v>184</v>
      </c>
      <c r="I259" s="2" t="s">
        <v>882</v>
      </c>
      <c r="J259" s="2" t="s">
        <v>62</v>
      </c>
      <c r="K259" s="6" t="s">
        <v>45</v>
      </c>
      <c r="L259" s="2" t="s">
        <v>66</v>
      </c>
      <c r="M259" s="2">
        <v>1</v>
      </c>
      <c r="N259" s="2">
        <v>280</v>
      </c>
      <c r="O259" s="48">
        <f t="shared" si="53"/>
        <v>280</v>
      </c>
      <c r="P259" s="327"/>
      <c r="Q259" s="70"/>
      <c r="R259" s="330"/>
      <c r="S259" s="333"/>
      <c r="T259" s="327"/>
      <c r="U259" s="337"/>
      <c r="V259" s="340"/>
      <c r="W259" s="343"/>
      <c r="X259" s="346"/>
      <c r="Y259" s="349"/>
      <c r="Z259" s="352"/>
      <c r="AA259" s="352"/>
      <c r="AB259" s="74"/>
      <c r="AC259" s="74"/>
      <c r="AD259" s="22">
        <f>AD258</f>
        <v>0</v>
      </c>
      <c r="AE259" s="75" t="e">
        <f>VLOOKUP(AD259,分类参数表!$I$2:$J$10,2,FALSE)</f>
        <v>#N/A</v>
      </c>
      <c r="AF259" s="82"/>
      <c r="AG259" s="24"/>
      <c r="AH259" s="24"/>
      <c r="AI259" s="24"/>
      <c r="AJ259" s="24"/>
      <c r="AK259" s="24"/>
      <c r="AL259" s="24"/>
      <c r="AN259" s="94">
        <f t="shared" si="54"/>
        <v>0</v>
      </c>
      <c r="AO259" s="100"/>
    </row>
    <row r="260" spans="2:41" ht="15" customHeight="1" x14ac:dyDescent="0.15">
      <c r="B260" s="4">
        <v>42358</v>
      </c>
      <c r="C260" s="5" t="s">
        <v>925</v>
      </c>
      <c r="D260" s="2">
        <v>3</v>
      </c>
      <c r="E260" s="6" t="s">
        <v>66</v>
      </c>
      <c r="F260" s="6" t="s">
        <v>120</v>
      </c>
      <c r="G260" s="2" t="s">
        <v>926</v>
      </c>
      <c r="H260" s="2" t="s">
        <v>138</v>
      </c>
      <c r="I260" s="2" t="s">
        <v>144</v>
      </c>
      <c r="J260" s="2" t="s">
        <v>44</v>
      </c>
      <c r="K260" s="6" t="s">
        <v>45</v>
      </c>
      <c r="L260" s="2" t="s">
        <v>66</v>
      </c>
      <c r="M260" s="2">
        <v>1</v>
      </c>
      <c r="N260" s="2">
        <v>3999</v>
      </c>
      <c r="O260" s="48">
        <f t="shared" si="53"/>
        <v>3999</v>
      </c>
      <c r="P260" s="327"/>
      <c r="Q260" s="70"/>
      <c r="R260" s="330"/>
      <c r="S260" s="333"/>
      <c r="T260" s="327"/>
      <c r="U260" s="337"/>
      <c r="V260" s="340"/>
      <c r="W260" s="343"/>
      <c r="X260" s="346"/>
      <c r="Y260" s="349"/>
      <c r="Z260" s="352"/>
      <c r="AA260" s="352"/>
      <c r="AB260" s="83"/>
      <c r="AC260" s="83"/>
      <c r="AD260" s="22">
        <f>AD259</f>
        <v>0</v>
      </c>
      <c r="AE260" s="75" t="e">
        <f>VLOOKUP(AD260,分类参数表!$I$2:$J$10,2,FALSE)</f>
        <v>#N/A</v>
      </c>
      <c r="AF260" s="82"/>
      <c r="AG260" s="24"/>
      <c r="AH260" s="24"/>
      <c r="AI260" s="24"/>
      <c r="AJ260" s="24"/>
      <c r="AK260" s="24"/>
      <c r="AL260" s="24"/>
      <c r="AN260" s="94">
        <f t="shared" si="54"/>
        <v>0</v>
      </c>
      <c r="AO260" s="100"/>
    </row>
    <row r="261" spans="2:41" ht="15" customHeight="1" x14ac:dyDescent="0.15">
      <c r="B261" s="4">
        <v>42358</v>
      </c>
      <c r="C261" s="5" t="s">
        <v>925</v>
      </c>
      <c r="D261" s="2">
        <v>4</v>
      </c>
      <c r="E261" s="6" t="s">
        <v>146</v>
      </c>
      <c r="F261" s="6" t="s">
        <v>120</v>
      </c>
      <c r="G261" s="2" t="s">
        <v>832</v>
      </c>
      <c r="H261" s="2" t="s">
        <v>166</v>
      </c>
      <c r="I261" s="2">
        <v>26.5</v>
      </c>
      <c r="J261" s="2" t="s">
        <v>44</v>
      </c>
      <c r="K261" s="6" t="s">
        <v>45</v>
      </c>
      <c r="L261" s="2" t="s">
        <v>66</v>
      </c>
      <c r="M261" s="2">
        <v>1</v>
      </c>
      <c r="N261" s="2">
        <v>3999</v>
      </c>
      <c r="O261" s="48">
        <f t="shared" si="53"/>
        <v>3999</v>
      </c>
      <c r="P261" s="327"/>
      <c r="Q261" s="70"/>
      <c r="R261" s="330"/>
      <c r="S261" s="333"/>
      <c r="T261" s="327"/>
      <c r="U261" s="337"/>
      <c r="V261" s="340"/>
      <c r="W261" s="343"/>
      <c r="X261" s="346"/>
      <c r="Y261" s="349"/>
      <c r="Z261" s="352"/>
      <c r="AA261" s="352"/>
      <c r="AB261" s="74"/>
      <c r="AC261" s="74"/>
      <c r="AD261" s="22">
        <f>AD260</f>
        <v>0</v>
      </c>
      <c r="AE261" s="75" t="e">
        <f>VLOOKUP(AD261,分类参数表!$I$2:$J$10,2,FALSE)</f>
        <v>#N/A</v>
      </c>
      <c r="AF261" s="82"/>
      <c r="AG261" s="24"/>
      <c r="AH261" s="24"/>
      <c r="AI261" s="24"/>
      <c r="AJ261" s="24"/>
      <c r="AK261" s="24"/>
      <c r="AL261" s="24"/>
      <c r="AN261" s="94">
        <f t="shared" si="54"/>
        <v>0</v>
      </c>
      <c r="AO261" s="100"/>
    </row>
    <row r="262" spans="2:41" ht="15" customHeight="1" x14ac:dyDescent="0.15">
      <c r="B262" s="4">
        <v>42358</v>
      </c>
      <c r="C262" s="5" t="s">
        <v>925</v>
      </c>
      <c r="D262" s="2">
        <v>5</v>
      </c>
      <c r="E262" s="6" t="s">
        <v>149</v>
      </c>
      <c r="F262" s="6" t="s">
        <v>927</v>
      </c>
      <c r="G262" s="50"/>
      <c r="H262" s="2" t="s">
        <v>184</v>
      </c>
      <c r="I262" s="2" t="s">
        <v>765</v>
      </c>
      <c r="J262" s="2" t="s">
        <v>44</v>
      </c>
      <c r="K262" s="6" t="s">
        <v>45</v>
      </c>
      <c r="L262" s="2" t="s">
        <v>66</v>
      </c>
      <c r="M262" s="2">
        <v>1</v>
      </c>
      <c r="N262" s="2">
        <v>258</v>
      </c>
      <c r="O262" s="48">
        <f t="shared" si="53"/>
        <v>258</v>
      </c>
      <c r="P262" s="327"/>
      <c r="Q262" s="70"/>
      <c r="R262" s="330"/>
      <c r="S262" s="333"/>
      <c r="T262" s="327"/>
      <c r="U262" s="337"/>
      <c r="V262" s="340"/>
      <c r="W262" s="343"/>
      <c r="X262" s="346"/>
      <c r="Y262" s="349"/>
      <c r="Z262" s="352"/>
      <c r="AA262" s="352"/>
      <c r="AB262" s="74"/>
      <c r="AC262" s="74"/>
      <c r="AD262" s="22">
        <f>AD261</f>
        <v>0</v>
      </c>
      <c r="AE262" s="75" t="e">
        <f>VLOOKUP(AD262,分类参数表!$I$2:$J$10,2,FALSE)</f>
        <v>#N/A</v>
      </c>
      <c r="AF262" s="82"/>
      <c r="AG262" s="24"/>
      <c r="AH262" s="24"/>
      <c r="AI262" s="24"/>
      <c r="AJ262" s="24"/>
      <c r="AK262" s="24"/>
      <c r="AL262" s="24"/>
      <c r="AN262" s="94">
        <f t="shared" si="54"/>
        <v>0</v>
      </c>
      <c r="AO262" s="100"/>
    </row>
    <row r="263" spans="2:41" ht="15" customHeight="1" x14ac:dyDescent="0.15">
      <c r="B263" s="4">
        <v>42358</v>
      </c>
      <c r="C263" s="5" t="s">
        <v>925</v>
      </c>
      <c r="D263" s="2">
        <v>6</v>
      </c>
      <c r="E263" s="6" t="s">
        <v>59</v>
      </c>
      <c r="F263" s="6" t="s">
        <v>165</v>
      </c>
      <c r="G263" s="50"/>
      <c r="H263" s="2" t="s">
        <v>137</v>
      </c>
      <c r="I263" s="2" t="s">
        <v>72</v>
      </c>
      <c r="J263" s="2" t="s">
        <v>62</v>
      </c>
      <c r="K263" s="6" t="s">
        <v>45</v>
      </c>
      <c r="L263" s="2" t="s">
        <v>66</v>
      </c>
      <c r="M263" s="2">
        <v>1</v>
      </c>
      <c r="N263" s="2">
        <v>138</v>
      </c>
      <c r="O263" s="48">
        <f t="shared" si="53"/>
        <v>138</v>
      </c>
      <c r="P263" s="327"/>
      <c r="Q263" s="70"/>
      <c r="R263" s="330"/>
      <c r="S263" s="333"/>
      <c r="T263" s="327"/>
      <c r="U263" s="337"/>
      <c r="V263" s="340"/>
      <c r="W263" s="343"/>
      <c r="X263" s="346"/>
      <c r="Y263" s="349"/>
      <c r="Z263" s="352"/>
      <c r="AA263" s="352"/>
      <c r="AB263" s="74"/>
      <c r="AC263" s="74"/>
      <c r="AD263" s="22">
        <f>AD262</f>
        <v>0</v>
      </c>
      <c r="AE263" s="75" t="e">
        <f>VLOOKUP(AD263,分类参数表!$I$2:$J$10,2,FALSE)</f>
        <v>#N/A</v>
      </c>
      <c r="AF263" s="82"/>
      <c r="AG263" s="24"/>
      <c r="AH263" s="24"/>
      <c r="AI263" s="24"/>
      <c r="AJ263" s="24"/>
      <c r="AK263" s="24"/>
      <c r="AL263" s="24"/>
      <c r="AN263" s="94">
        <f t="shared" si="54"/>
        <v>0</v>
      </c>
      <c r="AO263" s="100"/>
    </row>
    <row r="264" spans="2:41" s="19" customFormat="1" ht="15" customHeight="1" x14ac:dyDescent="0.15"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64"/>
      <c r="R264" s="30"/>
      <c r="S264" s="30"/>
      <c r="T264" s="30"/>
      <c r="U264" s="30"/>
      <c r="V264" s="65"/>
      <c r="W264" s="64"/>
      <c r="X264" s="30"/>
      <c r="Y264" s="65"/>
      <c r="Z264" s="65"/>
      <c r="AA264" s="65"/>
      <c r="AB264" s="65"/>
      <c r="AC264" s="65"/>
      <c r="AD264" s="30"/>
      <c r="AE264" s="75" t="e">
        <f>VLOOKUP(AD264,分类参数表!$I$2:$J$10,2,FALSE)</f>
        <v>#N/A</v>
      </c>
      <c r="AF264" s="30"/>
      <c r="AG264" s="30"/>
      <c r="AH264" s="30"/>
      <c r="AI264" s="30"/>
      <c r="AJ264" s="30"/>
      <c r="AK264" s="30"/>
      <c r="AL264" s="30"/>
      <c r="AM264" s="65"/>
      <c r="AN264" s="88"/>
      <c r="AO264" s="96"/>
    </row>
    <row r="265" spans="2:41" ht="15" customHeight="1" x14ac:dyDescent="0.15">
      <c r="B265" s="4">
        <v>42358</v>
      </c>
      <c r="C265" s="5" t="s">
        <v>928</v>
      </c>
      <c r="D265" s="2">
        <v>1</v>
      </c>
      <c r="E265" s="6" t="s">
        <v>56</v>
      </c>
      <c r="F265" s="6" t="s">
        <v>52</v>
      </c>
      <c r="G265" s="50"/>
      <c r="H265" s="2" t="s">
        <v>164</v>
      </c>
      <c r="I265" s="2" t="s">
        <v>53</v>
      </c>
      <c r="J265" s="2" t="s">
        <v>44</v>
      </c>
      <c r="K265" s="6" t="s">
        <v>63</v>
      </c>
      <c r="L265" s="2" t="s">
        <v>46</v>
      </c>
      <c r="M265" s="2">
        <v>1</v>
      </c>
      <c r="N265" s="2">
        <v>30</v>
      </c>
      <c r="O265" s="48">
        <f>N265*M265</f>
        <v>30</v>
      </c>
      <c r="P265" s="326">
        <f>SUM(O265:O267)</f>
        <v>338</v>
      </c>
      <c r="Q265" s="56"/>
      <c r="R265" s="329">
        <f>SUMPRODUCT(Q265:Q267+0)</f>
        <v>0</v>
      </c>
      <c r="S265" s="332">
        <f>R265/P265</f>
        <v>0</v>
      </c>
      <c r="T265" s="335" t="e">
        <f>LOOKUP(S265,{0.4,0.45,0.5,0.55,0.6,0.65,0.7,0.75,0.8,0.85,0.9,0.95,1},{0.1,0.175,0.25,0.325,0.4,0.475,0.55,0.625,0.7,0.775,0.85,0.925,1})</f>
        <v>#N/A</v>
      </c>
      <c r="U265" s="336"/>
      <c r="V265" s="339"/>
      <c r="W265" s="342"/>
      <c r="X265" s="345"/>
      <c r="Y265" s="348">
        <f>R265-(V265/10)-X265</f>
        <v>0</v>
      </c>
      <c r="Z265" s="351" t="e">
        <f>Y265*T265*AE265</f>
        <v>#N/A</v>
      </c>
      <c r="AA265" s="351" t="e">
        <f>U265-V265+Z265</f>
        <v>#N/A</v>
      </c>
      <c r="AB265" s="74"/>
      <c r="AC265" s="74"/>
      <c r="AE265" s="75" t="e">
        <f>VLOOKUP(AD265,分类参数表!$I$2:$J$10,2,FALSE)</f>
        <v>#N/A</v>
      </c>
      <c r="AF265" s="76"/>
      <c r="AG265" s="85"/>
      <c r="AH265" s="85"/>
      <c r="AI265" s="85"/>
      <c r="AJ265" s="85"/>
      <c r="AK265" s="85"/>
      <c r="AL265" s="85"/>
      <c r="AM265" s="86"/>
      <c r="AN265" s="87">
        <f>(Q265-AM265)/M265/N265</f>
        <v>0</v>
      </c>
      <c r="AO265" s="95"/>
    </row>
    <row r="266" spans="2:41" ht="15" customHeight="1" x14ac:dyDescent="0.15">
      <c r="B266" s="4">
        <v>42358</v>
      </c>
      <c r="C266" s="5" t="s">
        <v>928</v>
      </c>
      <c r="D266" s="2">
        <v>2</v>
      </c>
      <c r="E266" s="6" t="s">
        <v>50</v>
      </c>
      <c r="F266" s="6" t="s">
        <v>112</v>
      </c>
      <c r="G266" s="50"/>
      <c r="H266" s="2" t="s">
        <v>166</v>
      </c>
      <c r="I266" s="2" t="s">
        <v>53</v>
      </c>
      <c r="J266" s="2" t="s">
        <v>62</v>
      </c>
      <c r="K266" s="6" t="s">
        <v>45</v>
      </c>
      <c r="L266" s="2" t="s">
        <v>46</v>
      </c>
      <c r="M266" s="2">
        <v>1</v>
      </c>
      <c r="N266" s="2">
        <v>50</v>
      </c>
      <c r="O266" s="48">
        <f>N266*M266</f>
        <v>50</v>
      </c>
      <c r="P266" s="327"/>
      <c r="Q266" s="70"/>
      <c r="R266" s="330"/>
      <c r="S266" s="333"/>
      <c r="T266" s="327"/>
      <c r="U266" s="337"/>
      <c r="V266" s="340"/>
      <c r="W266" s="343"/>
      <c r="X266" s="346"/>
      <c r="Y266" s="349"/>
      <c r="Z266" s="352"/>
      <c r="AA266" s="352"/>
      <c r="AB266" s="74"/>
      <c r="AC266" s="74"/>
      <c r="AD266" s="22">
        <f>AD265</f>
        <v>0</v>
      </c>
      <c r="AE266" s="75" t="e">
        <f>VLOOKUP(AD266,分类参数表!$I$2:$J$10,2,FALSE)</f>
        <v>#N/A</v>
      </c>
      <c r="AF266" s="82"/>
      <c r="AG266" s="24"/>
      <c r="AH266" s="24"/>
      <c r="AI266" s="24"/>
      <c r="AJ266" s="24"/>
      <c r="AK266" s="24"/>
      <c r="AL266" s="24"/>
      <c r="AN266" s="94">
        <f>(Q266-AM266)/M266/N266</f>
        <v>0</v>
      </c>
      <c r="AO266" s="100"/>
    </row>
    <row r="267" spans="2:41" ht="15" customHeight="1" x14ac:dyDescent="0.15">
      <c r="B267" s="4">
        <v>42358</v>
      </c>
      <c r="C267" s="5" t="s">
        <v>928</v>
      </c>
      <c r="D267" s="2">
        <v>3</v>
      </c>
      <c r="E267" s="6" t="s">
        <v>149</v>
      </c>
      <c r="F267" s="6" t="s">
        <v>927</v>
      </c>
      <c r="G267" s="50"/>
      <c r="H267" s="2" t="s">
        <v>184</v>
      </c>
      <c r="I267" s="2" t="s">
        <v>765</v>
      </c>
      <c r="J267" s="2" t="s">
        <v>44</v>
      </c>
      <c r="K267" s="6" t="s">
        <v>45</v>
      </c>
      <c r="L267" s="2" t="s">
        <v>46</v>
      </c>
      <c r="M267" s="2">
        <v>1</v>
      </c>
      <c r="N267" s="2">
        <v>258</v>
      </c>
      <c r="O267" s="48">
        <f>N267*M267</f>
        <v>258</v>
      </c>
      <c r="P267" s="327"/>
      <c r="Q267" s="70"/>
      <c r="R267" s="330"/>
      <c r="S267" s="333"/>
      <c r="T267" s="327"/>
      <c r="U267" s="337"/>
      <c r="V267" s="340"/>
      <c r="W267" s="343"/>
      <c r="X267" s="346"/>
      <c r="Y267" s="349"/>
      <c r="Z267" s="352"/>
      <c r="AA267" s="352"/>
      <c r="AB267" s="83"/>
      <c r="AC267" s="83"/>
      <c r="AD267" s="22">
        <f>AD266</f>
        <v>0</v>
      </c>
      <c r="AE267" s="75" t="e">
        <f>VLOOKUP(AD267,分类参数表!$I$2:$J$10,2,FALSE)</f>
        <v>#N/A</v>
      </c>
      <c r="AF267" s="82"/>
      <c r="AG267" s="24"/>
      <c r="AH267" s="24"/>
      <c r="AI267" s="24"/>
      <c r="AJ267" s="24"/>
      <c r="AK267" s="24"/>
      <c r="AL267" s="24"/>
      <c r="AN267" s="94">
        <f>(Q267-AM267)/M267/N267</f>
        <v>0</v>
      </c>
      <c r="AO267" s="100"/>
    </row>
    <row r="268" spans="2:41" s="20" customFormat="1" x14ac:dyDescent="0.15">
      <c r="B268" s="36"/>
      <c r="C268" s="3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67"/>
      <c r="R268" s="38"/>
      <c r="S268" s="38"/>
      <c r="T268" s="38"/>
      <c r="U268" s="38"/>
      <c r="V268" s="68"/>
      <c r="W268" s="67"/>
      <c r="X268" s="38"/>
      <c r="Y268" s="68"/>
      <c r="Z268" s="68"/>
      <c r="AA268" s="68"/>
      <c r="AB268" s="68"/>
      <c r="AC268" s="68"/>
      <c r="AD268" s="38"/>
      <c r="AE268" s="75" t="e">
        <f>VLOOKUP(AD268,分类参数表!$I$2:$J$10,2,FALSE)</f>
        <v>#N/A</v>
      </c>
      <c r="AF268" s="38"/>
      <c r="AG268" s="38"/>
      <c r="AH268" s="38"/>
      <c r="AI268" s="38"/>
      <c r="AJ268" s="38"/>
      <c r="AK268" s="38"/>
      <c r="AL268" s="38"/>
      <c r="AM268" s="68"/>
      <c r="AN268" s="90"/>
      <c r="AO268" s="98"/>
    </row>
    <row r="269" spans="2:41" ht="15" customHeight="1" x14ac:dyDescent="0.15">
      <c r="B269" s="4">
        <v>42359</v>
      </c>
      <c r="C269" s="17" t="s">
        <v>929</v>
      </c>
      <c r="D269" s="2">
        <v>1</v>
      </c>
      <c r="E269" s="6" t="s">
        <v>50</v>
      </c>
      <c r="F269" s="6" t="s">
        <v>112</v>
      </c>
      <c r="G269" s="50"/>
      <c r="H269" s="2" t="s">
        <v>166</v>
      </c>
      <c r="I269" s="2" t="s">
        <v>53</v>
      </c>
      <c r="J269" s="2" t="s">
        <v>62</v>
      </c>
      <c r="K269" s="6" t="s">
        <v>45</v>
      </c>
      <c r="L269" s="2" t="s">
        <v>46</v>
      </c>
      <c r="M269" s="2">
        <v>3</v>
      </c>
      <c r="N269" s="2">
        <v>50</v>
      </c>
      <c r="O269" s="48">
        <f>N269*M269</f>
        <v>150</v>
      </c>
      <c r="P269" s="49">
        <f>SUM(O269:O269)</f>
        <v>150</v>
      </c>
      <c r="Q269" s="56"/>
      <c r="R269" s="57">
        <f>SUMPRODUCT(Q269:Q269+0)</f>
        <v>0</v>
      </c>
      <c r="S269" s="58">
        <f>R269/P269</f>
        <v>0</v>
      </c>
      <c r="T269" s="59" t="e">
        <f>LOOKUP(S269,{0.4,0.45,0.5,0.55,0.6,0.65,0.7,0.75,0.8,0.85,0.9,0.95,1},{0.1,0.175,0.25,0.325,0.4,0.475,0.55,0.625,0.7,0.775,0.85,0.925,1})</f>
        <v>#N/A</v>
      </c>
      <c r="U269" s="60"/>
      <c r="V269" s="61"/>
      <c r="W269" s="62"/>
      <c r="X269" s="63"/>
      <c r="Y269" s="72">
        <f>R269-(V269/10)-X269</f>
        <v>0</v>
      </c>
      <c r="Z269" s="73" t="e">
        <f>Y269*T269*AE269</f>
        <v>#N/A</v>
      </c>
      <c r="AA269" s="73" t="e">
        <f>U269-V269+Z269</f>
        <v>#N/A</v>
      </c>
      <c r="AB269" s="74"/>
      <c r="AC269" s="74"/>
      <c r="AE269" s="75" t="e">
        <f>VLOOKUP(AD269,分类参数表!$I$2:$J$10,2,FALSE)</f>
        <v>#N/A</v>
      </c>
      <c r="AF269" s="76"/>
      <c r="AG269" s="85"/>
      <c r="AH269" s="85"/>
      <c r="AI269" s="85"/>
      <c r="AJ269" s="85"/>
      <c r="AK269" s="85"/>
      <c r="AL269" s="85"/>
      <c r="AM269" s="86"/>
      <c r="AN269" s="87">
        <f>(Q269-AM269)/M269/N269</f>
        <v>0</v>
      </c>
      <c r="AO269" s="95"/>
    </row>
    <row r="270" spans="2:41" s="19" customFormat="1" ht="15" customHeight="1" x14ac:dyDescent="0.15"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64"/>
      <c r="R270" s="30"/>
      <c r="S270" s="30"/>
      <c r="T270" s="30"/>
      <c r="U270" s="30"/>
      <c r="V270" s="65"/>
      <c r="W270" s="64"/>
      <c r="X270" s="30"/>
      <c r="Y270" s="65"/>
      <c r="Z270" s="65"/>
      <c r="AA270" s="65"/>
      <c r="AB270" s="65"/>
      <c r="AC270" s="65"/>
      <c r="AD270" s="30"/>
      <c r="AE270" s="75" t="e">
        <f>VLOOKUP(AD270,分类参数表!$I$2:$J$10,2,FALSE)</f>
        <v>#N/A</v>
      </c>
      <c r="AF270" s="30"/>
      <c r="AG270" s="30"/>
      <c r="AH270" s="30"/>
      <c r="AI270" s="30"/>
      <c r="AJ270" s="30"/>
      <c r="AK270" s="30"/>
      <c r="AL270" s="30"/>
      <c r="AM270" s="65"/>
      <c r="AN270" s="88"/>
      <c r="AO270" s="96"/>
    </row>
    <row r="271" spans="2:41" ht="15" customHeight="1" x14ac:dyDescent="0.15">
      <c r="B271" s="4">
        <v>42359</v>
      </c>
      <c r="C271" s="5" t="s">
        <v>930</v>
      </c>
      <c r="D271" s="2">
        <v>1</v>
      </c>
      <c r="E271" s="6" t="s">
        <v>56</v>
      </c>
      <c r="F271" s="6" t="s">
        <v>52</v>
      </c>
      <c r="G271" s="50"/>
      <c r="H271" s="2" t="s">
        <v>166</v>
      </c>
      <c r="I271" s="2" t="s">
        <v>53</v>
      </c>
      <c r="J271" s="2" t="s">
        <v>44</v>
      </c>
      <c r="K271" s="6" t="s">
        <v>45</v>
      </c>
      <c r="L271" s="2" t="s">
        <v>46</v>
      </c>
      <c r="M271" s="2">
        <v>1</v>
      </c>
      <c r="N271" s="2">
        <v>30</v>
      </c>
      <c r="O271" s="48">
        <f>N271*M271</f>
        <v>30</v>
      </c>
      <c r="P271" s="49">
        <f>SUM(O271:O271)</f>
        <v>30</v>
      </c>
      <c r="Q271" s="56"/>
      <c r="R271" s="57">
        <f>SUMPRODUCT(Q271:Q271+0)</f>
        <v>0</v>
      </c>
      <c r="S271" s="58">
        <f>R271/P271</f>
        <v>0</v>
      </c>
      <c r="T271" s="59" t="e">
        <f>LOOKUP(S271,{0.4,0.45,0.5,0.55,0.6,0.65,0.7,0.75,0.8,0.85,0.9,0.95,1},{0.1,0.175,0.25,0.325,0.4,0.475,0.55,0.625,0.7,0.775,0.85,0.925,1})</f>
        <v>#N/A</v>
      </c>
      <c r="U271" s="60"/>
      <c r="V271" s="61"/>
      <c r="W271" s="62"/>
      <c r="X271" s="63"/>
      <c r="Y271" s="72">
        <f>R271-(V271/10)-X271</f>
        <v>0</v>
      </c>
      <c r="Z271" s="73" t="e">
        <f>Y271*T271*AE271</f>
        <v>#N/A</v>
      </c>
      <c r="AA271" s="73" t="e">
        <f>U271-V271+Z271</f>
        <v>#N/A</v>
      </c>
      <c r="AB271" s="74"/>
      <c r="AC271" s="74"/>
      <c r="AE271" s="75" t="e">
        <f>VLOOKUP(AD271,分类参数表!$I$2:$J$10,2,FALSE)</f>
        <v>#N/A</v>
      </c>
      <c r="AF271" s="76"/>
      <c r="AG271" s="85"/>
      <c r="AH271" s="85"/>
      <c r="AI271" s="85"/>
      <c r="AJ271" s="85"/>
      <c r="AK271" s="85"/>
      <c r="AL271" s="85"/>
      <c r="AM271" s="86"/>
      <c r="AN271" s="87">
        <f>(Q271-AM271)/M271/N271</f>
        <v>0</v>
      </c>
      <c r="AO271" s="95"/>
    </row>
    <row r="272" spans="2:41" s="19" customFormat="1" ht="15" customHeight="1" x14ac:dyDescent="0.15"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64"/>
      <c r="R272" s="30"/>
      <c r="S272" s="30"/>
      <c r="T272" s="30"/>
      <c r="U272" s="30"/>
      <c r="V272" s="65"/>
      <c r="W272" s="64"/>
      <c r="X272" s="30"/>
      <c r="Y272" s="65"/>
      <c r="Z272" s="65"/>
      <c r="AA272" s="65"/>
      <c r="AB272" s="65"/>
      <c r="AC272" s="65"/>
      <c r="AD272" s="30"/>
      <c r="AE272" s="75" t="e">
        <f>VLOOKUP(AD272,分类参数表!$I$2:$J$10,2,FALSE)</f>
        <v>#N/A</v>
      </c>
      <c r="AF272" s="30"/>
      <c r="AG272" s="30"/>
      <c r="AH272" s="30"/>
      <c r="AI272" s="30"/>
      <c r="AJ272" s="30"/>
      <c r="AK272" s="30"/>
      <c r="AL272" s="30"/>
      <c r="AM272" s="65"/>
      <c r="AN272" s="88"/>
      <c r="AO272" s="96"/>
    </row>
    <row r="273" spans="2:41" ht="15" customHeight="1" x14ac:dyDescent="0.15">
      <c r="B273" s="4">
        <v>42359</v>
      </c>
      <c r="C273" s="5" t="s">
        <v>931</v>
      </c>
      <c r="D273" s="2">
        <v>1</v>
      </c>
      <c r="E273" s="6" t="s">
        <v>50</v>
      </c>
      <c r="F273" s="6" t="s">
        <v>112</v>
      </c>
      <c r="G273" s="50"/>
      <c r="H273" s="2" t="s">
        <v>138</v>
      </c>
      <c r="I273" s="2" t="s">
        <v>53</v>
      </c>
      <c r="J273" s="2" t="s">
        <v>62</v>
      </c>
      <c r="K273" s="6" t="s">
        <v>55</v>
      </c>
      <c r="L273" s="2" t="s">
        <v>46</v>
      </c>
      <c r="M273" s="2">
        <v>1</v>
      </c>
      <c r="N273" s="2">
        <v>50</v>
      </c>
      <c r="O273" s="48">
        <f>N273*M273</f>
        <v>50</v>
      </c>
      <c r="P273" s="49">
        <f>SUM(O273:O273)</f>
        <v>50</v>
      </c>
      <c r="Q273" s="56"/>
      <c r="R273" s="57">
        <f>SUMPRODUCT(Q273:Q273+0)</f>
        <v>0</v>
      </c>
      <c r="S273" s="58">
        <f>R273/P273</f>
        <v>0</v>
      </c>
      <c r="T273" s="59" t="e">
        <f>LOOKUP(S273,{0.4,0.45,0.5,0.55,0.6,0.65,0.7,0.75,0.8,0.85,0.9,0.95,1},{0.1,0.175,0.25,0.325,0.4,0.475,0.55,0.625,0.7,0.775,0.85,0.925,1})</f>
        <v>#N/A</v>
      </c>
      <c r="U273" s="60"/>
      <c r="V273" s="61"/>
      <c r="W273" s="62"/>
      <c r="X273" s="63"/>
      <c r="Y273" s="72">
        <f>R273-(V273/10)-X273</f>
        <v>0</v>
      </c>
      <c r="Z273" s="73" t="e">
        <f>Y273*T273*AE273</f>
        <v>#N/A</v>
      </c>
      <c r="AA273" s="73" t="e">
        <f>U273-V273+Z273</f>
        <v>#N/A</v>
      </c>
      <c r="AB273" s="74"/>
      <c r="AC273" s="74"/>
      <c r="AE273" s="75" t="e">
        <f>VLOOKUP(AD273,分类参数表!$I$2:$J$10,2,FALSE)</f>
        <v>#N/A</v>
      </c>
      <c r="AF273" s="76"/>
      <c r="AG273" s="85"/>
      <c r="AH273" s="85"/>
      <c r="AI273" s="85"/>
      <c r="AJ273" s="85"/>
      <c r="AK273" s="85"/>
      <c r="AL273" s="85"/>
      <c r="AM273" s="86"/>
      <c r="AN273" s="87">
        <f>(Q273-AM273)/M273/N273</f>
        <v>0</v>
      </c>
      <c r="AO273" s="95"/>
    </row>
    <row r="274" spans="2:41" s="20" customFormat="1" x14ac:dyDescent="0.15">
      <c r="B274" s="36"/>
      <c r="C274" s="3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67"/>
      <c r="R274" s="38"/>
      <c r="S274" s="38"/>
      <c r="T274" s="38"/>
      <c r="U274" s="38"/>
      <c r="V274" s="68"/>
      <c r="W274" s="67"/>
      <c r="X274" s="38"/>
      <c r="Y274" s="68"/>
      <c r="Z274" s="68"/>
      <c r="AA274" s="68"/>
      <c r="AB274" s="68"/>
      <c r="AC274" s="68"/>
      <c r="AD274" s="38"/>
      <c r="AE274" s="75" t="e">
        <f>VLOOKUP(AD274,分类参数表!$I$2:$J$10,2,FALSE)</f>
        <v>#N/A</v>
      </c>
      <c r="AF274" s="38"/>
      <c r="AG274" s="38"/>
      <c r="AH274" s="38"/>
      <c r="AI274" s="38"/>
      <c r="AJ274" s="38"/>
      <c r="AK274" s="38"/>
      <c r="AL274" s="38"/>
      <c r="AM274" s="68"/>
      <c r="AN274" s="90"/>
      <c r="AO274" s="98"/>
    </row>
    <row r="275" spans="2:41" ht="15" customHeight="1" x14ac:dyDescent="0.15">
      <c r="B275" s="4">
        <v>42360</v>
      </c>
      <c r="C275" s="5" t="s">
        <v>932</v>
      </c>
      <c r="D275" s="2">
        <v>1</v>
      </c>
      <c r="E275" s="6" t="s">
        <v>59</v>
      </c>
      <c r="F275" s="6" t="s">
        <v>263</v>
      </c>
      <c r="G275" s="50"/>
      <c r="H275" s="2" t="s">
        <v>166</v>
      </c>
      <c r="I275" s="2" t="s">
        <v>89</v>
      </c>
      <c r="J275" s="2" t="s">
        <v>62</v>
      </c>
      <c r="K275" s="6" t="s">
        <v>55</v>
      </c>
      <c r="L275" s="2" t="s">
        <v>46</v>
      </c>
      <c r="M275" s="2">
        <v>1</v>
      </c>
      <c r="N275" s="2">
        <v>138</v>
      </c>
      <c r="O275" s="48">
        <f>N275*M275</f>
        <v>138</v>
      </c>
      <c r="P275" s="49">
        <f>SUM(O275:O275)</f>
        <v>138</v>
      </c>
      <c r="Q275" s="56"/>
      <c r="R275" s="57">
        <f>SUMPRODUCT(Q275:Q275+0)</f>
        <v>0</v>
      </c>
      <c r="S275" s="58">
        <f>R275/P275</f>
        <v>0</v>
      </c>
      <c r="T275" s="59" t="e">
        <f>LOOKUP(S275,{0.4,0.45,0.5,0.55,0.6,0.65,0.7,0.75,0.8,0.85,0.9,0.95,1},{0.1,0.175,0.25,0.325,0.4,0.475,0.55,0.625,0.7,0.775,0.85,0.925,1})</f>
        <v>#N/A</v>
      </c>
      <c r="U275" s="60"/>
      <c r="V275" s="61"/>
      <c r="W275" s="62"/>
      <c r="X275" s="63"/>
      <c r="Y275" s="72">
        <f>R275-(V275/10)-X275</f>
        <v>0</v>
      </c>
      <c r="Z275" s="73" t="e">
        <f>Y275*T275*AE275</f>
        <v>#N/A</v>
      </c>
      <c r="AA275" s="73" t="e">
        <f>U275-V275+Z275</f>
        <v>#N/A</v>
      </c>
      <c r="AB275" s="74"/>
      <c r="AC275" s="74"/>
      <c r="AE275" s="75" t="e">
        <f>VLOOKUP(AD275,分类参数表!$I$2:$J$10,2,FALSE)</f>
        <v>#N/A</v>
      </c>
      <c r="AF275" s="76"/>
      <c r="AG275" s="85"/>
      <c r="AH275" s="85"/>
      <c r="AI275" s="85"/>
      <c r="AJ275" s="85"/>
      <c r="AK275" s="85"/>
      <c r="AL275" s="85"/>
      <c r="AM275" s="86"/>
      <c r="AN275" s="87">
        <f>(Q275-AM275)/M275/N275</f>
        <v>0</v>
      </c>
      <c r="AO275" s="95"/>
    </row>
    <row r="276" spans="2:41" s="19" customFormat="1" ht="15" customHeight="1" x14ac:dyDescent="0.15"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64"/>
      <c r="R276" s="30"/>
      <c r="S276" s="30"/>
      <c r="T276" s="30"/>
      <c r="U276" s="30"/>
      <c r="V276" s="65"/>
      <c r="W276" s="64"/>
      <c r="X276" s="30"/>
      <c r="Y276" s="65"/>
      <c r="Z276" s="65"/>
      <c r="AA276" s="65"/>
      <c r="AB276" s="65"/>
      <c r="AC276" s="65"/>
      <c r="AD276" s="30"/>
      <c r="AE276" s="75" t="e">
        <f>VLOOKUP(AD276,分类参数表!$I$2:$J$10,2,FALSE)</f>
        <v>#N/A</v>
      </c>
      <c r="AF276" s="30"/>
      <c r="AG276" s="30"/>
      <c r="AH276" s="30"/>
      <c r="AI276" s="30"/>
      <c r="AJ276" s="30"/>
      <c r="AK276" s="30"/>
      <c r="AL276" s="30"/>
      <c r="AM276" s="65"/>
      <c r="AN276" s="88"/>
      <c r="AO276" s="96"/>
    </row>
    <row r="277" spans="2:41" ht="15" customHeight="1" x14ac:dyDescent="0.15">
      <c r="B277" s="4">
        <v>42360</v>
      </c>
      <c r="C277" s="5" t="s">
        <v>933</v>
      </c>
      <c r="D277" s="2">
        <v>1</v>
      </c>
      <c r="E277" s="6" t="s">
        <v>56</v>
      </c>
      <c r="F277" s="6" t="s">
        <v>52</v>
      </c>
      <c r="G277" s="50"/>
      <c r="H277" s="2" t="s">
        <v>203</v>
      </c>
      <c r="I277" s="2" t="s">
        <v>53</v>
      </c>
      <c r="J277" s="2" t="s">
        <v>44</v>
      </c>
      <c r="K277" s="6" t="s">
        <v>55</v>
      </c>
      <c r="L277" s="2" t="s">
        <v>46</v>
      </c>
      <c r="M277" s="2">
        <v>1</v>
      </c>
      <c r="N277" s="2">
        <v>30</v>
      </c>
      <c r="O277" s="48">
        <f>N277*M277</f>
        <v>30</v>
      </c>
      <c r="P277" s="49">
        <f>SUM(O277:O277)</f>
        <v>30</v>
      </c>
      <c r="Q277" s="56"/>
      <c r="R277" s="57">
        <f>SUMPRODUCT(Q277:Q277+0)</f>
        <v>0</v>
      </c>
      <c r="S277" s="58">
        <f>R277/P277</f>
        <v>0</v>
      </c>
      <c r="T277" s="59" t="e">
        <f>LOOKUP(S277,{0.4,0.45,0.5,0.55,0.6,0.65,0.7,0.75,0.8,0.85,0.9,0.95,1},{0.1,0.175,0.25,0.325,0.4,0.475,0.55,0.625,0.7,0.775,0.85,0.925,1})</f>
        <v>#N/A</v>
      </c>
      <c r="U277" s="60"/>
      <c r="V277" s="61"/>
      <c r="W277" s="62"/>
      <c r="X277" s="63"/>
      <c r="Y277" s="72">
        <f>R277-(V277/10)-X277</f>
        <v>0</v>
      </c>
      <c r="Z277" s="73" t="e">
        <f>Y277*T277*AE277</f>
        <v>#N/A</v>
      </c>
      <c r="AA277" s="73" t="e">
        <f>U277-V277+Z277</f>
        <v>#N/A</v>
      </c>
      <c r="AB277" s="74"/>
      <c r="AC277" s="74"/>
      <c r="AE277" s="75" t="e">
        <f>VLOOKUP(AD277,分类参数表!$I$2:$J$10,2,FALSE)</f>
        <v>#N/A</v>
      </c>
      <c r="AF277" s="76"/>
      <c r="AG277" s="85"/>
      <c r="AH277" s="85"/>
      <c r="AI277" s="85"/>
      <c r="AJ277" s="85"/>
      <c r="AK277" s="85"/>
      <c r="AL277" s="85"/>
      <c r="AM277" s="86"/>
      <c r="AN277" s="87">
        <f>(Q277-AM277)/M277/N277</f>
        <v>0</v>
      </c>
      <c r="AO277" s="95"/>
    </row>
    <row r="278" spans="2:41" s="19" customFormat="1" ht="15" customHeight="1" x14ac:dyDescent="0.15"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64"/>
      <c r="R278" s="30"/>
      <c r="S278" s="30"/>
      <c r="T278" s="30"/>
      <c r="U278" s="30"/>
      <c r="V278" s="65"/>
      <c r="W278" s="64"/>
      <c r="X278" s="30"/>
      <c r="Y278" s="65"/>
      <c r="Z278" s="65"/>
      <c r="AA278" s="65"/>
      <c r="AB278" s="65"/>
      <c r="AC278" s="65"/>
      <c r="AD278" s="30"/>
      <c r="AE278" s="75" t="e">
        <f>VLOOKUP(AD278,分类参数表!$I$2:$J$10,2,FALSE)</f>
        <v>#N/A</v>
      </c>
      <c r="AF278" s="30"/>
      <c r="AG278" s="30"/>
      <c r="AH278" s="30"/>
      <c r="AI278" s="30"/>
      <c r="AJ278" s="30"/>
      <c r="AK278" s="30"/>
      <c r="AL278" s="30"/>
      <c r="AM278" s="65"/>
      <c r="AN278" s="88"/>
      <c r="AO278" s="96"/>
    </row>
    <row r="279" spans="2:41" ht="15" customHeight="1" x14ac:dyDescent="0.15">
      <c r="B279" s="4">
        <v>42360</v>
      </c>
      <c r="C279" s="5" t="s">
        <v>934</v>
      </c>
      <c r="D279" s="2">
        <v>1</v>
      </c>
      <c r="E279" s="6" t="s">
        <v>56</v>
      </c>
      <c r="F279" s="6" t="s">
        <v>52</v>
      </c>
      <c r="G279" s="50"/>
      <c r="H279" s="2" t="s">
        <v>935</v>
      </c>
      <c r="I279" s="2" t="s">
        <v>53</v>
      </c>
      <c r="J279" s="2" t="s">
        <v>44</v>
      </c>
      <c r="K279" s="6" t="s">
        <v>55</v>
      </c>
      <c r="L279" s="2" t="s">
        <v>66</v>
      </c>
      <c r="M279" s="2">
        <v>4</v>
      </c>
      <c r="N279" s="2">
        <v>30</v>
      </c>
      <c r="O279" s="48">
        <f>N279*M279</f>
        <v>120</v>
      </c>
      <c r="P279" s="49">
        <f>SUM(O279:O279)</f>
        <v>120</v>
      </c>
      <c r="Q279" s="56"/>
      <c r="R279" s="57">
        <f>SUMPRODUCT(Q279:Q279+0)</f>
        <v>0</v>
      </c>
      <c r="S279" s="58">
        <f>R279/P279</f>
        <v>0</v>
      </c>
      <c r="T279" s="59" t="e">
        <f>LOOKUP(S279,{0.4,0.45,0.5,0.55,0.6,0.65,0.7,0.75,0.8,0.85,0.9,0.95,1},{0.1,0.175,0.25,0.325,0.4,0.475,0.55,0.625,0.7,0.775,0.85,0.925,1})</f>
        <v>#N/A</v>
      </c>
      <c r="U279" s="60"/>
      <c r="V279" s="61"/>
      <c r="W279" s="62"/>
      <c r="X279" s="63"/>
      <c r="Y279" s="72">
        <f>R279-(V279/10)-X279</f>
        <v>0</v>
      </c>
      <c r="Z279" s="73" t="e">
        <f>Y279*T279*AE279</f>
        <v>#N/A</v>
      </c>
      <c r="AA279" s="73" t="e">
        <f>U279-V279+Z279</f>
        <v>#N/A</v>
      </c>
      <c r="AB279" s="74"/>
      <c r="AC279" s="74"/>
      <c r="AE279" s="75" t="e">
        <f>VLOOKUP(AD279,分类参数表!$I$2:$J$10,2,FALSE)</f>
        <v>#N/A</v>
      </c>
      <c r="AF279" s="76"/>
      <c r="AG279" s="85"/>
      <c r="AH279" s="85"/>
      <c r="AI279" s="85"/>
      <c r="AJ279" s="85"/>
      <c r="AK279" s="85"/>
      <c r="AL279" s="85"/>
      <c r="AM279" s="86"/>
      <c r="AN279" s="87">
        <f>(Q279-AM279)/M279/N279</f>
        <v>0</v>
      </c>
      <c r="AO279" s="95"/>
    </row>
    <row r="280" spans="2:41" s="19" customFormat="1" ht="15" customHeight="1" x14ac:dyDescent="0.15"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64"/>
      <c r="R280" s="30"/>
      <c r="S280" s="30"/>
      <c r="T280" s="30"/>
      <c r="U280" s="30"/>
      <c r="V280" s="65"/>
      <c r="W280" s="64"/>
      <c r="X280" s="30"/>
      <c r="Y280" s="65"/>
      <c r="Z280" s="65"/>
      <c r="AA280" s="65"/>
      <c r="AB280" s="65"/>
      <c r="AC280" s="65"/>
      <c r="AD280" s="30"/>
      <c r="AE280" s="75" t="e">
        <f>VLOOKUP(AD280,分类参数表!$I$2:$J$10,2,FALSE)</f>
        <v>#N/A</v>
      </c>
      <c r="AF280" s="30"/>
      <c r="AG280" s="30"/>
      <c r="AH280" s="30"/>
      <c r="AI280" s="30"/>
      <c r="AJ280" s="30"/>
      <c r="AK280" s="30"/>
      <c r="AL280" s="30"/>
      <c r="AM280" s="65"/>
      <c r="AN280" s="88"/>
      <c r="AO280" s="96"/>
    </row>
    <row r="281" spans="2:41" ht="15" customHeight="1" x14ac:dyDescent="0.15">
      <c r="B281" s="4">
        <v>42360</v>
      </c>
      <c r="C281" s="5" t="s">
        <v>936</v>
      </c>
      <c r="D281" s="2">
        <v>1</v>
      </c>
      <c r="E281" s="6" t="s">
        <v>50</v>
      </c>
      <c r="F281" s="6" t="s">
        <v>112</v>
      </c>
      <c r="G281" s="50"/>
      <c r="H281" s="2" t="s">
        <v>166</v>
      </c>
      <c r="I281" s="2" t="s">
        <v>53</v>
      </c>
      <c r="J281" s="2" t="s">
        <v>62</v>
      </c>
      <c r="K281" s="6" t="s">
        <v>45</v>
      </c>
      <c r="L281" s="2" t="s">
        <v>46</v>
      </c>
      <c r="M281" s="2">
        <v>1</v>
      </c>
      <c r="N281" s="2">
        <v>50</v>
      </c>
      <c r="O281" s="48">
        <f>N281*M281</f>
        <v>50</v>
      </c>
      <c r="P281" s="49">
        <f>SUM(O281:O281)</f>
        <v>50</v>
      </c>
      <c r="Q281" s="56"/>
      <c r="R281" s="57">
        <f>SUMPRODUCT(Q281:Q281+0)</f>
        <v>0</v>
      </c>
      <c r="S281" s="58">
        <f>R281/P281</f>
        <v>0</v>
      </c>
      <c r="T281" s="59" t="e">
        <f>LOOKUP(S281,{0.4,0.45,0.5,0.55,0.6,0.65,0.7,0.75,0.8,0.85,0.9,0.95,1},{0.1,0.175,0.25,0.325,0.4,0.475,0.55,0.625,0.7,0.775,0.85,0.925,1})</f>
        <v>#N/A</v>
      </c>
      <c r="U281" s="60"/>
      <c r="V281" s="61"/>
      <c r="W281" s="62"/>
      <c r="X281" s="63"/>
      <c r="Y281" s="72">
        <f>R281-(V281/10)-X281</f>
        <v>0</v>
      </c>
      <c r="Z281" s="73" t="e">
        <f>Y281*T281*AE281</f>
        <v>#N/A</v>
      </c>
      <c r="AA281" s="73" t="e">
        <f>U281-V281+Z281</f>
        <v>#N/A</v>
      </c>
      <c r="AB281" s="74"/>
      <c r="AC281" s="74"/>
      <c r="AE281" s="75" t="e">
        <f>VLOOKUP(AD281,分类参数表!$I$2:$J$10,2,FALSE)</f>
        <v>#N/A</v>
      </c>
      <c r="AF281" s="76"/>
      <c r="AG281" s="85"/>
      <c r="AH281" s="85"/>
      <c r="AI281" s="85"/>
      <c r="AJ281" s="85"/>
      <c r="AK281" s="85"/>
      <c r="AL281" s="85"/>
      <c r="AM281" s="86"/>
      <c r="AN281" s="87">
        <f>(Q281-AM281)/M281/N281</f>
        <v>0</v>
      </c>
      <c r="AO281" s="95"/>
    </row>
    <row r="282" spans="2:41" s="19" customFormat="1" ht="15" customHeight="1" x14ac:dyDescent="0.15"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64"/>
      <c r="R282" s="30"/>
      <c r="S282" s="30"/>
      <c r="T282" s="30"/>
      <c r="U282" s="30"/>
      <c r="V282" s="65"/>
      <c r="W282" s="64"/>
      <c r="X282" s="30"/>
      <c r="Y282" s="65"/>
      <c r="Z282" s="65"/>
      <c r="AA282" s="65"/>
      <c r="AB282" s="65"/>
      <c r="AC282" s="65"/>
      <c r="AD282" s="30"/>
      <c r="AE282" s="75" t="e">
        <f>VLOOKUP(AD282,分类参数表!$I$2:$J$10,2,FALSE)</f>
        <v>#N/A</v>
      </c>
      <c r="AF282" s="30"/>
      <c r="AG282" s="30"/>
      <c r="AH282" s="30"/>
      <c r="AI282" s="30"/>
      <c r="AJ282" s="30"/>
      <c r="AK282" s="30"/>
      <c r="AL282" s="30"/>
      <c r="AM282" s="65"/>
      <c r="AN282" s="88"/>
      <c r="AO282" s="96"/>
    </row>
    <row r="283" spans="2:41" ht="15" customHeight="1" x14ac:dyDescent="0.15">
      <c r="B283" s="4">
        <v>42360</v>
      </c>
      <c r="C283" s="5" t="s">
        <v>937</v>
      </c>
      <c r="D283" s="2">
        <v>1</v>
      </c>
      <c r="E283" s="6" t="s">
        <v>241</v>
      </c>
      <c r="F283" s="6"/>
      <c r="G283" s="2" t="s">
        <v>938</v>
      </c>
      <c r="H283" s="2" t="s">
        <v>203</v>
      </c>
      <c r="I283" s="2" t="s">
        <v>939</v>
      </c>
      <c r="J283" s="2" t="s">
        <v>62</v>
      </c>
      <c r="K283" s="6" t="s">
        <v>63</v>
      </c>
      <c r="L283" s="2" t="s">
        <v>66</v>
      </c>
      <c r="M283" s="2">
        <v>1</v>
      </c>
      <c r="N283" s="2">
        <v>500</v>
      </c>
      <c r="O283" s="48">
        <f>N283*M283</f>
        <v>500</v>
      </c>
      <c r="P283" s="49">
        <f>SUM(O283:O283)</f>
        <v>500</v>
      </c>
      <c r="Q283" s="56"/>
      <c r="R283" s="57">
        <f>SUMPRODUCT(Q283:Q283+0)</f>
        <v>0</v>
      </c>
      <c r="S283" s="58">
        <f>R283/P283</f>
        <v>0</v>
      </c>
      <c r="T283" s="59" t="e">
        <f>LOOKUP(S283,{0.4,0.45,0.5,0.55,0.6,0.65,0.7,0.75,0.8,0.85,0.9,0.95,1},{0.1,0.175,0.25,0.325,0.4,0.475,0.55,0.625,0.7,0.775,0.85,0.925,1})</f>
        <v>#N/A</v>
      </c>
      <c r="U283" s="60"/>
      <c r="V283" s="61"/>
      <c r="W283" s="62"/>
      <c r="X283" s="63"/>
      <c r="Y283" s="72">
        <f>R283-(V283/10)-X283</f>
        <v>0</v>
      </c>
      <c r="Z283" s="73" t="e">
        <f>Y283*T283*AE283</f>
        <v>#N/A</v>
      </c>
      <c r="AA283" s="73" t="e">
        <f>U283-V283+Z283</f>
        <v>#N/A</v>
      </c>
      <c r="AB283" s="74"/>
      <c r="AC283" s="74"/>
      <c r="AE283" s="75" t="e">
        <f>VLOOKUP(AD283,分类参数表!$I$2:$J$10,2,FALSE)</f>
        <v>#N/A</v>
      </c>
      <c r="AF283" s="76"/>
      <c r="AG283" s="85"/>
      <c r="AH283" s="85"/>
      <c r="AI283" s="85"/>
      <c r="AJ283" s="85"/>
      <c r="AK283" s="85"/>
      <c r="AL283" s="85"/>
      <c r="AM283" s="86"/>
      <c r="AN283" s="87">
        <f>(Q283-AM283)/M283/N283</f>
        <v>0</v>
      </c>
      <c r="AO283" s="95"/>
    </row>
    <row r="284" spans="2:41" s="20" customFormat="1" x14ac:dyDescent="0.15">
      <c r="B284" s="36"/>
      <c r="C284" s="3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67"/>
      <c r="R284" s="38"/>
      <c r="S284" s="38"/>
      <c r="T284" s="38"/>
      <c r="U284" s="38"/>
      <c r="V284" s="68"/>
      <c r="W284" s="67"/>
      <c r="X284" s="38"/>
      <c r="Y284" s="68"/>
      <c r="Z284" s="68"/>
      <c r="AA284" s="68"/>
      <c r="AB284" s="68"/>
      <c r="AC284" s="68"/>
      <c r="AD284" s="38"/>
      <c r="AE284" s="75" t="e">
        <f>VLOOKUP(AD284,分类参数表!$I$2:$J$10,2,FALSE)</f>
        <v>#N/A</v>
      </c>
      <c r="AF284" s="38"/>
      <c r="AG284" s="38"/>
      <c r="AH284" s="38"/>
      <c r="AI284" s="38"/>
      <c r="AJ284" s="38"/>
      <c r="AK284" s="38"/>
      <c r="AL284" s="38"/>
      <c r="AM284" s="68"/>
      <c r="AN284" s="90"/>
      <c r="AO284" s="98"/>
    </row>
    <row r="285" spans="2:41" ht="15" customHeight="1" x14ac:dyDescent="0.15">
      <c r="B285" s="4">
        <v>42361</v>
      </c>
      <c r="C285" s="5" t="s">
        <v>940</v>
      </c>
      <c r="D285" s="2">
        <v>1</v>
      </c>
      <c r="E285" s="6" t="s">
        <v>941</v>
      </c>
      <c r="F285" s="6" t="s">
        <v>41</v>
      </c>
      <c r="G285" s="2" t="s">
        <v>42</v>
      </c>
      <c r="H285" s="2" t="s">
        <v>300</v>
      </c>
      <c r="I285" s="2" t="s">
        <v>72</v>
      </c>
      <c r="J285" s="2" t="s">
        <v>44</v>
      </c>
      <c r="K285" s="6" t="s">
        <v>45</v>
      </c>
      <c r="L285" s="2" t="s">
        <v>64</v>
      </c>
      <c r="M285" s="2">
        <v>1</v>
      </c>
      <c r="N285" s="2">
        <v>190</v>
      </c>
      <c r="O285" s="48">
        <f>N285*M285</f>
        <v>190</v>
      </c>
      <c r="P285" s="49">
        <f>SUM(O285:O285)</f>
        <v>190</v>
      </c>
      <c r="Q285" s="56"/>
      <c r="R285" s="57">
        <f>SUMPRODUCT(Q285:Q285+0)</f>
        <v>0</v>
      </c>
      <c r="S285" s="58">
        <f>R285/P285</f>
        <v>0</v>
      </c>
      <c r="T285" s="59" t="e">
        <f>LOOKUP(S285,{0.4,0.45,0.5,0.55,0.6,0.65,0.7,0.75,0.8,0.85,0.9,0.95,1},{0.1,0.175,0.25,0.325,0.4,0.475,0.55,0.625,0.7,0.775,0.85,0.925,1})</f>
        <v>#N/A</v>
      </c>
      <c r="U285" s="60"/>
      <c r="V285" s="61"/>
      <c r="W285" s="62"/>
      <c r="X285" s="63"/>
      <c r="Y285" s="72">
        <f>R285-(V285/10)-X285</f>
        <v>0</v>
      </c>
      <c r="Z285" s="73" t="e">
        <f>Y285*T285*AE285</f>
        <v>#N/A</v>
      </c>
      <c r="AA285" s="73" t="e">
        <f>U285-V285+Z285</f>
        <v>#N/A</v>
      </c>
      <c r="AB285" s="74"/>
      <c r="AC285" s="74"/>
      <c r="AE285" s="75" t="e">
        <f>VLOOKUP(AD285,分类参数表!$I$2:$J$10,2,FALSE)</f>
        <v>#N/A</v>
      </c>
      <c r="AF285" s="76"/>
      <c r="AG285" s="85"/>
      <c r="AH285" s="85"/>
      <c r="AI285" s="85"/>
      <c r="AJ285" s="85"/>
      <c r="AK285" s="85"/>
      <c r="AL285" s="85"/>
      <c r="AM285" s="86"/>
      <c r="AN285" s="87">
        <f>(Q285-AM285)/M285/N285</f>
        <v>0</v>
      </c>
      <c r="AO285" s="95"/>
    </row>
    <row r="286" spans="2:41" s="19" customFormat="1" ht="15" customHeight="1" x14ac:dyDescent="0.15"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64"/>
      <c r="R286" s="30"/>
      <c r="S286" s="30"/>
      <c r="T286" s="30"/>
      <c r="U286" s="30"/>
      <c r="V286" s="65"/>
      <c r="W286" s="64"/>
      <c r="X286" s="30"/>
      <c r="Y286" s="65"/>
      <c r="Z286" s="65"/>
      <c r="AA286" s="65"/>
      <c r="AB286" s="65"/>
      <c r="AC286" s="65"/>
      <c r="AD286" s="30"/>
      <c r="AE286" s="75" t="e">
        <f>VLOOKUP(AD286,分类参数表!$I$2:$J$10,2,FALSE)</f>
        <v>#N/A</v>
      </c>
      <c r="AF286" s="30"/>
      <c r="AG286" s="30"/>
      <c r="AH286" s="30"/>
      <c r="AI286" s="30"/>
      <c r="AJ286" s="30"/>
      <c r="AK286" s="30"/>
      <c r="AL286" s="30"/>
      <c r="AM286" s="65"/>
      <c r="AN286" s="88"/>
      <c r="AO286" s="96"/>
    </row>
    <row r="287" spans="2:41" ht="15" customHeight="1" x14ac:dyDescent="0.15">
      <c r="B287" s="4">
        <v>42361</v>
      </c>
      <c r="C287" s="5" t="s">
        <v>942</v>
      </c>
      <c r="D287" s="2">
        <v>1</v>
      </c>
      <c r="E287" s="6" t="s">
        <v>69</v>
      </c>
      <c r="F287" s="6" t="s">
        <v>199</v>
      </c>
      <c r="G287" s="2" t="s">
        <v>817</v>
      </c>
      <c r="H287" s="2" t="s">
        <v>71</v>
      </c>
      <c r="I287" s="2" t="s">
        <v>72</v>
      </c>
      <c r="J287" s="2" t="s">
        <v>44</v>
      </c>
      <c r="K287" s="6" t="s">
        <v>45</v>
      </c>
      <c r="L287" s="2" t="s">
        <v>66</v>
      </c>
      <c r="M287" s="2">
        <v>1</v>
      </c>
      <c r="N287" s="2">
        <v>1180</v>
      </c>
      <c r="O287" s="48">
        <f>N287*M287</f>
        <v>1180</v>
      </c>
      <c r="P287" s="49">
        <f>SUM(O287:O287)</f>
        <v>1180</v>
      </c>
      <c r="Q287" s="56"/>
      <c r="R287" s="57">
        <f>SUMPRODUCT(Q287:Q287+0)</f>
        <v>0</v>
      </c>
      <c r="S287" s="58">
        <f t="shared" ref="S287:S292" si="55">R287/P287</f>
        <v>0</v>
      </c>
      <c r="T287" s="59" t="e">
        <f>LOOKUP(S287,{0.4,0.45,0.5,0.55,0.6,0.65,0.7,0.75,0.8,0.85,0.9,0.95,1},{0.1,0.175,0.25,0.325,0.4,0.475,0.55,0.625,0.7,0.775,0.85,0.925,1})</f>
        <v>#N/A</v>
      </c>
      <c r="U287" s="60"/>
      <c r="V287" s="61"/>
      <c r="W287" s="62"/>
      <c r="X287" s="63"/>
      <c r="Y287" s="72">
        <f t="shared" ref="Y287:Y292" si="56">R287-(V287/10)-X287</f>
        <v>0</v>
      </c>
      <c r="Z287" s="73" t="e">
        <f t="shared" ref="Z287:Z292" si="57">Y287*T287*AE287</f>
        <v>#N/A</v>
      </c>
      <c r="AA287" s="73" t="e">
        <f t="shared" ref="AA287:AA292" si="58">U287-V287+Z287</f>
        <v>#N/A</v>
      </c>
      <c r="AB287" s="74"/>
      <c r="AC287" s="74"/>
      <c r="AE287" s="75" t="e">
        <f>VLOOKUP(AD287,分类参数表!$I$2:$J$10,2,FALSE)</f>
        <v>#N/A</v>
      </c>
      <c r="AF287" s="76"/>
      <c r="AG287" s="85"/>
      <c r="AH287" s="85"/>
      <c r="AI287" s="85"/>
      <c r="AJ287" s="85"/>
      <c r="AK287" s="85"/>
      <c r="AL287" s="85"/>
      <c r="AM287" s="86"/>
      <c r="AN287" s="87">
        <f>(Q287-AM287)/M287/N287</f>
        <v>0</v>
      </c>
      <c r="AO287" s="95"/>
    </row>
    <row r="288" spans="2:41" s="19" customFormat="1" ht="15" customHeight="1" x14ac:dyDescent="0.15"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64"/>
      <c r="R288" s="30"/>
      <c r="S288" s="30"/>
      <c r="T288" s="30"/>
      <c r="U288" s="30"/>
      <c r="V288" s="65"/>
      <c r="W288" s="64"/>
      <c r="X288" s="30"/>
      <c r="Y288" s="65"/>
      <c r="Z288" s="65"/>
      <c r="AA288" s="65"/>
      <c r="AB288" s="65"/>
      <c r="AC288" s="65"/>
      <c r="AD288" s="30"/>
      <c r="AE288" s="75" t="e">
        <f>VLOOKUP(AD288,分类参数表!$I$2:$J$10,2,FALSE)</f>
        <v>#N/A</v>
      </c>
      <c r="AF288" s="30"/>
      <c r="AG288" s="30"/>
      <c r="AH288" s="30"/>
      <c r="AI288" s="30"/>
      <c r="AJ288" s="30"/>
      <c r="AK288" s="30"/>
      <c r="AL288" s="30"/>
      <c r="AM288" s="65"/>
      <c r="AN288" s="88"/>
      <c r="AO288" s="96"/>
    </row>
    <row r="289" spans="2:41" ht="15" customHeight="1" x14ac:dyDescent="0.15">
      <c r="B289" s="4">
        <v>42361</v>
      </c>
      <c r="C289" s="5" t="s">
        <v>943</v>
      </c>
      <c r="D289" s="2">
        <v>1</v>
      </c>
      <c r="E289" s="6" t="s">
        <v>241</v>
      </c>
      <c r="F289" s="6"/>
      <c r="G289" s="2" t="s">
        <v>893</v>
      </c>
      <c r="H289" s="2" t="s">
        <v>166</v>
      </c>
      <c r="I289" s="2" t="s">
        <v>788</v>
      </c>
      <c r="J289" s="2" t="s">
        <v>44</v>
      </c>
      <c r="K289" s="6" t="s">
        <v>45</v>
      </c>
      <c r="L289" s="2" t="s">
        <v>66</v>
      </c>
      <c r="M289" s="2">
        <v>1</v>
      </c>
      <c r="N289" s="2">
        <v>500</v>
      </c>
      <c r="O289" s="48">
        <f>N289*M289</f>
        <v>500</v>
      </c>
      <c r="P289" s="326">
        <f>SUM(O289:O290)</f>
        <v>2020</v>
      </c>
      <c r="Q289" s="56"/>
      <c r="R289" s="329">
        <f>SUMPRODUCT(Q289:Q290+0)</f>
        <v>0</v>
      </c>
      <c r="S289" s="332">
        <f t="shared" si="55"/>
        <v>0</v>
      </c>
      <c r="T289" s="335" t="e">
        <f>LOOKUP(S289,{0.4,0.45,0.5,0.55,0.6,0.65,0.7,0.75,0.8,0.85,0.9,0.95,1},{0.1,0.175,0.25,0.325,0.4,0.475,0.55,0.625,0.7,0.775,0.85,0.925,1})</f>
        <v>#N/A</v>
      </c>
      <c r="U289" s="336"/>
      <c r="V289" s="339"/>
      <c r="W289" s="342"/>
      <c r="X289" s="345"/>
      <c r="Y289" s="348">
        <f t="shared" si="56"/>
        <v>0</v>
      </c>
      <c r="Z289" s="351" t="e">
        <f t="shared" si="57"/>
        <v>#N/A</v>
      </c>
      <c r="AA289" s="351" t="e">
        <f t="shared" si="58"/>
        <v>#N/A</v>
      </c>
      <c r="AB289" s="74"/>
      <c r="AC289" s="74"/>
      <c r="AE289" s="75" t="e">
        <f>VLOOKUP(AD289,分类参数表!$I$2:$J$10,2,FALSE)</f>
        <v>#N/A</v>
      </c>
      <c r="AF289" s="76"/>
      <c r="AG289" s="85"/>
      <c r="AH289" s="85"/>
      <c r="AI289" s="85"/>
      <c r="AJ289" s="85"/>
      <c r="AK289" s="85"/>
      <c r="AL289" s="85"/>
      <c r="AM289" s="86"/>
      <c r="AN289" s="87">
        <f>(Q289-AM289)/M289/N289</f>
        <v>0</v>
      </c>
      <c r="AO289" s="95"/>
    </row>
    <row r="290" spans="2:41" ht="15" customHeight="1" x14ac:dyDescent="0.15">
      <c r="B290" s="4">
        <v>42361</v>
      </c>
      <c r="C290" s="5" t="s">
        <v>943</v>
      </c>
      <c r="D290" s="2">
        <v>2</v>
      </c>
      <c r="E290" s="6" t="s">
        <v>146</v>
      </c>
      <c r="F290" s="6" t="s">
        <v>238</v>
      </c>
      <c r="G290" s="2" t="s">
        <v>187</v>
      </c>
      <c r="H290" s="2" t="s">
        <v>280</v>
      </c>
      <c r="I290" s="2" t="s">
        <v>239</v>
      </c>
      <c r="J290" s="2" t="s">
        <v>44</v>
      </c>
      <c r="K290" s="6" t="s">
        <v>45</v>
      </c>
      <c r="L290" s="2" t="s">
        <v>66</v>
      </c>
      <c r="M290" s="2">
        <v>1</v>
      </c>
      <c r="N290" s="2">
        <v>1520</v>
      </c>
      <c r="O290" s="48">
        <f>N290*M290</f>
        <v>1520</v>
      </c>
      <c r="P290" s="327"/>
      <c r="Q290" s="70"/>
      <c r="R290" s="330"/>
      <c r="S290" s="333"/>
      <c r="T290" s="327"/>
      <c r="U290" s="337"/>
      <c r="V290" s="340"/>
      <c r="W290" s="343"/>
      <c r="X290" s="346"/>
      <c r="Y290" s="349"/>
      <c r="Z290" s="352"/>
      <c r="AA290" s="352"/>
      <c r="AB290" s="74"/>
      <c r="AC290" s="74"/>
      <c r="AD290" s="22">
        <f>AD289</f>
        <v>0</v>
      </c>
      <c r="AE290" s="75" t="e">
        <f>VLOOKUP(AD290,分类参数表!$I$2:$J$10,2,FALSE)</f>
        <v>#N/A</v>
      </c>
      <c r="AF290" s="82"/>
      <c r="AG290" s="24"/>
      <c r="AH290" s="24"/>
      <c r="AI290" s="24"/>
      <c r="AJ290" s="24"/>
      <c r="AK290" s="24"/>
      <c r="AL290" s="24"/>
      <c r="AN290" s="94">
        <f>(Q290-AM290)/M290/N290</f>
        <v>0</v>
      </c>
      <c r="AO290" s="100"/>
    </row>
    <row r="291" spans="2:41" s="19" customFormat="1" ht="15" customHeight="1" x14ac:dyDescent="0.15">
      <c r="B291" s="30"/>
      <c r="C291" s="31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64"/>
      <c r="R291" s="30"/>
      <c r="S291" s="30"/>
      <c r="T291" s="30"/>
      <c r="U291" s="30"/>
      <c r="V291" s="65"/>
      <c r="W291" s="64"/>
      <c r="X291" s="30"/>
      <c r="Y291" s="65"/>
      <c r="Z291" s="65"/>
      <c r="AA291" s="65"/>
      <c r="AB291" s="65"/>
      <c r="AC291" s="65"/>
      <c r="AD291" s="30"/>
      <c r="AE291" s="75" t="e">
        <f>VLOOKUP(AD291,分类参数表!$I$2:$J$10,2,FALSE)</f>
        <v>#N/A</v>
      </c>
      <c r="AF291" s="30"/>
      <c r="AG291" s="30"/>
      <c r="AH291" s="30"/>
      <c r="AI291" s="30"/>
      <c r="AJ291" s="30"/>
      <c r="AK291" s="30"/>
      <c r="AL291" s="30"/>
      <c r="AM291" s="65"/>
      <c r="AN291" s="88"/>
      <c r="AO291" s="96"/>
    </row>
    <row r="292" spans="2:41" ht="15" customHeight="1" x14ac:dyDescent="0.15">
      <c r="B292" s="4">
        <v>42361</v>
      </c>
      <c r="C292" s="5" t="s">
        <v>944</v>
      </c>
      <c r="D292" s="2">
        <v>1</v>
      </c>
      <c r="E292" s="6" t="s">
        <v>90</v>
      </c>
      <c r="F292" s="6" t="s">
        <v>107</v>
      </c>
      <c r="G292" s="2" t="s">
        <v>945</v>
      </c>
      <c r="H292" s="2" t="s">
        <v>946</v>
      </c>
      <c r="I292" s="2" t="s">
        <v>43</v>
      </c>
      <c r="J292" s="2" t="s">
        <v>62</v>
      </c>
      <c r="K292" s="6" t="s">
        <v>55</v>
      </c>
      <c r="L292" s="2" t="s">
        <v>66</v>
      </c>
      <c r="M292" s="2">
        <v>1</v>
      </c>
      <c r="N292" s="2">
        <v>1598</v>
      </c>
      <c r="O292" s="48">
        <f t="shared" ref="O292:O298" si="59">N292*M292</f>
        <v>1598</v>
      </c>
      <c r="P292" s="326">
        <f>SUM(O292:O298)</f>
        <v>7743</v>
      </c>
      <c r="Q292" s="56"/>
      <c r="R292" s="329">
        <f>SUMPRODUCT(Q292:Q298+0)</f>
        <v>0</v>
      </c>
      <c r="S292" s="332">
        <f t="shared" si="55"/>
        <v>0</v>
      </c>
      <c r="T292" s="335" t="e">
        <f>LOOKUP(S292,{0.4,0.45,0.5,0.55,0.6,0.65,0.7,0.75,0.8,0.85,0.9,0.95,1},{0.1,0.175,0.25,0.325,0.4,0.475,0.55,0.625,0.7,0.775,0.85,0.925,1})</f>
        <v>#N/A</v>
      </c>
      <c r="U292" s="336"/>
      <c r="V292" s="339"/>
      <c r="W292" s="342"/>
      <c r="X292" s="345"/>
      <c r="Y292" s="348">
        <f t="shared" si="56"/>
        <v>0</v>
      </c>
      <c r="Z292" s="351" t="e">
        <f t="shared" si="57"/>
        <v>#N/A</v>
      </c>
      <c r="AA292" s="351" t="e">
        <f t="shared" si="58"/>
        <v>#N/A</v>
      </c>
      <c r="AB292" s="74"/>
      <c r="AC292" s="74"/>
      <c r="AE292" s="75" t="e">
        <f>VLOOKUP(AD292,分类参数表!$I$2:$J$10,2,FALSE)</f>
        <v>#N/A</v>
      </c>
      <c r="AF292" s="76"/>
      <c r="AG292" s="85"/>
      <c r="AH292" s="85"/>
      <c r="AI292" s="85"/>
      <c r="AJ292" s="85"/>
      <c r="AK292" s="85"/>
      <c r="AL292" s="85"/>
      <c r="AM292" s="86"/>
      <c r="AN292" s="87">
        <f t="shared" ref="AN292:AN298" si="60">(Q292-AM292)/M292/N292</f>
        <v>0</v>
      </c>
      <c r="AO292" s="95"/>
    </row>
    <row r="293" spans="2:41" ht="15" customHeight="1" x14ac:dyDescent="0.15">
      <c r="B293" s="4">
        <v>42361</v>
      </c>
      <c r="C293" s="5" t="s">
        <v>944</v>
      </c>
      <c r="D293" s="2">
        <v>2</v>
      </c>
      <c r="E293" s="6" t="s">
        <v>92</v>
      </c>
      <c r="F293" s="6" t="s">
        <v>91</v>
      </c>
      <c r="G293" s="2" t="s">
        <v>183</v>
      </c>
      <c r="H293" s="2" t="s">
        <v>781</v>
      </c>
      <c r="I293" s="2" t="s">
        <v>43</v>
      </c>
      <c r="J293" s="2" t="s">
        <v>44</v>
      </c>
      <c r="K293" s="6" t="s">
        <v>55</v>
      </c>
      <c r="L293" s="2" t="s">
        <v>66</v>
      </c>
      <c r="M293" s="2">
        <v>1</v>
      </c>
      <c r="N293" s="2">
        <v>1280</v>
      </c>
      <c r="O293" s="48">
        <f t="shared" si="59"/>
        <v>1280</v>
      </c>
      <c r="P293" s="327"/>
      <c r="Q293" s="70"/>
      <c r="R293" s="330"/>
      <c r="S293" s="333"/>
      <c r="T293" s="327"/>
      <c r="U293" s="337"/>
      <c r="V293" s="340"/>
      <c r="W293" s="343"/>
      <c r="X293" s="346"/>
      <c r="Y293" s="349"/>
      <c r="Z293" s="352"/>
      <c r="AA293" s="352"/>
      <c r="AB293" s="74"/>
      <c r="AC293" s="74"/>
      <c r="AD293" s="22">
        <f t="shared" ref="AD293:AD298" si="61">AD292</f>
        <v>0</v>
      </c>
      <c r="AE293" s="75" t="e">
        <f>VLOOKUP(AD293,分类参数表!$I$2:$J$10,2,FALSE)</f>
        <v>#N/A</v>
      </c>
      <c r="AF293" s="82"/>
      <c r="AG293" s="24"/>
      <c r="AH293" s="24"/>
      <c r="AI293" s="24"/>
      <c r="AJ293" s="24"/>
      <c r="AK293" s="24"/>
      <c r="AL293" s="24"/>
      <c r="AN293" s="94">
        <f t="shared" si="60"/>
        <v>0</v>
      </c>
      <c r="AO293" s="100"/>
    </row>
    <row r="294" spans="2:41" ht="15" customHeight="1" x14ac:dyDescent="0.15">
      <c r="B294" s="4">
        <v>42361</v>
      </c>
      <c r="C294" s="5" t="s">
        <v>944</v>
      </c>
      <c r="D294" s="2">
        <v>3</v>
      </c>
      <c r="E294" s="6" t="s">
        <v>69</v>
      </c>
      <c r="F294" s="6" t="s">
        <v>199</v>
      </c>
      <c r="G294" s="2" t="s">
        <v>947</v>
      </c>
      <c r="H294" s="2" t="s">
        <v>802</v>
      </c>
      <c r="I294" s="2" t="s">
        <v>43</v>
      </c>
      <c r="J294" s="2" t="s">
        <v>44</v>
      </c>
      <c r="K294" s="6" t="s">
        <v>55</v>
      </c>
      <c r="L294" s="2" t="s">
        <v>66</v>
      </c>
      <c r="M294" s="2">
        <v>1</v>
      </c>
      <c r="N294" s="2">
        <v>1180</v>
      </c>
      <c r="O294" s="48">
        <f t="shared" si="59"/>
        <v>1180</v>
      </c>
      <c r="P294" s="327"/>
      <c r="Q294" s="70"/>
      <c r="R294" s="330"/>
      <c r="S294" s="333"/>
      <c r="T294" s="327"/>
      <c r="U294" s="337"/>
      <c r="V294" s="340"/>
      <c r="W294" s="343"/>
      <c r="X294" s="346"/>
      <c r="Y294" s="349"/>
      <c r="Z294" s="352"/>
      <c r="AA294" s="352"/>
      <c r="AB294" s="83"/>
      <c r="AC294" s="83"/>
      <c r="AD294" s="22">
        <f t="shared" si="61"/>
        <v>0</v>
      </c>
      <c r="AE294" s="75" t="e">
        <f>VLOOKUP(AD294,分类参数表!$I$2:$J$10,2,FALSE)</f>
        <v>#N/A</v>
      </c>
      <c r="AF294" s="82"/>
      <c r="AG294" s="24"/>
      <c r="AH294" s="24"/>
      <c r="AI294" s="24"/>
      <c r="AJ294" s="24"/>
      <c r="AK294" s="24"/>
      <c r="AL294" s="24"/>
      <c r="AN294" s="94">
        <f t="shared" si="60"/>
        <v>0</v>
      </c>
      <c r="AO294" s="100"/>
    </row>
    <row r="295" spans="2:41" ht="15" customHeight="1" x14ac:dyDescent="0.15">
      <c r="B295" s="4">
        <v>42361</v>
      </c>
      <c r="C295" s="5" t="s">
        <v>944</v>
      </c>
      <c r="D295" s="2">
        <v>4</v>
      </c>
      <c r="E295" s="6" t="s">
        <v>122</v>
      </c>
      <c r="F295" s="6" t="s">
        <v>123</v>
      </c>
      <c r="G295" s="2" t="s">
        <v>124</v>
      </c>
      <c r="H295" s="2" t="s">
        <v>166</v>
      </c>
      <c r="I295" s="2" t="s">
        <v>89</v>
      </c>
      <c r="J295" s="2" t="s">
        <v>44</v>
      </c>
      <c r="K295" s="6" t="s">
        <v>55</v>
      </c>
      <c r="L295" s="2" t="s">
        <v>66</v>
      </c>
      <c r="M295" s="2">
        <v>1</v>
      </c>
      <c r="N295" s="2">
        <v>800</v>
      </c>
      <c r="O295" s="48">
        <f t="shared" si="59"/>
        <v>800</v>
      </c>
      <c r="P295" s="327"/>
      <c r="Q295" s="70"/>
      <c r="R295" s="330"/>
      <c r="S295" s="333"/>
      <c r="T295" s="327"/>
      <c r="U295" s="337"/>
      <c r="V295" s="340"/>
      <c r="W295" s="343"/>
      <c r="X295" s="346"/>
      <c r="Y295" s="349"/>
      <c r="Z295" s="352"/>
      <c r="AA295" s="352"/>
      <c r="AB295" s="74"/>
      <c r="AC295" s="74"/>
      <c r="AD295" s="22">
        <f t="shared" si="61"/>
        <v>0</v>
      </c>
      <c r="AE295" s="75" t="e">
        <f>VLOOKUP(AD295,分类参数表!$I$2:$J$10,2,FALSE)</f>
        <v>#N/A</v>
      </c>
      <c r="AF295" s="82"/>
      <c r="AG295" s="24"/>
      <c r="AH295" s="24"/>
      <c r="AI295" s="24"/>
      <c r="AJ295" s="24"/>
      <c r="AK295" s="24"/>
      <c r="AL295" s="24"/>
      <c r="AN295" s="94">
        <f t="shared" si="60"/>
        <v>0</v>
      </c>
      <c r="AO295" s="100"/>
    </row>
    <row r="296" spans="2:41" ht="15" customHeight="1" x14ac:dyDescent="0.15">
      <c r="B296" s="4">
        <v>42361</v>
      </c>
      <c r="C296" s="5" t="s">
        <v>944</v>
      </c>
      <c r="D296" s="2">
        <v>5</v>
      </c>
      <c r="E296" s="6" t="s">
        <v>122</v>
      </c>
      <c r="F296" s="6" t="s">
        <v>123</v>
      </c>
      <c r="G296" s="2" t="s">
        <v>226</v>
      </c>
      <c r="H296" s="2" t="s">
        <v>166</v>
      </c>
      <c r="I296" s="2" t="s">
        <v>43</v>
      </c>
      <c r="J296" s="2" t="s">
        <v>62</v>
      </c>
      <c r="K296" s="6" t="s">
        <v>55</v>
      </c>
      <c r="L296" s="2" t="s">
        <v>66</v>
      </c>
      <c r="M296" s="2">
        <v>1</v>
      </c>
      <c r="N296" s="2">
        <v>980</v>
      </c>
      <c r="O296" s="48">
        <f t="shared" si="59"/>
        <v>980</v>
      </c>
      <c r="P296" s="327"/>
      <c r="Q296" s="70"/>
      <c r="R296" s="330"/>
      <c r="S296" s="333"/>
      <c r="T296" s="327"/>
      <c r="U296" s="337"/>
      <c r="V296" s="340"/>
      <c r="W296" s="343"/>
      <c r="X296" s="346"/>
      <c r="Y296" s="349"/>
      <c r="Z296" s="352"/>
      <c r="AA296" s="352"/>
      <c r="AB296" s="74"/>
      <c r="AC296" s="74"/>
      <c r="AD296" s="22">
        <f t="shared" si="61"/>
        <v>0</v>
      </c>
      <c r="AE296" s="75" t="e">
        <f>VLOOKUP(AD296,分类参数表!$I$2:$J$10,2,FALSE)</f>
        <v>#N/A</v>
      </c>
      <c r="AF296" s="82"/>
      <c r="AG296" s="24"/>
      <c r="AH296" s="24"/>
      <c r="AI296" s="24"/>
      <c r="AJ296" s="24"/>
      <c r="AK296" s="24"/>
      <c r="AL296" s="24"/>
      <c r="AN296" s="94">
        <f t="shared" si="60"/>
        <v>0</v>
      </c>
      <c r="AO296" s="100"/>
    </row>
    <row r="297" spans="2:41" ht="15" customHeight="1" x14ac:dyDescent="0.15">
      <c r="B297" s="4">
        <v>42361</v>
      </c>
      <c r="C297" s="5" t="s">
        <v>944</v>
      </c>
      <c r="D297" s="2">
        <v>6</v>
      </c>
      <c r="E297" s="6" t="s">
        <v>75</v>
      </c>
      <c r="F297" s="6" t="s">
        <v>221</v>
      </c>
      <c r="G297" s="2" t="s">
        <v>948</v>
      </c>
      <c r="H297" s="2" t="s">
        <v>222</v>
      </c>
      <c r="I297" s="2" t="s">
        <v>53</v>
      </c>
      <c r="J297" s="2" t="s">
        <v>62</v>
      </c>
      <c r="K297" s="6" t="s">
        <v>55</v>
      </c>
      <c r="L297" s="2" t="s">
        <v>66</v>
      </c>
      <c r="M297" s="2">
        <v>1</v>
      </c>
      <c r="N297" s="2">
        <v>1130</v>
      </c>
      <c r="O297" s="48">
        <f t="shared" si="59"/>
        <v>1130</v>
      </c>
      <c r="P297" s="327"/>
      <c r="Q297" s="70"/>
      <c r="R297" s="330"/>
      <c r="S297" s="333"/>
      <c r="T297" s="327"/>
      <c r="U297" s="337"/>
      <c r="V297" s="340"/>
      <c r="W297" s="343"/>
      <c r="X297" s="346"/>
      <c r="Y297" s="349"/>
      <c r="Z297" s="352"/>
      <c r="AA297" s="352"/>
      <c r="AB297" s="74"/>
      <c r="AC297" s="74"/>
      <c r="AD297" s="22">
        <f t="shared" si="61"/>
        <v>0</v>
      </c>
      <c r="AE297" s="75" t="e">
        <f>VLOOKUP(AD297,分类参数表!$I$2:$J$10,2,FALSE)</f>
        <v>#N/A</v>
      </c>
      <c r="AF297" s="82"/>
      <c r="AG297" s="24"/>
      <c r="AH297" s="24"/>
      <c r="AI297" s="24"/>
      <c r="AJ297" s="24"/>
      <c r="AK297" s="24"/>
      <c r="AL297" s="24"/>
      <c r="AN297" s="94">
        <f t="shared" si="60"/>
        <v>0</v>
      </c>
      <c r="AO297" s="100"/>
    </row>
    <row r="298" spans="2:41" ht="15" customHeight="1" x14ac:dyDescent="0.15">
      <c r="B298" s="4">
        <v>42361</v>
      </c>
      <c r="C298" s="5" t="s">
        <v>944</v>
      </c>
      <c r="D298" s="2">
        <v>7</v>
      </c>
      <c r="E298" s="6" t="s">
        <v>87</v>
      </c>
      <c r="F298" s="6" t="s">
        <v>41</v>
      </c>
      <c r="G298" s="2" t="s">
        <v>88</v>
      </c>
      <c r="H298" s="2" t="s">
        <v>166</v>
      </c>
      <c r="I298" s="2" t="s">
        <v>43</v>
      </c>
      <c r="J298" s="2" t="s">
        <v>44</v>
      </c>
      <c r="K298" s="6" t="s">
        <v>55</v>
      </c>
      <c r="L298" s="2" t="s">
        <v>66</v>
      </c>
      <c r="M298" s="2">
        <v>1</v>
      </c>
      <c r="N298" s="2">
        <v>775</v>
      </c>
      <c r="O298" s="48">
        <f t="shared" si="59"/>
        <v>775</v>
      </c>
      <c r="P298" s="327"/>
      <c r="Q298" s="70"/>
      <c r="R298" s="330"/>
      <c r="S298" s="333"/>
      <c r="T298" s="327"/>
      <c r="U298" s="337"/>
      <c r="V298" s="340"/>
      <c r="W298" s="343"/>
      <c r="X298" s="346"/>
      <c r="Y298" s="349"/>
      <c r="Z298" s="352"/>
      <c r="AA298" s="352"/>
      <c r="AB298" s="74"/>
      <c r="AC298" s="74"/>
      <c r="AD298" s="22">
        <f t="shared" si="61"/>
        <v>0</v>
      </c>
      <c r="AE298" s="75" t="e">
        <f>VLOOKUP(AD298,分类参数表!$I$2:$J$10,2,FALSE)</f>
        <v>#N/A</v>
      </c>
      <c r="AF298" s="82"/>
      <c r="AG298" s="24"/>
      <c r="AH298" s="24"/>
      <c r="AI298" s="24"/>
      <c r="AJ298" s="24"/>
      <c r="AK298" s="24"/>
      <c r="AL298" s="24"/>
      <c r="AN298" s="94">
        <f t="shared" si="60"/>
        <v>0</v>
      </c>
      <c r="AO298" s="100"/>
    </row>
    <row r="299" spans="2:41" s="19" customFormat="1" ht="15" customHeight="1" x14ac:dyDescent="0.15">
      <c r="B299" s="30"/>
      <c r="C299" s="31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64"/>
      <c r="R299" s="30"/>
      <c r="S299" s="30"/>
      <c r="T299" s="30"/>
      <c r="U299" s="30"/>
      <c r="V299" s="65"/>
      <c r="W299" s="64"/>
      <c r="X299" s="30"/>
      <c r="Y299" s="65"/>
      <c r="Z299" s="65"/>
      <c r="AA299" s="65"/>
      <c r="AB299" s="65"/>
      <c r="AC299" s="65"/>
      <c r="AD299" s="30"/>
      <c r="AE299" s="75" t="e">
        <f>VLOOKUP(AD299,分类参数表!$I$2:$J$10,2,FALSE)</f>
        <v>#N/A</v>
      </c>
      <c r="AF299" s="30"/>
      <c r="AG299" s="30"/>
      <c r="AH299" s="30"/>
      <c r="AI299" s="30"/>
      <c r="AJ299" s="30"/>
      <c r="AK299" s="30"/>
      <c r="AL299" s="30"/>
      <c r="AM299" s="65"/>
      <c r="AN299" s="88"/>
      <c r="AO299" s="96"/>
    </row>
    <row r="300" spans="2:41" ht="15" customHeight="1" x14ac:dyDescent="0.15">
      <c r="B300" s="4">
        <v>42361</v>
      </c>
      <c r="C300" s="5" t="s">
        <v>949</v>
      </c>
      <c r="D300" s="2">
        <v>1</v>
      </c>
      <c r="E300" s="6" t="s">
        <v>50</v>
      </c>
      <c r="F300" s="6" t="s">
        <v>112</v>
      </c>
      <c r="G300" s="50"/>
      <c r="H300" s="2" t="s">
        <v>138</v>
      </c>
      <c r="I300" s="2" t="s">
        <v>53</v>
      </c>
      <c r="J300" s="2" t="s">
        <v>62</v>
      </c>
      <c r="K300" s="6" t="s">
        <v>55</v>
      </c>
      <c r="L300" s="2" t="s">
        <v>46</v>
      </c>
      <c r="M300" s="2">
        <v>1</v>
      </c>
      <c r="N300" s="2">
        <v>50</v>
      </c>
      <c r="O300" s="48">
        <f>N300*M300</f>
        <v>50</v>
      </c>
      <c r="P300" s="326">
        <f>SUM(O300:O301)</f>
        <v>80</v>
      </c>
      <c r="Q300" s="56"/>
      <c r="R300" s="329">
        <f>SUMPRODUCT(Q300:Q301+0)</f>
        <v>0</v>
      </c>
      <c r="S300" s="332">
        <f t="shared" ref="S300:S305" si="62">R300/P300</f>
        <v>0</v>
      </c>
      <c r="T300" s="335" t="e">
        <f>LOOKUP(S300,{0.4,0.45,0.5,0.55,0.6,0.65,0.7,0.75,0.8,0.85,0.9,0.95,1},{0.1,0.175,0.25,0.325,0.4,0.475,0.55,0.625,0.7,0.775,0.85,0.925,1})</f>
        <v>#N/A</v>
      </c>
      <c r="U300" s="336"/>
      <c r="V300" s="339"/>
      <c r="W300" s="342"/>
      <c r="X300" s="345"/>
      <c r="Y300" s="348">
        <f t="shared" ref="Y300:Y305" si="63">R300-(V300/10)-X300</f>
        <v>0</v>
      </c>
      <c r="Z300" s="351" t="e">
        <f t="shared" ref="Z300:Z305" si="64">Y300*T300*AE300</f>
        <v>#N/A</v>
      </c>
      <c r="AA300" s="351" t="e">
        <f t="shared" ref="AA300:AA305" si="65">U300-V300+Z300</f>
        <v>#N/A</v>
      </c>
      <c r="AB300" s="74"/>
      <c r="AC300" s="74"/>
      <c r="AE300" s="75" t="e">
        <f>VLOOKUP(AD300,分类参数表!$I$2:$J$10,2,FALSE)</f>
        <v>#N/A</v>
      </c>
      <c r="AF300" s="76"/>
      <c r="AG300" s="85"/>
      <c r="AH300" s="85"/>
      <c r="AI300" s="85"/>
      <c r="AJ300" s="85"/>
      <c r="AK300" s="85"/>
      <c r="AL300" s="85"/>
      <c r="AM300" s="86"/>
      <c r="AN300" s="87">
        <f>(Q300-AM300)/M300/N300</f>
        <v>0</v>
      </c>
      <c r="AO300" s="95"/>
    </row>
    <row r="301" spans="2:41" ht="15" customHeight="1" x14ac:dyDescent="0.15">
      <c r="B301" s="4">
        <v>42361</v>
      </c>
      <c r="C301" s="5" t="s">
        <v>949</v>
      </c>
      <c r="D301" s="2">
        <v>2</v>
      </c>
      <c r="E301" s="6" t="s">
        <v>56</v>
      </c>
      <c r="F301" s="6" t="s">
        <v>52</v>
      </c>
      <c r="G301" s="50"/>
      <c r="H301" s="2" t="s">
        <v>138</v>
      </c>
      <c r="I301" s="2" t="s">
        <v>53</v>
      </c>
      <c r="J301" s="2" t="s">
        <v>44</v>
      </c>
      <c r="K301" s="6" t="s">
        <v>55</v>
      </c>
      <c r="L301" s="2" t="s">
        <v>46</v>
      </c>
      <c r="M301" s="2">
        <v>1</v>
      </c>
      <c r="N301" s="2">
        <v>30</v>
      </c>
      <c r="O301" s="48">
        <f>N301*M301</f>
        <v>30</v>
      </c>
      <c r="P301" s="327"/>
      <c r="Q301" s="70"/>
      <c r="R301" s="330"/>
      <c r="S301" s="333"/>
      <c r="T301" s="327"/>
      <c r="U301" s="337"/>
      <c r="V301" s="340"/>
      <c r="W301" s="343"/>
      <c r="X301" s="346"/>
      <c r="Y301" s="349"/>
      <c r="Z301" s="352"/>
      <c r="AA301" s="352"/>
      <c r="AB301" s="74"/>
      <c r="AC301" s="74"/>
      <c r="AD301" s="22">
        <f>AD300</f>
        <v>0</v>
      </c>
      <c r="AE301" s="75" t="e">
        <f>VLOOKUP(AD301,分类参数表!$I$2:$J$10,2,FALSE)</f>
        <v>#N/A</v>
      </c>
      <c r="AF301" s="82"/>
      <c r="AG301" s="24"/>
      <c r="AH301" s="24"/>
      <c r="AI301" s="24"/>
      <c r="AJ301" s="24"/>
      <c r="AK301" s="24"/>
      <c r="AL301" s="24"/>
      <c r="AN301" s="94">
        <f>(Q301-AM301)/M301/N301</f>
        <v>0</v>
      </c>
      <c r="AO301" s="100"/>
    </row>
    <row r="302" spans="2:41" s="20" customFormat="1" x14ac:dyDescent="0.15">
      <c r="B302" s="36"/>
      <c r="C302" s="3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67"/>
      <c r="R302" s="38"/>
      <c r="S302" s="38"/>
      <c r="T302" s="38"/>
      <c r="U302" s="38"/>
      <c r="V302" s="68"/>
      <c r="W302" s="67"/>
      <c r="X302" s="38"/>
      <c r="Y302" s="68"/>
      <c r="Z302" s="68"/>
      <c r="AA302" s="68"/>
      <c r="AB302" s="68"/>
      <c r="AC302" s="68"/>
      <c r="AD302" s="38"/>
      <c r="AE302" s="75" t="e">
        <f>VLOOKUP(AD302,分类参数表!$I$2:$J$10,2,FALSE)</f>
        <v>#N/A</v>
      </c>
      <c r="AF302" s="38"/>
      <c r="AG302" s="38"/>
      <c r="AH302" s="38"/>
      <c r="AI302" s="38"/>
      <c r="AJ302" s="38"/>
      <c r="AK302" s="38"/>
      <c r="AL302" s="38"/>
      <c r="AM302" s="68"/>
      <c r="AN302" s="90"/>
      <c r="AO302" s="98"/>
    </row>
    <row r="303" spans="2:41" ht="15" customHeight="1" x14ac:dyDescent="0.15">
      <c r="B303" s="4">
        <v>42362</v>
      </c>
      <c r="C303" s="5" t="s">
        <v>950</v>
      </c>
      <c r="D303" s="2">
        <v>1</v>
      </c>
      <c r="E303" s="6" t="s">
        <v>100</v>
      </c>
      <c r="F303" s="6" t="s">
        <v>128</v>
      </c>
      <c r="G303" s="2" t="s">
        <v>129</v>
      </c>
      <c r="H303" s="2" t="s">
        <v>951</v>
      </c>
      <c r="I303" s="2" t="s">
        <v>104</v>
      </c>
      <c r="J303" s="2" t="s">
        <v>44</v>
      </c>
      <c r="K303" s="6" t="s">
        <v>55</v>
      </c>
      <c r="L303" s="2" t="s">
        <v>46</v>
      </c>
      <c r="M303" s="2">
        <v>1</v>
      </c>
      <c r="N303" s="2">
        <v>160</v>
      </c>
      <c r="O303" s="48">
        <f>N303*M303</f>
        <v>160</v>
      </c>
      <c r="P303" s="49">
        <f>SUM(O303:O303)</f>
        <v>160</v>
      </c>
      <c r="Q303" s="56"/>
      <c r="R303" s="57">
        <f>SUMPRODUCT(Q303:Q303+0)</f>
        <v>0</v>
      </c>
      <c r="S303" s="58">
        <f t="shared" si="62"/>
        <v>0</v>
      </c>
      <c r="T303" s="59" t="e">
        <f>LOOKUP(S303,{0.4,0.45,0.5,0.55,0.6,0.65,0.7,0.75,0.8,0.85,0.9,0.95,1},{0.1,0.175,0.25,0.325,0.4,0.475,0.55,0.625,0.7,0.775,0.85,0.925,1})</f>
        <v>#N/A</v>
      </c>
      <c r="U303" s="60"/>
      <c r="V303" s="61"/>
      <c r="W303" s="62"/>
      <c r="X303" s="63"/>
      <c r="Y303" s="72">
        <f t="shared" si="63"/>
        <v>0</v>
      </c>
      <c r="Z303" s="73" t="e">
        <f t="shared" si="64"/>
        <v>#N/A</v>
      </c>
      <c r="AA303" s="73" t="e">
        <f t="shared" si="65"/>
        <v>#N/A</v>
      </c>
      <c r="AB303" s="74"/>
      <c r="AC303" s="74"/>
      <c r="AE303" s="75" t="e">
        <f>VLOOKUP(AD303,分类参数表!$I$2:$J$10,2,FALSE)</f>
        <v>#N/A</v>
      </c>
      <c r="AF303" s="76"/>
      <c r="AG303" s="85"/>
      <c r="AH303" s="85"/>
      <c r="AI303" s="85"/>
      <c r="AJ303" s="85"/>
      <c r="AK303" s="85"/>
      <c r="AL303" s="85"/>
      <c r="AM303" s="86"/>
      <c r="AN303" s="87">
        <f>(Q303-AM303)/M303/N303</f>
        <v>0</v>
      </c>
      <c r="AO303" s="95"/>
    </row>
    <row r="304" spans="2:41" s="19" customFormat="1" ht="15" customHeight="1" x14ac:dyDescent="0.15"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64"/>
      <c r="R304" s="30"/>
      <c r="S304" s="30"/>
      <c r="T304" s="30"/>
      <c r="U304" s="30"/>
      <c r="V304" s="65"/>
      <c r="W304" s="64"/>
      <c r="X304" s="30"/>
      <c r="Y304" s="65"/>
      <c r="Z304" s="65"/>
      <c r="AA304" s="65"/>
      <c r="AB304" s="65"/>
      <c r="AC304" s="65"/>
      <c r="AD304" s="30"/>
      <c r="AE304" s="75" t="e">
        <f>VLOOKUP(AD304,分类参数表!$I$2:$J$10,2,FALSE)</f>
        <v>#N/A</v>
      </c>
      <c r="AF304" s="30"/>
      <c r="AG304" s="30"/>
      <c r="AH304" s="30"/>
      <c r="AI304" s="30"/>
      <c r="AJ304" s="30"/>
      <c r="AK304" s="30"/>
      <c r="AL304" s="30"/>
      <c r="AM304" s="65"/>
      <c r="AN304" s="88"/>
      <c r="AO304" s="96"/>
    </row>
    <row r="305" spans="2:41" ht="15" customHeight="1" x14ac:dyDescent="0.15">
      <c r="B305" s="4">
        <v>42362</v>
      </c>
      <c r="C305" s="5" t="s">
        <v>952</v>
      </c>
      <c r="D305" s="2">
        <v>1</v>
      </c>
      <c r="E305" s="6" t="s">
        <v>64</v>
      </c>
      <c r="F305" s="6" t="s">
        <v>101</v>
      </c>
      <c r="G305" s="2" t="s">
        <v>953</v>
      </c>
      <c r="H305" s="50"/>
      <c r="I305" s="2" t="s">
        <v>954</v>
      </c>
      <c r="J305" s="2" t="s">
        <v>44</v>
      </c>
      <c r="K305" s="6" t="s">
        <v>45</v>
      </c>
      <c r="L305" s="2" t="s">
        <v>64</v>
      </c>
      <c r="M305" s="2">
        <v>1</v>
      </c>
      <c r="N305" s="2">
        <v>3380</v>
      </c>
      <c r="O305" s="48">
        <f t="shared" ref="O305:O311" si="66">N305*M305</f>
        <v>3380</v>
      </c>
      <c r="P305" s="326">
        <f>SUM(O305:O311)</f>
        <v>11246</v>
      </c>
      <c r="Q305" s="56"/>
      <c r="R305" s="329">
        <f>SUMPRODUCT(Q305:Q311+0)</f>
        <v>0</v>
      </c>
      <c r="S305" s="332">
        <f t="shared" si="62"/>
        <v>0</v>
      </c>
      <c r="T305" s="335" t="e">
        <f>LOOKUP(S305,{0.4,0.45,0.5,0.55,0.6,0.65,0.7,0.75,0.8,0.85,0.9,0.95,1},{0.1,0.175,0.25,0.325,0.4,0.475,0.55,0.625,0.7,0.775,0.85,0.925,1})</f>
        <v>#N/A</v>
      </c>
      <c r="U305" s="336"/>
      <c r="V305" s="339"/>
      <c r="W305" s="342"/>
      <c r="X305" s="345"/>
      <c r="Y305" s="348">
        <f t="shared" si="63"/>
        <v>0</v>
      </c>
      <c r="Z305" s="351" t="e">
        <f t="shared" si="64"/>
        <v>#N/A</v>
      </c>
      <c r="AA305" s="351" t="e">
        <f t="shared" si="65"/>
        <v>#N/A</v>
      </c>
      <c r="AB305" s="74"/>
      <c r="AC305" s="74"/>
      <c r="AE305" s="75" t="e">
        <f>VLOOKUP(AD305,分类参数表!$I$2:$J$10,2,FALSE)</f>
        <v>#N/A</v>
      </c>
      <c r="AF305" s="76"/>
      <c r="AG305" s="85"/>
      <c r="AH305" s="85"/>
      <c r="AI305" s="85"/>
      <c r="AJ305" s="85"/>
      <c r="AK305" s="85"/>
      <c r="AL305" s="85"/>
      <c r="AM305" s="86"/>
      <c r="AN305" s="87">
        <f t="shared" ref="AN305:AN311" si="67">(Q305-AM305)/M305/N305</f>
        <v>0</v>
      </c>
      <c r="AO305" s="95"/>
    </row>
    <row r="306" spans="2:41" ht="15" customHeight="1" x14ac:dyDescent="0.15">
      <c r="B306" s="4">
        <v>42362</v>
      </c>
      <c r="C306" s="5" t="s">
        <v>952</v>
      </c>
      <c r="D306" s="2">
        <v>2</v>
      </c>
      <c r="E306" s="6" t="s">
        <v>102</v>
      </c>
      <c r="F306" s="6" t="s">
        <v>133</v>
      </c>
      <c r="G306" s="2" t="s">
        <v>155</v>
      </c>
      <c r="H306" s="2" t="s">
        <v>955</v>
      </c>
      <c r="I306" s="2" t="s">
        <v>104</v>
      </c>
      <c r="J306" s="2" t="s">
        <v>44</v>
      </c>
      <c r="K306" s="6" t="s">
        <v>45</v>
      </c>
      <c r="L306" s="2" t="s">
        <v>64</v>
      </c>
      <c r="M306" s="2">
        <v>1</v>
      </c>
      <c r="N306" s="2">
        <v>2560</v>
      </c>
      <c r="O306" s="48">
        <f t="shared" si="66"/>
        <v>2560</v>
      </c>
      <c r="P306" s="327"/>
      <c r="Q306" s="70"/>
      <c r="R306" s="330"/>
      <c r="S306" s="333"/>
      <c r="T306" s="327"/>
      <c r="U306" s="337"/>
      <c r="V306" s="340"/>
      <c r="W306" s="343"/>
      <c r="X306" s="346"/>
      <c r="Y306" s="349"/>
      <c r="Z306" s="352"/>
      <c r="AA306" s="352"/>
      <c r="AB306" s="74"/>
      <c r="AC306" s="74"/>
      <c r="AD306" s="22">
        <f t="shared" ref="AD306:AD311" si="68">AD305</f>
        <v>0</v>
      </c>
      <c r="AE306" s="75" t="e">
        <f>VLOOKUP(AD306,分类参数表!$I$2:$J$10,2,FALSE)</f>
        <v>#N/A</v>
      </c>
      <c r="AF306" s="82"/>
      <c r="AG306" s="24"/>
      <c r="AH306" s="24"/>
      <c r="AI306" s="24"/>
      <c r="AJ306" s="24"/>
      <c r="AK306" s="24"/>
      <c r="AL306" s="24"/>
      <c r="AN306" s="94">
        <f t="shared" si="67"/>
        <v>0</v>
      </c>
      <c r="AO306" s="100"/>
    </row>
    <row r="307" spans="2:41" ht="15" customHeight="1" x14ac:dyDescent="0.15">
      <c r="B307" s="4">
        <v>42362</v>
      </c>
      <c r="C307" s="5" t="s">
        <v>952</v>
      </c>
      <c r="D307" s="2">
        <v>3</v>
      </c>
      <c r="E307" s="6" t="s">
        <v>90</v>
      </c>
      <c r="F307" s="6" t="s">
        <v>91</v>
      </c>
      <c r="G307" s="2" t="s">
        <v>956</v>
      </c>
      <c r="H307" s="2" t="s">
        <v>957</v>
      </c>
      <c r="I307" s="2" t="s">
        <v>192</v>
      </c>
      <c r="J307" s="2" t="s">
        <v>44</v>
      </c>
      <c r="K307" s="6" t="s">
        <v>45</v>
      </c>
      <c r="L307" s="2" t="s">
        <v>64</v>
      </c>
      <c r="M307" s="2">
        <v>1</v>
      </c>
      <c r="N307" s="2">
        <v>1780</v>
      </c>
      <c r="O307" s="48">
        <f t="shared" si="66"/>
        <v>1780</v>
      </c>
      <c r="P307" s="327"/>
      <c r="Q307" s="70"/>
      <c r="R307" s="330"/>
      <c r="S307" s="333"/>
      <c r="T307" s="327"/>
      <c r="U307" s="337"/>
      <c r="V307" s="340"/>
      <c r="W307" s="343"/>
      <c r="X307" s="346"/>
      <c r="Y307" s="349"/>
      <c r="Z307" s="352"/>
      <c r="AA307" s="352"/>
      <c r="AB307" s="83"/>
      <c r="AC307" s="83"/>
      <c r="AD307" s="22">
        <f t="shared" si="68"/>
        <v>0</v>
      </c>
      <c r="AE307" s="75" t="e">
        <f>VLOOKUP(AD307,分类参数表!$I$2:$J$10,2,FALSE)</f>
        <v>#N/A</v>
      </c>
      <c r="AF307" s="82"/>
      <c r="AG307" s="24"/>
      <c r="AH307" s="24"/>
      <c r="AI307" s="24"/>
      <c r="AJ307" s="24"/>
      <c r="AK307" s="24"/>
      <c r="AL307" s="24"/>
      <c r="AN307" s="94">
        <f t="shared" si="67"/>
        <v>0</v>
      </c>
      <c r="AO307" s="100"/>
    </row>
    <row r="308" spans="2:41" ht="15" customHeight="1" x14ac:dyDescent="0.15">
      <c r="B308" s="4">
        <v>42362</v>
      </c>
      <c r="C308" s="5" t="s">
        <v>952</v>
      </c>
      <c r="D308" s="2">
        <v>4</v>
      </c>
      <c r="E308" s="6" t="s">
        <v>92</v>
      </c>
      <c r="F308" s="6" t="s">
        <v>91</v>
      </c>
      <c r="G308" s="2" t="s">
        <v>958</v>
      </c>
      <c r="H308" s="2" t="s">
        <v>957</v>
      </c>
      <c r="I308" s="2" t="s">
        <v>192</v>
      </c>
      <c r="J308" s="2" t="s">
        <v>44</v>
      </c>
      <c r="K308" s="6" t="s">
        <v>45</v>
      </c>
      <c r="L308" s="2" t="s">
        <v>64</v>
      </c>
      <c r="M308" s="2">
        <v>1</v>
      </c>
      <c r="N308" s="2">
        <v>1290</v>
      </c>
      <c r="O308" s="48">
        <f t="shared" si="66"/>
        <v>1290</v>
      </c>
      <c r="P308" s="327"/>
      <c r="Q308" s="70"/>
      <c r="R308" s="330"/>
      <c r="S308" s="333"/>
      <c r="T308" s="327"/>
      <c r="U308" s="337"/>
      <c r="V308" s="340"/>
      <c r="W308" s="343"/>
      <c r="X308" s="346"/>
      <c r="Y308" s="349"/>
      <c r="Z308" s="352"/>
      <c r="AA308" s="352"/>
      <c r="AB308" s="74"/>
      <c r="AC308" s="74"/>
      <c r="AD308" s="22">
        <f t="shared" si="68"/>
        <v>0</v>
      </c>
      <c r="AE308" s="75" t="e">
        <f>VLOOKUP(AD308,分类参数表!$I$2:$J$10,2,FALSE)</f>
        <v>#N/A</v>
      </c>
      <c r="AF308" s="82"/>
      <c r="AG308" s="24"/>
      <c r="AH308" s="24"/>
      <c r="AI308" s="24"/>
      <c r="AJ308" s="24"/>
      <c r="AK308" s="24"/>
      <c r="AL308" s="24"/>
      <c r="AN308" s="94">
        <f t="shared" si="67"/>
        <v>0</v>
      </c>
      <c r="AO308" s="100"/>
    </row>
    <row r="309" spans="2:41" ht="15" customHeight="1" x14ac:dyDescent="0.15">
      <c r="B309" s="4">
        <v>42362</v>
      </c>
      <c r="C309" s="5" t="s">
        <v>952</v>
      </c>
      <c r="D309" s="2">
        <v>5</v>
      </c>
      <c r="E309" s="6" t="s">
        <v>83</v>
      </c>
      <c r="F309" s="6" t="s">
        <v>79</v>
      </c>
      <c r="G309" s="2" t="s">
        <v>244</v>
      </c>
      <c r="H309" s="2" t="s">
        <v>304</v>
      </c>
      <c r="I309" s="2">
        <v>42</v>
      </c>
      <c r="J309" s="2" t="s">
        <v>44</v>
      </c>
      <c r="K309" s="6" t="s">
        <v>45</v>
      </c>
      <c r="L309" s="2" t="s">
        <v>64</v>
      </c>
      <c r="M309" s="2">
        <v>1</v>
      </c>
      <c r="N309" s="2">
        <v>1628</v>
      </c>
      <c r="O309" s="48">
        <f t="shared" si="66"/>
        <v>1628</v>
      </c>
      <c r="P309" s="327"/>
      <c r="Q309" s="70"/>
      <c r="R309" s="330"/>
      <c r="S309" s="333"/>
      <c r="T309" s="327"/>
      <c r="U309" s="337"/>
      <c r="V309" s="340"/>
      <c r="W309" s="343"/>
      <c r="X309" s="346"/>
      <c r="Y309" s="349"/>
      <c r="Z309" s="352"/>
      <c r="AA309" s="352"/>
      <c r="AB309" s="74"/>
      <c r="AC309" s="74"/>
      <c r="AD309" s="22">
        <f t="shared" si="68"/>
        <v>0</v>
      </c>
      <c r="AE309" s="75" t="e">
        <f>VLOOKUP(AD309,分类参数表!$I$2:$J$10,2,FALSE)</f>
        <v>#N/A</v>
      </c>
      <c r="AF309" s="82"/>
      <c r="AG309" s="24"/>
      <c r="AH309" s="24"/>
      <c r="AI309" s="24"/>
      <c r="AJ309" s="24"/>
      <c r="AK309" s="24"/>
      <c r="AL309" s="24"/>
      <c r="AN309" s="94">
        <f t="shared" si="67"/>
        <v>0</v>
      </c>
      <c r="AO309" s="100"/>
    </row>
    <row r="310" spans="2:41" ht="15" customHeight="1" x14ac:dyDescent="0.15">
      <c r="B310" s="4">
        <v>42362</v>
      </c>
      <c r="C310" s="5" t="s">
        <v>952</v>
      </c>
      <c r="D310" s="2">
        <v>6</v>
      </c>
      <c r="E310" s="6" t="s">
        <v>87</v>
      </c>
      <c r="F310" s="6" t="s">
        <v>194</v>
      </c>
      <c r="G310" s="2" t="s">
        <v>99</v>
      </c>
      <c r="H310" s="2" t="s">
        <v>195</v>
      </c>
      <c r="I310" s="2" t="s">
        <v>192</v>
      </c>
      <c r="J310" s="2" t="s">
        <v>44</v>
      </c>
      <c r="K310" s="6" t="s">
        <v>45</v>
      </c>
      <c r="L310" s="2" t="s">
        <v>64</v>
      </c>
      <c r="M310" s="2">
        <v>1</v>
      </c>
      <c r="N310" s="2">
        <v>350</v>
      </c>
      <c r="O310" s="48">
        <f t="shared" si="66"/>
        <v>350</v>
      </c>
      <c r="P310" s="327"/>
      <c r="Q310" s="70"/>
      <c r="R310" s="330"/>
      <c r="S310" s="333"/>
      <c r="T310" s="327"/>
      <c r="U310" s="337"/>
      <c r="V310" s="340"/>
      <c r="W310" s="343"/>
      <c r="X310" s="346"/>
      <c r="Y310" s="349"/>
      <c r="Z310" s="352"/>
      <c r="AA310" s="352"/>
      <c r="AB310" s="74"/>
      <c r="AC310" s="74"/>
      <c r="AD310" s="22">
        <f t="shared" si="68"/>
        <v>0</v>
      </c>
      <c r="AE310" s="75" t="e">
        <f>VLOOKUP(AD310,分类参数表!$I$2:$J$10,2,FALSE)</f>
        <v>#N/A</v>
      </c>
      <c r="AF310" s="82"/>
      <c r="AG310" s="24"/>
      <c r="AH310" s="24"/>
      <c r="AI310" s="24"/>
      <c r="AJ310" s="24"/>
      <c r="AK310" s="24"/>
      <c r="AL310" s="24"/>
      <c r="AN310" s="94">
        <f t="shared" si="67"/>
        <v>0</v>
      </c>
      <c r="AO310" s="100"/>
    </row>
    <row r="311" spans="2:41" ht="15" customHeight="1" x14ac:dyDescent="0.15">
      <c r="B311" s="4">
        <v>42362</v>
      </c>
      <c r="C311" s="5" t="s">
        <v>952</v>
      </c>
      <c r="D311" s="2">
        <v>7</v>
      </c>
      <c r="E311" s="6" t="s">
        <v>50</v>
      </c>
      <c r="F311" s="6" t="s">
        <v>601</v>
      </c>
      <c r="G311" s="50"/>
      <c r="H311" s="2" t="s">
        <v>166</v>
      </c>
      <c r="I311" s="2" t="s">
        <v>43</v>
      </c>
      <c r="J311" s="2" t="s">
        <v>44</v>
      </c>
      <c r="K311" s="6" t="s">
        <v>45</v>
      </c>
      <c r="L311" s="2" t="s">
        <v>64</v>
      </c>
      <c r="M311" s="2">
        <v>1</v>
      </c>
      <c r="N311" s="2">
        <v>258</v>
      </c>
      <c r="O311" s="48">
        <f t="shared" si="66"/>
        <v>258</v>
      </c>
      <c r="P311" s="327"/>
      <c r="Q311" s="70"/>
      <c r="R311" s="330"/>
      <c r="S311" s="333"/>
      <c r="T311" s="327"/>
      <c r="U311" s="337"/>
      <c r="V311" s="340"/>
      <c r="W311" s="343"/>
      <c r="X311" s="346"/>
      <c r="Y311" s="349"/>
      <c r="Z311" s="352"/>
      <c r="AA311" s="352"/>
      <c r="AB311" s="74"/>
      <c r="AC311" s="74"/>
      <c r="AD311" s="22">
        <f t="shared" si="68"/>
        <v>0</v>
      </c>
      <c r="AE311" s="75" t="e">
        <f>VLOOKUP(AD311,分类参数表!$I$2:$J$10,2,FALSE)</f>
        <v>#N/A</v>
      </c>
      <c r="AF311" s="82"/>
      <c r="AG311" s="24"/>
      <c r="AH311" s="24"/>
      <c r="AI311" s="24"/>
      <c r="AJ311" s="24"/>
      <c r="AK311" s="24"/>
      <c r="AL311" s="24"/>
      <c r="AN311" s="94">
        <f t="shared" si="67"/>
        <v>0</v>
      </c>
      <c r="AO311" s="100"/>
    </row>
    <row r="312" spans="2:41" s="19" customFormat="1" ht="15" customHeight="1" x14ac:dyDescent="0.15"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64"/>
      <c r="R312" s="30"/>
      <c r="S312" s="30"/>
      <c r="T312" s="30"/>
      <c r="U312" s="30"/>
      <c r="V312" s="65"/>
      <c r="W312" s="64"/>
      <c r="X312" s="30"/>
      <c r="Y312" s="65"/>
      <c r="Z312" s="65"/>
      <c r="AA312" s="65"/>
      <c r="AB312" s="65"/>
      <c r="AC312" s="65"/>
      <c r="AD312" s="30"/>
      <c r="AE312" s="75" t="e">
        <f>VLOOKUP(AD312,分类参数表!$I$2:$J$10,2,FALSE)</f>
        <v>#N/A</v>
      </c>
      <c r="AF312" s="30"/>
      <c r="AG312" s="30"/>
      <c r="AH312" s="30"/>
      <c r="AI312" s="30"/>
      <c r="AJ312" s="30"/>
      <c r="AK312" s="30"/>
      <c r="AL312" s="30"/>
      <c r="AM312" s="65"/>
      <c r="AN312" s="88"/>
      <c r="AO312" s="96"/>
    </row>
    <row r="313" spans="2:41" ht="15" customHeight="1" x14ac:dyDescent="0.15">
      <c r="B313" s="4">
        <v>42362</v>
      </c>
      <c r="C313" s="5" t="s">
        <v>959</v>
      </c>
      <c r="D313" s="2">
        <v>1</v>
      </c>
      <c r="E313" s="6" t="s">
        <v>157</v>
      </c>
      <c r="F313" s="6" t="s">
        <v>41</v>
      </c>
      <c r="G313" s="2" t="s">
        <v>158</v>
      </c>
      <c r="H313" s="2" t="s">
        <v>166</v>
      </c>
      <c r="I313" s="2" t="s">
        <v>89</v>
      </c>
      <c r="J313" s="2" t="s">
        <v>44</v>
      </c>
      <c r="K313" s="6" t="s">
        <v>45</v>
      </c>
      <c r="L313" s="2" t="s">
        <v>66</v>
      </c>
      <c r="M313" s="2">
        <v>1</v>
      </c>
      <c r="N313" s="2">
        <v>2700</v>
      </c>
      <c r="O313" s="48">
        <f>N313*M313</f>
        <v>2700</v>
      </c>
      <c r="P313" s="49">
        <f>SUM(O313:O313)</f>
        <v>2700</v>
      </c>
      <c r="Q313" s="56"/>
      <c r="R313" s="57">
        <f>SUMPRODUCT(Q313:Q313+0)</f>
        <v>0</v>
      </c>
      <c r="S313" s="58">
        <f t="shared" ref="S313:S318" si="69">R313/P313</f>
        <v>0</v>
      </c>
      <c r="T313" s="59" t="e">
        <f>LOOKUP(S313,{0.4,0.45,0.5,0.55,0.6,0.65,0.7,0.75,0.8,0.85,0.9,0.95,1},{0.1,0.175,0.25,0.325,0.4,0.475,0.55,0.625,0.7,0.775,0.85,0.925,1})</f>
        <v>#N/A</v>
      </c>
      <c r="U313" s="60"/>
      <c r="V313" s="61"/>
      <c r="W313" s="62"/>
      <c r="X313" s="63"/>
      <c r="Y313" s="72">
        <f t="shared" ref="Y313:Y318" si="70">R313-(V313/10)-X313</f>
        <v>0</v>
      </c>
      <c r="Z313" s="73" t="e">
        <f t="shared" ref="Z313:Z318" si="71">Y313*T313*AE313</f>
        <v>#N/A</v>
      </c>
      <c r="AA313" s="73" t="e">
        <f t="shared" ref="AA313:AA318" si="72">U313-V313+Z313</f>
        <v>#N/A</v>
      </c>
      <c r="AB313" s="74"/>
      <c r="AC313" s="74"/>
      <c r="AE313" s="75" t="e">
        <f>VLOOKUP(AD313,分类参数表!$I$2:$J$10,2,FALSE)</f>
        <v>#N/A</v>
      </c>
      <c r="AF313" s="76"/>
      <c r="AG313" s="85"/>
      <c r="AH313" s="85"/>
      <c r="AI313" s="85"/>
      <c r="AJ313" s="85"/>
      <c r="AK313" s="85"/>
      <c r="AL313" s="85"/>
      <c r="AM313" s="86"/>
      <c r="AN313" s="87">
        <f>(Q313-AM313)/M313/N313</f>
        <v>0</v>
      </c>
      <c r="AO313" s="95"/>
    </row>
    <row r="314" spans="2:41" s="19" customFormat="1" ht="15" customHeight="1" x14ac:dyDescent="0.15"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64"/>
      <c r="R314" s="30"/>
      <c r="S314" s="30"/>
      <c r="T314" s="30"/>
      <c r="U314" s="30"/>
      <c r="V314" s="65"/>
      <c r="W314" s="64"/>
      <c r="X314" s="30"/>
      <c r="Y314" s="65"/>
      <c r="Z314" s="65"/>
      <c r="AA314" s="65"/>
      <c r="AB314" s="65"/>
      <c r="AC314" s="65"/>
      <c r="AD314" s="30"/>
      <c r="AE314" s="75" t="e">
        <f>VLOOKUP(AD314,分类参数表!$I$2:$J$10,2,FALSE)</f>
        <v>#N/A</v>
      </c>
      <c r="AF314" s="30"/>
      <c r="AG314" s="30"/>
      <c r="AH314" s="30"/>
      <c r="AI314" s="30"/>
      <c r="AJ314" s="30"/>
      <c r="AK314" s="30"/>
      <c r="AL314" s="30"/>
      <c r="AM314" s="65"/>
      <c r="AN314" s="88"/>
      <c r="AO314" s="96"/>
    </row>
    <row r="315" spans="2:41" ht="15" customHeight="1" x14ac:dyDescent="0.15">
      <c r="B315" s="4">
        <v>42362</v>
      </c>
      <c r="C315" s="5" t="s">
        <v>960</v>
      </c>
      <c r="D315" s="2">
        <v>1</v>
      </c>
      <c r="E315" s="6" t="s">
        <v>241</v>
      </c>
      <c r="F315" s="6"/>
      <c r="G315" s="2" t="s">
        <v>893</v>
      </c>
      <c r="H315" s="2" t="s">
        <v>166</v>
      </c>
      <c r="I315" s="2" t="s">
        <v>212</v>
      </c>
      <c r="J315" s="2" t="s">
        <v>44</v>
      </c>
      <c r="K315" s="6" t="s">
        <v>45</v>
      </c>
      <c r="L315" s="2" t="s">
        <v>66</v>
      </c>
      <c r="M315" s="2">
        <v>1</v>
      </c>
      <c r="N315" s="2">
        <v>500</v>
      </c>
      <c r="O315" s="48">
        <f>N315*M315</f>
        <v>500</v>
      </c>
      <c r="P315" s="326">
        <f>SUM(O315:O316)</f>
        <v>2460</v>
      </c>
      <c r="Q315" s="56"/>
      <c r="R315" s="329">
        <f>SUMPRODUCT(Q315:Q316+0)</f>
        <v>0</v>
      </c>
      <c r="S315" s="332">
        <f t="shared" si="69"/>
        <v>0</v>
      </c>
      <c r="T315" s="335" t="e">
        <f>LOOKUP(S315,{0.4,0.45,0.5,0.55,0.6,0.65,0.7,0.75,0.8,0.85,0.9,0.95,1},{0.1,0.175,0.25,0.325,0.4,0.475,0.55,0.625,0.7,0.775,0.85,0.925,1})</f>
        <v>#N/A</v>
      </c>
      <c r="U315" s="336"/>
      <c r="V315" s="339"/>
      <c r="W315" s="342"/>
      <c r="X315" s="345"/>
      <c r="Y315" s="348">
        <f t="shared" si="70"/>
        <v>0</v>
      </c>
      <c r="Z315" s="351" t="e">
        <f t="shared" si="71"/>
        <v>#N/A</v>
      </c>
      <c r="AA315" s="351" t="e">
        <f t="shared" si="72"/>
        <v>#N/A</v>
      </c>
      <c r="AB315" s="74"/>
      <c r="AC315" s="74"/>
      <c r="AE315" s="75" t="e">
        <f>VLOOKUP(AD315,分类参数表!$I$2:$J$10,2,FALSE)</f>
        <v>#N/A</v>
      </c>
      <c r="AF315" s="76"/>
      <c r="AG315" s="85"/>
      <c r="AH315" s="85"/>
      <c r="AI315" s="85"/>
      <c r="AJ315" s="85"/>
      <c r="AK315" s="85"/>
      <c r="AL315" s="85"/>
      <c r="AM315" s="86"/>
      <c r="AN315" s="87">
        <f>(Q315-AM315)/M315/N315</f>
        <v>0</v>
      </c>
      <c r="AO315" s="95"/>
    </row>
    <row r="316" spans="2:41" ht="15" customHeight="1" x14ac:dyDescent="0.15">
      <c r="B316" s="4">
        <v>42362</v>
      </c>
      <c r="C316" s="5" t="s">
        <v>960</v>
      </c>
      <c r="D316" s="2">
        <v>2</v>
      </c>
      <c r="E316" s="6" t="s">
        <v>146</v>
      </c>
      <c r="F316" s="6" t="s">
        <v>120</v>
      </c>
      <c r="G316" s="2" t="s">
        <v>832</v>
      </c>
      <c r="H316" s="2" t="s">
        <v>166</v>
      </c>
      <c r="I316" s="2">
        <v>26.5</v>
      </c>
      <c r="J316" s="2" t="s">
        <v>44</v>
      </c>
      <c r="K316" s="6" t="s">
        <v>45</v>
      </c>
      <c r="L316" s="2" t="s">
        <v>66</v>
      </c>
      <c r="M316" s="2">
        <v>1</v>
      </c>
      <c r="N316" s="2">
        <v>1960</v>
      </c>
      <c r="O316" s="48">
        <f>N316*M316</f>
        <v>1960</v>
      </c>
      <c r="P316" s="327"/>
      <c r="Q316" s="70"/>
      <c r="R316" s="330"/>
      <c r="S316" s="333"/>
      <c r="T316" s="327"/>
      <c r="U316" s="337"/>
      <c r="V316" s="340"/>
      <c r="W316" s="343"/>
      <c r="X316" s="346"/>
      <c r="Y316" s="349"/>
      <c r="Z316" s="352"/>
      <c r="AA316" s="352"/>
      <c r="AB316" s="74"/>
      <c r="AC316" s="74"/>
      <c r="AD316" s="22">
        <f>AD315</f>
        <v>0</v>
      </c>
      <c r="AE316" s="75" t="e">
        <f>VLOOKUP(AD316,分类参数表!$I$2:$J$10,2,FALSE)</f>
        <v>#N/A</v>
      </c>
      <c r="AF316" s="82"/>
      <c r="AG316" s="24"/>
      <c r="AH316" s="24"/>
      <c r="AI316" s="24"/>
      <c r="AJ316" s="24"/>
      <c r="AK316" s="24"/>
      <c r="AL316" s="24"/>
      <c r="AN316" s="94">
        <f>(Q316-AM316)/M316/N316</f>
        <v>0</v>
      </c>
      <c r="AO316" s="100"/>
    </row>
    <row r="317" spans="2:41" s="20" customFormat="1" x14ac:dyDescent="0.15">
      <c r="B317" s="36"/>
      <c r="C317" s="3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67"/>
      <c r="R317" s="38"/>
      <c r="S317" s="38"/>
      <c r="T317" s="38"/>
      <c r="U317" s="38"/>
      <c r="V317" s="68"/>
      <c r="W317" s="67"/>
      <c r="X317" s="38"/>
      <c r="Y317" s="68"/>
      <c r="Z317" s="68"/>
      <c r="AA317" s="68"/>
      <c r="AB317" s="68"/>
      <c r="AC317" s="68"/>
      <c r="AD317" s="38"/>
      <c r="AE317" s="75" t="e">
        <f>VLOOKUP(AD317,分类参数表!$I$2:$J$10,2,FALSE)</f>
        <v>#N/A</v>
      </c>
      <c r="AF317" s="38"/>
      <c r="AG317" s="38"/>
      <c r="AH317" s="38"/>
      <c r="AI317" s="38"/>
      <c r="AJ317" s="38"/>
      <c r="AK317" s="38"/>
      <c r="AL317" s="38"/>
      <c r="AM317" s="68"/>
      <c r="AN317" s="90"/>
      <c r="AO317" s="98"/>
    </row>
    <row r="318" spans="2:41" ht="15" customHeight="1" x14ac:dyDescent="0.15">
      <c r="B318" s="4">
        <v>42363</v>
      </c>
      <c r="C318" s="5" t="s">
        <v>961</v>
      </c>
      <c r="D318" s="2">
        <v>1</v>
      </c>
      <c r="E318" s="6" t="s">
        <v>50</v>
      </c>
      <c r="F318" s="6" t="s">
        <v>112</v>
      </c>
      <c r="G318" s="50"/>
      <c r="H318" s="2" t="s">
        <v>166</v>
      </c>
      <c r="I318" s="2" t="s">
        <v>53</v>
      </c>
      <c r="J318" s="2" t="s">
        <v>62</v>
      </c>
      <c r="K318" s="6" t="s">
        <v>45</v>
      </c>
      <c r="L318" s="2" t="s">
        <v>46</v>
      </c>
      <c r="M318" s="2">
        <v>1</v>
      </c>
      <c r="N318" s="2">
        <v>50</v>
      </c>
      <c r="O318" s="48">
        <f t="shared" ref="O318:O323" si="73">N318*M318</f>
        <v>50</v>
      </c>
      <c r="P318" s="49">
        <f>SUM(O318:O318)</f>
        <v>50</v>
      </c>
      <c r="Q318" s="56"/>
      <c r="R318" s="57">
        <f>SUMPRODUCT(Q318:Q318+0)</f>
        <v>0</v>
      </c>
      <c r="S318" s="58">
        <f t="shared" si="69"/>
        <v>0</v>
      </c>
      <c r="T318" s="59" t="e">
        <f>LOOKUP(S318,{0.4,0.45,0.5,0.55,0.6,0.65,0.7,0.75,0.8,0.85,0.9,0.95,1},{0.1,0.175,0.25,0.325,0.4,0.475,0.55,0.625,0.7,0.775,0.85,0.925,1})</f>
        <v>#N/A</v>
      </c>
      <c r="U318" s="60"/>
      <c r="V318" s="61"/>
      <c r="W318" s="62"/>
      <c r="X318" s="63"/>
      <c r="Y318" s="72">
        <f t="shared" si="70"/>
        <v>0</v>
      </c>
      <c r="Z318" s="73" t="e">
        <f t="shared" si="71"/>
        <v>#N/A</v>
      </c>
      <c r="AA318" s="73" t="e">
        <f t="shared" si="72"/>
        <v>#N/A</v>
      </c>
      <c r="AB318" s="74"/>
      <c r="AC318" s="74"/>
      <c r="AE318" s="75" t="e">
        <f>VLOOKUP(AD318,分类参数表!$I$2:$J$10,2,FALSE)</f>
        <v>#N/A</v>
      </c>
      <c r="AF318" s="76"/>
      <c r="AG318" s="85"/>
      <c r="AH318" s="85"/>
      <c r="AI318" s="85"/>
      <c r="AJ318" s="85"/>
      <c r="AK318" s="85"/>
      <c r="AL318" s="85"/>
      <c r="AM318" s="86"/>
      <c r="AN318" s="87">
        <f t="shared" ref="AN318:AN323" si="74">(Q318-AM318)/M318/N318</f>
        <v>0</v>
      </c>
      <c r="AO318" s="95"/>
    </row>
    <row r="319" spans="2:41" s="19" customFormat="1" ht="15" customHeight="1" x14ac:dyDescent="0.15">
      <c r="B319" s="30"/>
      <c r="C319" s="31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64"/>
      <c r="R319" s="30"/>
      <c r="S319" s="30"/>
      <c r="T319" s="30"/>
      <c r="U319" s="30"/>
      <c r="V319" s="65"/>
      <c r="W319" s="64"/>
      <c r="X319" s="30"/>
      <c r="Y319" s="65"/>
      <c r="Z319" s="65"/>
      <c r="AA319" s="65"/>
      <c r="AB319" s="65"/>
      <c r="AC319" s="65"/>
      <c r="AD319" s="30"/>
      <c r="AE319" s="75" t="e">
        <f>VLOOKUP(AD319,分类参数表!$I$2:$J$10,2,FALSE)</f>
        <v>#N/A</v>
      </c>
      <c r="AF319" s="30"/>
      <c r="AG319" s="30"/>
      <c r="AH319" s="30"/>
      <c r="AI319" s="30"/>
      <c r="AJ319" s="30"/>
      <c r="AK319" s="30"/>
      <c r="AL319" s="30"/>
      <c r="AM319" s="65"/>
      <c r="AN319" s="88"/>
      <c r="AO319" s="96"/>
    </row>
    <row r="320" spans="2:41" ht="15" customHeight="1" x14ac:dyDescent="0.15">
      <c r="B320" s="4">
        <v>42363</v>
      </c>
      <c r="C320" s="5" t="s">
        <v>962</v>
      </c>
      <c r="D320" s="2">
        <v>1</v>
      </c>
      <c r="E320" s="6" t="s">
        <v>241</v>
      </c>
      <c r="F320" s="6"/>
      <c r="G320" s="2" t="s">
        <v>963</v>
      </c>
      <c r="H320" s="2" t="s">
        <v>138</v>
      </c>
      <c r="I320" s="2" t="s">
        <v>151</v>
      </c>
      <c r="J320" s="2" t="s">
        <v>62</v>
      </c>
      <c r="K320" s="6" t="s">
        <v>63</v>
      </c>
      <c r="L320" s="2" t="s">
        <v>66</v>
      </c>
      <c r="M320" s="2">
        <v>1</v>
      </c>
      <c r="N320" s="2">
        <v>500</v>
      </c>
      <c r="O320" s="48">
        <f t="shared" si="73"/>
        <v>500</v>
      </c>
      <c r="P320" s="49">
        <f>SUM(O320:O320)</f>
        <v>500</v>
      </c>
      <c r="Q320" s="56"/>
      <c r="R320" s="57">
        <f>SUMPRODUCT(Q320:Q320+0)</f>
        <v>0</v>
      </c>
      <c r="S320" s="58">
        <f t="shared" ref="S320:S325" si="75">R320/P320</f>
        <v>0</v>
      </c>
      <c r="T320" s="59" t="e">
        <f>LOOKUP(S320,{0.4,0.45,0.5,0.55,0.6,0.65,0.7,0.75,0.8,0.85,0.9,0.95,1},{0.1,0.175,0.25,0.325,0.4,0.475,0.55,0.625,0.7,0.775,0.85,0.925,1})</f>
        <v>#N/A</v>
      </c>
      <c r="U320" s="60"/>
      <c r="V320" s="61"/>
      <c r="W320" s="62"/>
      <c r="X320" s="63"/>
      <c r="Y320" s="72">
        <f t="shared" ref="Y320:Y325" si="76">R320-(V320/10)-X320</f>
        <v>0</v>
      </c>
      <c r="Z320" s="73" t="e">
        <f t="shared" ref="Z320:Z325" si="77">Y320*T320*AE320</f>
        <v>#N/A</v>
      </c>
      <c r="AA320" s="73" t="e">
        <f t="shared" ref="AA320:AA325" si="78">U320-V320+Z320</f>
        <v>#N/A</v>
      </c>
      <c r="AB320" s="74"/>
      <c r="AC320" s="74"/>
      <c r="AE320" s="75" t="e">
        <f>VLOOKUP(AD320,分类参数表!$I$2:$J$10,2,FALSE)</f>
        <v>#N/A</v>
      </c>
      <c r="AF320" s="76"/>
      <c r="AG320" s="85"/>
      <c r="AH320" s="85"/>
      <c r="AI320" s="85"/>
      <c r="AJ320" s="85"/>
      <c r="AK320" s="85"/>
      <c r="AL320" s="85"/>
      <c r="AM320" s="86"/>
      <c r="AN320" s="87">
        <f t="shared" si="74"/>
        <v>0</v>
      </c>
      <c r="AO320" s="95"/>
    </row>
    <row r="321" spans="2:41" s="20" customFormat="1" x14ac:dyDescent="0.15">
      <c r="B321" s="36"/>
      <c r="C321" s="3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67"/>
      <c r="R321" s="38"/>
      <c r="S321" s="38"/>
      <c r="T321" s="38"/>
      <c r="U321" s="38"/>
      <c r="V321" s="68"/>
      <c r="W321" s="67"/>
      <c r="X321" s="38"/>
      <c r="Y321" s="68"/>
      <c r="Z321" s="68"/>
      <c r="AA321" s="68"/>
      <c r="AB321" s="68"/>
      <c r="AC321" s="68"/>
      <c r="AD321" s="38"/>
      <c r="AE321" s="75" t="e">
        <f>VLOOKUP(AD321,分类参数表!$I$2:$J$10,2,FALSE)</f>
        <v>#N/A</v>
      </c>
      <c r="AF321" s="38"/>
      <c r="AG321" s="38"/>
      <c r="AH321" s="38"/>
      <c r="AI321" s="38"/>
      <c r="AJ321" s="38"/>
      <c r="AK321" s="38"/>
      <c r="AL321" s="38"/>
      <c r="AM321" s="68"/>
      <c r="AN321" s="90"/>
      <c r="AO321" s="98"/>
    </row>
    <row r="322" spans="2:41" ht="15" customHeight="1" x14ac:dyDescent="0.15">
      <c r="B322" s="4">
        <v>42364</v>
      </c>
      <c r="C322" s="5" t="s">
        <v>964</v>
      </c>
      <c r="D322" s="2">
        <v>1</v>
      </c>
      <c r="E322" s="6" t="s">
        <v>69</v>
      </c>
      <c r="F322" s="6" t="s">
        <v>199</v>
      </c>
      <c r="G322" s="2" t="s">
        <v>205</v>
      </c>
      <c r="H322" s="2" t="s">
        <v>781</v>
      </c>
      <c r="I322" s="2" t="s">
        <v>104</v>
      </c>
      <c r="J322" s="2" t="s">
        <v>44</v>
      </c>
      <c r="K322" s="6" t="s">
        <v>63</v>
      </c>
      <c r="L322" s="2" t="s">
        <v>66</v>
      </c>
      <c r="M322" s="2">
        <v>1</v>
      </c>
      <c r="N322" s="2">
        <v>680</v>
      </c>
      <c r="O322" s="48">
        <f t="shared" si="73"/>
        <v>680</v>
      </c>
      <c r="P322" s="326">
        <f>SUM(O322:O323)</f>
        <v>1130</v>
      </c>
      <c r="Q322" s="56"/>
      <c r="R322" s="329">
        <f>SUMPRODUCT(Q322:Q323+0)</f>
        <v>0</v>
      </c>
      <c r="S322" s="332">
        <f t="shared" si="75"/>
        <v>0</v>
      </c>
      <c r="T322" s="335" t="e">
        <f>LOOKUP(S322,{0.4,0.45,0.5,0.55,0.6,0.65,0.7,0.75,0.8,0.85,0.9,0.95,1},{0.1,0.175,0.25,0.325,0.4,0.475,0.55,0.625,0.7,0.775,0.85,0.925,1})</f>
        <v>#N/A</v>
      </c>
      <c r="U322" s="336"/>
      <c r="V322" s="339"/>
      <c r="W322" s="342"/>
      <c r="X322" s="345"/>
      <c r="Y322" s="348">
        <f t="shared" si="76"/>
        <v>0</v>
      </c>
      <c r="Z322" s="351" t="e">
        <f t="shared" si="77"/>
        <v>#N/A</v>
      </c>
      <c r="AA322" s="351" t="e">
        <f t="shared" si="78"/>
        <v>#N/A</v>
      </c>
      <c r="AB322" s="74"/>
      <c r="AC322" s="74"/>
      <c r="AE322" s="75" t="e">
        <f>VLOOKUP(AD322,分类参数表!$I$2:$J$10,2,FALSE)</f>
        <v>#N/A</v>
      </c>
      <c r="AF322" s="76"/>
      <c r="AG322" s="85"/>
      <c r="AH322" s="85"/>
      <c r="AI322" s="85"/>
      <c r="AJ322" s="85"/>
      <c r="AK322" s="85"/>
      <c r="AL322" s="85"/>
      <c r="AM322" s="86"/>
      <c r="AN322" s="87">
        <f t="shared" si="74"/>
        <v>0</v>
      </c>
      <c r="AO322" s="95"/>
    </row>
    <row r="323" spans="2:41" ht="15" customHeight="1" x14ac:dyDescent="0.15">
      <c r="B323" s="4">
        <v>42364</v>
      </c>
      <c r="C323" s="5" t="s">
        <v>964</v>
      </c>
      <c r="D323" s="2">
        <v>2</v>
      </c>
      <c r="E323" s="6" t="s">
        <v>75</v>
      </c>
      <c r="F323" s="6" t="s">
        <v>441</v>
      </c>
      <c r="G323" s="2" t="s">
        <v>965</v>
      </c>
      <c r="H323" s="2" t="s">
        <v>966</v>
      </c>
      <c r="I323" s="2" t="s">
        <v>53</v>
      </c>
      <c r="J323" s="2" t="s">
        <v>44</v>
      </c>
      <c r="K323" s="6" t="s">
        <v>63</v>
      </c>
      <c r="L323" s="2" t="s">
        <v>66</v>
      </c>
      <c r="M323" s="2">
        <v>1</v>
      </c>
      <c r="N323" s="2">
        <v>450</v>
      </c>
      <c r="O323" s="48">
        <f t="shared" si="73"/>
        <v>450</v>
      </c>
      <c r="P323" s="327"/>
      <c r="Q323" s="70"/>
      <c r="R323" s="330"/>
      <c r="S323" s="333"/>
      <c r="T323" s="327"/>
      <c r="U323" s="337"/>
      <c r="V323" s="340"/>
      <c r="W323" s="343"/>
      <c r="X323" s="346"/>
      <c r="Y323" s="349"/>
      <c r="Z323" s="352"/>
      <c r="AA323" s="352"/>
      <c r="AB323" s="74"/>
      <c r="AC323" s="74"/>
      <c r="AD323" s="22">
        <f>AD322</f>
        <v>0</v>
      </c>
      <c r="AE323" s="75" t="e">
        <f>VLOOKUP(AD323,分类参数表!$I$2:$J$10,2,FALSE)</f>
        <v>#N/A</v>
      </c>
      <c r="AF323" s="82"/>
      <c r="AG323" s="24"/>
      <c r="AH323" s="24"/>
      <c r="AI323" s="24"/>
      <c r="AJ323" s="24"/>
      <c r="AK323" s="24"/>
      <c r="AL323" s="24"/>
      <c r="AN323" s="94">
        <f t="shared" si="74"/>
        <v>0</v>
      </c>
      <c r="AO323" s="100"/>
    </row>
    <row r="324" spans="2:41" s="19" customFormat="1" ht="15" customHeight="1" x14ac:dyDescent="0.15"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64"/>
      <c r="R324" s="30"/>
      <c r="S324" s="30"/>
      <c r="T324" s="30"/>
      <c r="U324" s="30"/>
      <c r="V324" s="65"/>
      <c r="W324" s="64"/>
      <c r="X324" s="30"/>
      <c r="Y324" s="65"/>
      <c r="Z324" s="65"/>
      <c r="AA324" s="65"/>
      <c r="AB324" s="65"/>
      <c r="AC324" s="65"/>
      <c r="AD324" s="30"/>
      <c r="AE324" s="75" t="e">
        <f>VLOOKUP(AD324,分类参数表!$I$2:$J$10,2,FALSE)</f>
        <v>#N/A</v>
      </c>
      <c r="AF324" s="30"/>
      <c r="AG324" s="30"/>
      <c r="AH324" s="30"/>
      <c r="AI324" s="30"/>
      <c r="AJ324" s="30"/>
      <c r="AK324" s="30"/>
      <c r="AL324" s="30"/>
      <c r="AM324" s="65"/>
      <c r="AN324" s="88"/>
      <c r="AO324" s="96"/>
    </row>
    <row r="325" spans="2:41" ht="15" customHeight="1" x14ac:dyDescent="0.15">
      <c r="B325" s="4">
        <v>42364</v>
      </c>
      <c r="C325" s="5" t="s">
        <v>967</v>
      </c>
      <c r="D325" s="2">
        <v>1</v>
      </c>
      <c r="E325" s="6" t="s">
        <v>56</v>
      </c>
      <c r="F325" s="6" t="s">
        <v>52</v>
      </c>
      <c r="G325" s="50"/>
      <c r="H325" s="2" t="s">
        <v>137</v>
      </c>
      <c r="I325" s="2" t="s">
        <v>53</v>
      </c>
      <c r="J325" s="2" t="s">
        <v>44</v>
      </c>
      <c r="K325" s="6" t="s">
        <v>45</v>
      </c>
      <c r="L325" s="2" t="s">
        <v>46</v>
      </c>
      <c r="M325" s="2">
        <v>1</v>
      </c>
      <c r="N325" s="2">
        <v>20</v>
      </c>
      <c r="O325" s="48">
        <f>N325*M325</f>
        <v>20</v>
      </c>
      <c r="P325" s="326">
        <f>SUM(O325:O326)</f>
        <v>70</v>
      </c>
      <c r="Q325" s="56"/>
      <c r="R325" s="329">
        <f>SUMPRODUCT(Q325:Q326+0)</f>
        <v>0</v>
      </c>
      <c r="S325" s="332">
        <f t="shared" si="75"/>
        <v>0</v>
      </c>
      <c r="T325" s="335" t="e">
        <f>LOOKUP(S325,{0.4,0.45,0.5,0.55,0.6,0.65,0.7,0.75,0.8,0.85,0.9,0.95,1},{0.1,0.175,0.25,0.325,0.4,0.475,0.55,0.625,0.7,0.775,0.85,0.925,1})</f>
        <v>#N/A</v>
      </c>
      <c r="U325" s="336"/>
      <c r="V325" s="339"/>
      <c r="W325" s="342"/>
      <c r="X325" s="345"/>
      <c r="Y325" s="348">
        <f t="shared" si="76"/>
        <v>0</v>
      </c>
      <c r="Z325" s="351" t="e">
        <f t="shared" si="77"/>
        <v>#N/A</v>
      </c>
      <c r="AA325" s="351" t="e">
        <f t="shared" si="78"/>
        <v>#N/A</v>
      </c>
      <c r="AB325" s="74"/>
      <c r="AC325" s="74"/>
      <c r="AE325" s="75" t="e">
        <f>VLOOKUP(AD325,分类参数表!$I$2:$J$10,2,FALSE)</f>
        <v>#N/A</v>
      </c>
      <c r="AF325" s="76"/>
      <c r="AG325" s="85"/>
      <c r="AH325" s="85"/>
      <c r="AI325" s="85"/>
      <c r="AJ325" s="85"/>
      <c r="AK325" s="85"/>
      <c r="AL325" s="85"/>
      <c r="AM325" s="86"/>
      <c r="AN325" s="87">
        <f>(Q325-AM325)/M325/N325</f>
        <v>0</v>
      </c>
      <c r="AO325" s="95"/>
    </row>
    <row r="326" spans="2:41" ht="15" customHeight="1" x14ac:dyDescent="0.15">
      <c r="B326" s="4">
        <v>42364</v>
      </c>
      <c r="C326" s="5" t="s">
        <v>967</v>
      </c>
      <c r="D326" s="2">
        <v>2</v>
      </c>
      <c r="E326" s="6" t="s">
        <v>50</v>
      </c>
      <c r="F326" s="6" t="s">
        <v>112</v>
      </c>
      <c r="G326" s="50"/>
      <c r="H326" s="2" t="s">
        <v>166</v>
      </c>
      <c r="I326" s="2" t="s">
        <v>53</v>
      </c>
      <c r="J326" s="2" t="s">
        <v>62</v>
      </c>
      <c r="K326" s="6" t="s">
        <v>45</v>
      </c>
      <c r="L326" s="2" t="s">
        <v>46</v>
      </c>
      <c r="M326" s="2">
        <v>1</v>
      </c>
      <c r="N326" s="2">
        <v>50</v>
      </c>
      <c r="O326" s="48">
        <f>N326*M326</f>
        <v>50</v>
      </c>
      <c r="P326" s="327"/>
      <c r="Q326" s="70"/>
      <c r="R326" s="330"/>
      <c r="S326" s="333"/>
      <c r="T326" s="327"/>
      <c r="U326" s="337"/>
      <c r="V326" s="340"/>
      <c r="W326" s="343"/>
      <c r="X326" s="346"/>
      <c r="Y326" s="349"/>
      <c r="Z326" s="352"/>
      <c r="AA326" s="352"/>
      <c r="AB326" s="74"/>
      <c r="AC326" s="74"/>
      <c r="AD326" s="22">
        <f>AD325</f>
        <v>0</v>
      </c>
      <c r="AE326" s="75" t="e">
        <f>VLOOKUP(AD326,分类参数表!$I$2:$J$10,2,FALSE)</f>
        <v>#N/A</v>
      </c>
      <c r="AF326" s="82"/>
      <c r="AG326" s="24"/>
      <c r="AH326" s="24"/>
      <c r="AI326" s="24"/>
      <c r="AJ326" s="24"/>
      <c r="AK326" s="24"/>
      <c r="AL326" s="24"/>
      <c r="AN326" s="94">
        <f>(Q326-AM326)/M326/N326</f>
        <v>0</v>
      </c>
      <c r="AO326" s="100"/>
    </row>
    <row r="327" spans="2:41" s="19" customFormat="1" ht="15" customHeight="1" x14ac:dyDescent="0.15">
      <c r="B327" s="30"/>
      <c r="C327" s="31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64"/>
      <c r="R327" s="30"/>
      <c r="S327" s="30"/>
      <c r="T327" s="30"/>
      <c r="U327" s="30"/>
      <c r="V327" s="65"/>
      <c r="W327" s="64"/>
      <c r="X327" s="30"/>
      <c r="Y327" s="65"/>
      <c r="Z327" s="65"/>
      <c r="AA327" s="65"/>
      <c r="AB327" s="65"/>
      <c r="AC327" s="65"/>
      <c r="AD327" s="30"/>
      <c r="AE327" s="75" t="e">
        <f>VLOOKUP(AD327,分类参数表!$I$2:$J$10,2,FALSE)</f>
        <v>#N/A</v>
      </c>
      <c r="AF327" s="30"/>
      <c r="AG327" s="30"/>
      <c r="AH327" s="30"/>
      <c r="AI327" s="30"/>
      <c r="AJ327" s="30"/>
      <c r="AK327" s="30"/>
      <c r="AL327" s="30"/>
      <c r="AM327" s="65"/>
      <c r="AN327" s="88"/>
      <c r="AO327" s="96"/>
    </row>
    <row r="328" spans="2:41" ht="15" customHeight="1" x14ac:dyDescent="0.15">
      <c r="B328" s="4">
        <v>42364</v>
      </c>
      <c r="C328" s="5" t="s">
        <v>968</v>
      </c>
      <c r="D328" s="2">
        <v>1</v>
      </c>
      <c r="E328" s="6" t="s">
        <v>50</v>
      </c>
      <c r="F328" s="6" t="s">
        <v>112</v>
      </c>
      <c r="G328" s="50"/>
      <c r="H328" s="2" t="s">
        <v>166</v>
      </c>
      <c r="I328" s="2" t="s">
        <v>53</v>
      </c>
      <c r="J328" s="2" t="s">
        <v>62</v>
      </c>
      <c r="K328" s="6" t="s">
        <v>45</v>
      </c>
      <c r="L328" s="2" t="s">
        <v>46</v>
      </c>
      <c r="M328" s="2">
        <v>1</v>
      </c>
      <c r="N328" s="2">
        <v>50</v>
      </c>
      <c r="O328" s="48">
        <f>N328*M328</f>
        <v>50</v>
      </c>
      <c r="P328" s="49">
        <f>SUM(O328:O328)</f>
        <v>50</v>
      </c>
      <c r="Q328" s="56"/>
      <c r="R328" s="57">
        <f>SUMPRODUCT(Q328:Q328+0)</f>
        <v>0</v>
      </c>
      <c r="S328" s="58">
        <f>R328/P328</f>
        <v>0</v>
      </c>
      <c r="T328" s="59" t="e">
        <f>LOOKUP(S328,{0.4,0.45,0.5,0.55,0.6,0.65,0.7,0.75,0.8,0.85,0.9,0.95,1},{0.1,0.175,0.25,0.325,0.4,0.475,0.55,0.625,0.7,0.775,0.85,0.925,1})</f>
        <v>#N/A</v>
      </c>
      <c r="U328" s="60"/>
      <c r="V328" s="61"/>
      <c r="W328" s="62"/>
      <c r="X328" s="63"/>
      <c r="Y328" s="72">
        <f>R328-(V328/10)-X328</f>
        <v>0</v>
      </c>
      <c r="Z328" s="73" t="e">
        <f>Y328*T328*AE328</f>
        <v>#N/A</v>
      </c>
      <c r="AA328" s="73" t="e">
        <f>U328-V328+Z328</f>
        <v>#N/A</v>
      </c>
      <c r="AB328" s="74"/>
      <c r="AC328" s="74"/>
      <c r="AE328" s="75" t="e">
        <f>VLOOKUP(AD328,分类参数表!$I$2:$J$10,2,FALSE)</f>
        <v>#N/A</v>
      </c>
      <c r="AF328" s="76"/>
      <c r="AG328" s="85"/>
      <c r="AH328" s="85"/>
      <c r="AI328" s="85"/>
      <c r="AJ328" s="85"/>
      <c r="AK328" s="85"/>
      <c r="AL328" s="85"/>
      <c r="AM328" s="86"/>
      <c r="AN328" s="87">
        <f>(Q328-AM328)/M328/N328</f>
        <v>0</v>
      </c>
      <c r="AO328" s="95"/>
    </row>
    <row r="329" spans="2:41" s="20" customFormat="1" x14ac:dyDescent="0.15">
      <c r="B329" s="36"/>
      <c r="C329" s="3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67"/>
      <c r="R329" s="38"/>
      <c r="S329" s="38"/>
      <c r="T329" s="38"/>
      <c r="U329" s="38"/>
      <c r="V329" s="68"/>
      <c r="W329" s="67"/>
      <c r="X329" s="38"/>
      <c r="Y329" s="68"/>
      <c r="Z329" s="68"/>
      <c r="AA329" s="68"/>
      <c r="AB329" s="68"/>
      <c r="AC329" s="68"/>
      <c r="AD329" s="38"/>
      <c r="AE329" s="75" t="e">
        <f>VLOOKUP(AD329,分类参数表!$I$2:$J$10,2,FALSE)</f>
        <v>#N/A</v>
      </c>
      <c r="AF329" s="38"/>
      <c r="AG329" s="38"/>
      <c r="AH329" s="38"/>
      <c r="AI329" s="38"/>
      <c r="AJ329" s="38"/>
      <c r="AK329" s="38"/>
      <c r="AL329" s="38"/>
      <c r="AM329" s="68"/>
      <c r="AN329" s="90"/>
      <c r="AO329" s="98"/>
    </row>
    <row r="330" spans="2:41" ht="15" customHeight="1" x14ac:dyDescent="0.15">
      <c r="B330" s="4">
        <v>42365</v>
      </c>
      <c r="C330" s="5" t="s">
        <v>969</v>
      </c>
      <c r="D330" s="2">
        <v>1</v>
      </c>
      <c r="E330" s="6" t="s">
        <v>56</v>
      </c>
      <c r="F330" s="6" t="s">
        <v>52</v>
      </c>
      <c r="G330" s="50"/>
      <c r="H330" s="2" t="s">
        <v>970</v>
      </c>
      <c r="I330" s="2" t="s">
        <v>53</v>
      </c>
      <c r="J330" s="2" t="s">
        <v>44</v>
      </c>
      <c r="K330" s="6" t="s">
        <v>55</v>
      </c>
      <c r="L330" s="2" t="s">
        <v>46</v>
      </c>
      <c r="M330" s="2">
        <v>2</v>
      </c>
      <c r="N330" s="2">
        <v>20</v>
      </c>
      <c r="O330" s="48">
        <f t="shared" ref="O330:O335" si="79">N330*M330</f>
        <v>40</v>
      </c>
      <c r="P330" s="49">
        <f>SUM(O330:O330)</f>
        <v>40</v>
      </c>
      <c r="Q330" s="56"/>
      <c r="R330" s="57">
        <f>SUMPRODUCT(Q330:Q330+0)</f>
        <v>0</v>
      </c>
      <c r="S330" s="58">
        <f>R330/P330</f>
        <v>0</v>
      </c>
      <c r="T330" s="59" t="e">
        <f>LOOKUP(S330,{0.4,0.45,0.5,0.55,0.6,0.65,0.7,0.75,0.8,0.85,0.9,0.95,1},{0.1,0.175,0.25,0.325,0.4,0.475,0.55,0.625,0.7,0.775,0.85,0.925,1})</f>
        <v>#N/A</v>
      </c>
      <c r="U330" s="60"/>
      <c r="V330" s="61"/>
      <c r="W330" s="62"/>
      <c r="X330" s="63"/>
      <c r="Y330" s="72">
        <f>R330-(V330/10)-X330</f>
        <v>0</v>
      </c>
      <c r="Z330" s="73" t="e">
        <f>Y330*T330*AE330</f>
        <v>#N/A</v>
      </c>
      <c r="AA330" s="73" t="e">
        <f>U330-V330+Z330</f>
        <v>#N/A</v>
      </c>
      <c r="AB330" s="74"/>
      <c r="AC330" s="74"/>
      <c r="AE330" s="75" t="e">
        <f>VLOOKUP(AD330,分类参数表!$I$2:$J$10,2,FALSE)</f>
        <v>#N/A</v>
      </c>
      <c r="AF330" s="76"/>
      <c r="AG330" s="85"/>
      <c r="AH330" s="85"/>
      <c r="AI330" s="85"/>
      <c r="AJ330" s="85"/>
      <c r="AK330" s="85"/>
      <c r="AL330" s="85"/>
      <c r="AM330" s="86"/>
      <c r="AN330" s="87">
        <f t="shared" ref="AN330:AN335" si="80">(Q330-AM330)/M330/N330</f>
        <v>0</v>
      </c>
      <c r="AO330" s="95"/>
    </row>
    <row r="331" spans="2:41" s="19" customFormat="1" ht="15" customHeight="1" x14ac:dyDescent="0.15">
      <c r="B331" s="30"/>
      <c r="C331" s="31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64"/>
      <c r="R331" s="30"/>
      <c r="S331" s="30"/>
      <c r="T331" s="30"/>
      <c r="U331" s="30"/>
      <c r="V331" s="65"/>
      <c r="W331" s="64"/>
      <c r="X331" s="30"/>
      <c r="Y331" s="65"/>
      <c r="Z331" s="65"/>
      <c r="AA331" s="65"/>
      <c r="AB331" s="65"/>
      <c r="AC331" s="65"/>
      <c r="AD331" s="30"/>
      <c r="AE331" s="75" t="e">
        <f>VLOOKUP(AD331,分类参数表!$I$2:$J$10,2,FALSE)</f>
        <v>#N/A</v>
      </c>
      <c r="AF331" s="30"/>
      <c r="AG331" s="30"/>
      <c r="AH331" s="30"/>
      <c r="AI331" s="30"/>
      <c r="AJ331" s="30"/>
      <c r="AK331" s="30"/>
      <c r="AL331" s="30"/>
      <c r="AM331" s="65"/>
      <c r="AN331" s="88"/>
      <c r="AO331" s="96"/>
    </row>
    <row r="332" spans="2:41" ht="15" customHeight="1" x14ac:dyDescent="0.15">
      <c r="B332" s="4">
        <v>42365</v>
      </c>
      <c r="C332" s="5" t="s">
        <v>971</v>
      </c>
      <c r="D332" s="2">
        <v>1</v>
      </c>
      <c r="E332" s="6" t="s">
        <v>50</v>
      </c>
      <c r="F332" s="6" t="s">
        <v>112</v>
      </c>
      <c r="G332" s="50"/>
      <c r="H332" s="2" t="s">
        <v>166</v>
      </c>
      <c r="I332" s="2" t="s">
        <v>53</v>
      </c>
      <c r="J332" s="2" t="s">
        <v>62</v>
      </c>
      <c r="K332" s="6" t="s">
        <v>45</v>
      </c>
      <c r="L332" s="2" t="s">
        <v>46</v>
      </c>
      <c r="M332" s="2">
        <v>2</v>
      </c>
      <c r="N332" s="2">
        <v>50</v>
      </c>
      <c r="O332" s="48">
        <f t="shared" si="79"/>
        <v>100</v>
      </c>
      <c r="P332" s="49">
        <f>SUM(O332:O332)</f>
        <v>100</v>
      </c>
      <c r="Q332" s="56"/>
      <c r="R332" s="57">
        <f>SUMPRODUCT(Q332:Q332+0)</f>
        <v>0</v>
      </c>
      <c r="S332" s="58">
        <f>R332/P332</f>
        <v>0</v>
      </c>
      <c r="T332" s="59" t="e">
        <f>LOOKUP(S332,{0.4,0.45,0.5,0.55,0.6,0.65,0.7,0.75,0.8,0.85,0.9,0.95,1},{0.1,0.175,0.25,0.325,0.4,0.475,0.55,0.625,0.7,0.775,0.85,0.925,1})</f>
        <v>#N/A</v>
      </c>
      <c r="U332" s="60"/>
      <c r="V332" s="61"/>
      <c r="W332" s="62"/>
      <c r="X332" s="63"/>
      <c r="Y332" s="72">
        <f>R332-(V332/10)-X332</f>
        <v>0</v>
      </c>
      <c r="Z332" s="73" t="e">
        <f>Y332*T332*AE332</f>
        <v>#N/A</v>
      </c>
      <c r="AA332" s="73" t="e">
        <f>U332-V332+Z332</f>
        <v>#N/A</v>
      </c>
      <c r="AB332" s="74"/>
      <c r="AC332" s="74"/>
      <c r="AE332" s="75" t="e">
        <f>VLOOKUP(AD332,分类参数表!$I$2:$J$10,2,FALSE)</f>
        <v>#N/A</v>
      </c>
      <c r="AF332" s="76"/>
      <c r="AG332" s="85"/>
      <c r="AH332" s="85"/>
      <c r="AI332" s="85"/>
      <c r="AJ332" s="85"/>
      <c r="AK332" s="85"/>
      <c r="AL332" s="85"/>
      <c r="AM332" s="86"/>
      <c r="AN332" s="87">
        <f t="shared" si="80"/>
        <v>0</v>
      </c>
      <c r="AO332" s="95"/>
    </row>
    <row r="333" spans="2:41" s="19" customFormat="1" ht="15" customHeight="1" x14ac:dyDescent="0.15">
      <c r="B333" s="30"/>
      <c r="C333" s="31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64"/>
      <c r="R333" s="30"/>
      <c r="S333" s="30"/>
      <c r="T333" s="30"/>
      <c r="U333" s="30"/>
      <c r="V333" s="65"/>
      <c r="W333" s="64"/>
      <c r="X333" s="30"/>
      <c r="Y333" s="65"/>
      <c r="Z333" s="65"/>
      <c r="AA333" s="65"/>
      <c r="AB333" s="65"/>
      <c r="AC333" s="65"/>
      <c r="AD333" s="30"/>
      <c r="AE333" s="75" t="e">
        <f>VLOOKUP(AD333,分类参数表!$I$2:$J$10,2,FALSE)</f>
        <v>#N/A</v>
      </c>
      <c r="AF333" s="30"/>
      <c r="AG333" s="30"/>
      <c r="AH333" s="30"/>
      <c r="AI333" s="30"/>
      <c r="AJ333" s="30"/>
      <c r="AK333" s="30"/>
      <c r="AL333" s="30"/>
      <c r="AM333" s="65"/>
      <c r="AN333" s="88"/>
      <c r="AO333" s="96"/>
    </row>
    <row r="334" spans="2:41" ht="15" customHeight="1" x14ac:dyDescent="0.15">
      <c r="B334" s="4">
        <v>42365</v>
      </c>
      <c r="C334" s="5" t="s">
        <v>972</v>
      </c>
      <c r="D334" s="2">
        <v>1</v>
      </c>
      <c r="E334" s="6" t="s">
        <v>69</v>
      </c>
      <c r="F334" s="6" t="s">
        <v>199</v>
      </c>
      <c r="G334" s="2" t="s">
        <v>205</v>
      </c>
      <c r="H334" s="2" t="s">
        <v>301</v>
      </c>
      <c r="I334" s="2" t="s">
        <v>104</v>
      </c>
      <c r="J334" s="2" t="s">
        <v>44</v>
      </c>
      <c r="K334" s="6" t="s">
        <v>63</v>
      </c>
      <c r="L334" s="2" t="s">
        <v>66</v>
      </c>
      <c r="M334" s="2">
        <v>1</v>
      </c>
      <c r="N334" s="2">
        <v>680</v>
      </c>
      <c r="O334" s="48">
        <f t="shared" si="79"/>
        <v>680</v>
      </c>
      <c r="P334" s="326">
        <f>SUM(O334:O335)</f>
        <v>978</v>
      </c>
      <c r="Q334" s="56"/>
      <c r="R334" s="329">
        <f>SUMPRODUCT(Q334:Q335+0)</f>
        <v>0</v>
      </c>
      <c r="S334" s="332">
        <f t="shared" ref="S334:S339" si="81">R334/P334</f>
        <v>0</v>
      </c>
      <c r="T334" s="335" t="e">
        <f>LOOKUP(S334,{0.4,0.45,0.5,0.55,0.6,0.65,0.7,0.75,0.8,0.85,0.9,0.95,1},{0.1,0.175,0.25,0.325,0.4,0.475,0.55,0.625,0.7,0.775,0.85,0.925,1})</f>
        <v>#N/A</v>
      </c>
      <c r="U334" s="336"/>
      <c r="V334" s="339"/>
      <c r="W334" s="342"/>
      <c r="X334" s="345"/>
      <c r="Y334" s="348">
        <f t="shared" ref="Y334:Y339" si="82">R334-(V334/10)-X334</f>
        <v>0</v>
      </c>
      <c r="Z334" s="351" t="e">
        <f t="shared" ref="Z334:Z339" si="83">Y334*T334*AE334</f>
        <v>#N/A</v>
      </c>
      <c r="AA334" s="351" t="e">
        <f t="shared" ref="AA334:AA339" si="84">U334-V334+Z334</f>
        <v>#N/A</v>
      </c>
      <c r="AB334" s="74"/>
      <c r="AC334" s="74"/>
      <c r="AE334" s="75" t="e">
        <f>VLOOKUP(AD334,分类参数表!$I$2:$J$10,2,FALSE)</f>
        <v>#N/A</v>
      </c>
      <c r="AF334" s="76"/>
      <c r="AG334" s="85"/>
      <c r="AH334" s="85"/>
      <c r="AI334" s="85"/>
      <c r="AJ334" s="85"/>
      <c r="AK334" s="85"/>
      <c r="AL334" s="85"/>
      <c r="AM334" s="86"/>
      <c r="AN334" s="87">
        <f t="shared" si="80"/>
        <v>0</v>
      </c>
      <c r="AO334" s="95"/>
    </row>
    <row r="335" spans="2:41" ht="15" customHeight="1" x14ac:dyDescent="0.15">
      <c r="B335" s="4">
        <v>42365</v>
      </c>
      <c r="C335" s="5" t="s">
        <v>972</v>
      </c>
      <c r="D335" s="2">
        <v>2</v>
      </c>
      <c r="E335" s="6" t="s">
        <v>75</v>
      </c>
      <c r="F335" s="6" t="s">
        <v>199</v>
      </c>
      <c r="G335" s="2" t="s">
        <v>973</v>
      </c>
      <c r="H335" s="2" t="s">
        <v>301</v>
      </c>
      <c r="I335" s="2" t="s">
        <v>53</v>
      </c>
      <c r="J335" s="2" t="s">
        <v>44</v>
      </c>
      <c r="K335" s="6" t="s">
        <v>63</v>
      </c>
      <c r="L335" s="2" t="s">
        <v>66</v>
      </c>
      <c r="M335" s="2">
        <v>1</v>
      </c>
      <c r="N335" s="2">
        <v>298</v>
      </c>
      <c r="O335" s="48">
        <f t="shared" si="79"/>
        <v>298</v>
      </c>
      <c r="P335" s="327"/>
      <c r="Q335" s="70"/>
      <c r="R335" s="330"/>
      <c r="S335" s="333"/>
      <c r="T335" s="327"/>
      <c r="U335" s="337"/>
      <c r="V335" s="340"/>
      <c r="W335" s="343"/>
      <c r="X335" s="346"/>
      <c r="Y335" s="349"/>
      <c r="Z335" s="352"/>
      <c r="AA335" s="352"/>
      <c r="AB335" s="74"/>
      <c r="AC335" s="74"/>
      <c r="AD335" s="22">
        <f>AD334</f>
        <v>0</v>
      </c>
      <c r="AE335" s="75" t="e">
        <f>VLOOKUP(AD335,分类参数表!$I$2:$J$10,2,FALSE)</f>
        <v>#N/A</v>
      </c>
      <c r="AF335" s="82"/>
      <c r="AG335" s="24"/>
      <c r="AH335" s="24"/>
      <c r="AI335" s="24"/>
      <c r="AJ335" s="24"/>
      <c r="AK335" s="24"/>
      <c r="AL335" s="24"/>
      <c r="AN335" s="94">
        <f t="shared" si="80"/>
        <v>0</v>
      </c>
      <c r="AO335" s="100"/>
    </row>
    <row r="336" spans="2:41" s="19" customFormat="1" ht="15" customHeight="1" x14ac:dyDescent="0.15"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64"/>
      <c r="R336" s="30"/>
      <c r="S336" s="30"/>
      <c r="T336" s="30"/>
      <c r="U336" s="30"/>
      <c r="V336" s="65"/>
      <c r="W336" s="64"/>
      <c r="X336" s="30"/>
      <c r="Y336" s="65"/>
      <c r="Z336" s="65"/>
      <c r="AA336" s="65"/>
      <c r="AB336" s="65"/>
      <c r="AC336" s="65"/>
      <c r="AD336" s="30"/>
      <c r="AE336" s="75" t="e">
        <f>VLOOKUP(AD336,分类参数表!$I$2:$J$10,2,FALSE)</f>
        <v>#N/A</v>
      </c>
      <c r="AF336" s="30"/>
      <c r="AG336" s="30"/>
      <c r="AH336" s="30"/>
      <c r="AI336" s="30"/>
      <c r="AJ336" s="30"/>
      <c r="AK336" s="30"/>
      <c r="AL336" s="30"/>
      <c r="AM336" s="65"/>
      <c r="AN336" s="88"/>
      <c r="AO336" s="96"/>
    </row>
    <row r="337" spans="2:41" ht="15" customHeight="1" x14ac:dyDescent="0.15">
      <c r="B337" s="4">
        <v>42365</v>
      </c>
      <c r="C337" s="5" t="s">
        <v>974</v>
      </c>
      <c r="D337" s="2">
        <v>1</v>
      </c>
      <c r="E337" s="6" t="s">
        <v>241</v>
      </c>
      <c r="F337" s="6"/>
      <c r="G337" s="2" t="s">
        <v>975</v>
      </c>
      <c r="H337" s="2" t="s">
        <v>203</v>
      </c>
      <c r="I337" s="2" t="s">
        <v>872</v>
      </c>
      <c r="J337" s="2" t="s">
        <v>62</v>
      </c>
      <c r="K337" s="6" t="s">
        <v>63</v>
      </c>
      <c r="L337" s="2" t="s">
        <v>66</v>
      </c>
      <c r="M337" s="2">
        <v>1</v>
      </c>
      <c r="N337" s="2">
        <v>500</v>
      </c>
      <c r="O337" s="48">
        <f t="shared" ref="O337:O342" si="85">N337*M337</f>
        <v>500</v>
      </c>
      <c r="P337" s="49">
        <f>SUM(O337:O337)</f>
        <v>500</v>
      </c>
      <c r="Q337" s="56"/>
      <c r="R337" s="57">
        <f>SUMPRODUCT(Q337:Q337+0)</f>
        <v>0</v>
      </c>
      <c r="S337" s="58">
        <f t="shared" si="81"/>
        <v>0</v>
      </c>
      <c r="T337" s="59" t="e">
        <f>LOOKUP(S337,{0.4,0.45,0.5,0.55,0.6,0.65,0.7,0.75,0.8,0.85,0.9,0.95,1},{0.1,0.175,0.25,0.325,0.4,0.475,0.55,0.625,0.7,0.775,0.85,0.925,1})</f>
        <v>#N/A</v>
      </c>
      <c r="U337" s="60"/>
      <c r="V337" s="61"/>
      <c r="W337" s="62"/>
      <c r="X337" s="63"/>
      <c r="Y337" s="72">
        <f t="shared" si="82"/>
        <v>0</v>
      </c>
      <c r="Z337" s="73" t="e">
        <f t="shared" si="83"/>
        <v>#N/A</v>
      </c>
      <c r="AA337" s="73" t="e">
        <f t="shared" si="84"/>
        <v>#N/A</v>
      </c>
      <c r="AB337" s="74"/>
      <c r="AC337" s="74"/>
      <c r="AE337" s="75" t="e">
        <f>VLOOKUP(AD337,分类参数表!$I$2:$J$10,2,FALSE)</f>
        <v>#N/A</v>
      </c>
      <c r="AF337" s="76"/>
      <c r="AG337" s="85"/>
      <c r="AH337" s="85"/>
      <c r="AI337" s="85"/>
      <c r="AJ337" s="85"/>
      <c r="AK337" s="85"/>
      <c r="AL337" s="85"/>
      <c r="AM337" s="86"/>
      <c r="AN337" s="87">
        <f t="shared" ref="AN337:AN342" si="86">(Q337-AM337)/M337/N337</f>
        <v>0</v>
      </c>
      <c r="AO337" s="95"/>
    </row>
    <row r="338" spans="2:41" s="19" customFormat="1" ht="15" customHeight="1" x14ac:dyDescent="0.15"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64"/>
      <c r="R338" s="30"/>
      <c r="S338" s="30"/>
      <c r="T338" s="30"/>
      <c r="U338" s="30"/>
      <c r="V338" s="65"/>
      <c r="W338" s="64"/>
      <c r="X338" s="30"/>
      <c r="Y338" s="65"/>
      <c r="Z338" s="65"/>
      <c r="AA338" s="65"/>
      <c r="AB338" s="65"/>
      <c r="AC338" s="65"/>
      <c r="AD338" s="30"/>
      <c r="AE338" s="75" t="e">
        <f>VLOOKUP(AD338,分类参数表!$I$2:$J$10,2,FALSE)</f>
        <v>#N/A</v>
      </c>
      <c r="AF338" s="30"/>
      <c r="AG338" s="30"/>
      <c r="AH338" s="30"/>
      <c r="AI338" s="30"/>
      <c r="AJ338" s="30"/>
      <c r="AK338" s="30"/>
      <c r="AL338" s="30"/>
      <c r="AM338" s="65"/>
      <c r="AN338" s="88"/>
      <c r="AO338" s="96"/>
    </row>
    <row r="339" spans="2:41" ht="15" customHeight="1" x14ac:dyDescent="0.15">
      <c r="B339" s="4">
        <v>42365</v>
      </c>
      <c r="C339" s="5" t="s">
        <v>976</v>
      </c>
      <c r="D339" s="2">
        <v>1</v>
      </c>
      <c r="E339" s="6" t="s">
        <v>241</v>
      </c>
      <c r="F339" s="6"/>
      <c r="G339" s="2" t="s">
        <v>893</v>
      </c>
      <c r="H339" s="2" t="s">
        <v>166</v>
      </c>
      <c r="I339" s="2" t="s">
        <v>763</v>
      </c>
      <c r="J339" s="2" t="s">
        <v>44</v>
      </c>
      <c r="K339" s="6" t="s">
        <v>63</v>
      </c>
      <c r="L339" s="2" t="s">
        <v>66</v>
      </c>
      <c r="M339" s="2">
        <v>1</v>
      </c>
      <c r="N339" s="2">
        <v>500</v>
      </c>
      <c r="O339" s="48">
        <f t="shared" si="85"/>
        <v>500</v>
      </c>
      <c r="P339" s="326">
        <f>SUM(O339:O342)</f>
        <v>4040</v>
      </c>
      <c r="Q339" s="56"/>
      <c r="R339" s="329">
        <f>SUMPRODUCT(Q339:Q342+0)</f>
        <v>0</v>
      </c>
      <c r="S339" s="332">
        <f t="shared" si="81"/>
        <v>0</v>
      </c>
      <c r="T339" s="335" t="e">
        <f>LOOKUP(S339,{0.4,0.45,0.5,0.55,0.6,0.65,0.7,0.75,0.8,0.85,0.9,0.95,1},{0.1,0.175,0.25,0.325,0.4,0.475,0.55,0.625,0.7,0.775,0.85,0.925,1})</f>
        <v>#N/A</v>
      </c>
      <c r="U339" s="336"/>
      <c r="V339" s="339"/>
      <c r="W339" s="342"/>
      <c r="X339" s="345"/>
      <c r="Y339" s="348">
        <f t="shared" si="82"/>
        <v>0</v>
      </c>
      <c r="Z339" s="351" t="e">
        <f t="shared" si="83"/>
        <v>#N/A</v>
      </c>
      <c r="AA339" s="351" t="e">
        <f t="shared" si="84"/>
        <v>#N/A</v>
      </c>
      <c r="AB339" s="74"/>
      <c r="AC339" s="74"/>
      <c r="AE339" s="75" t="e">
        <f>VLOOKUP(AD339,分类参数表!$I$2:$J$10,2,FALSE)</f>
        <v>#N/A</v>
      </c>
      <c r="AF339" s="76"/>
      <c r="AG339" s="85"/>
      <c r="AH339" s="85"/>
      <c r="AI339" s="85"/>
      <c r="AJ339" s="85"/>
      <c r="AK339" s="85"/>
      <c r="AL339" s="85"/>
      <c r="AM339" s="86"/>
      <c r="AN339" s="87">
        <f t="shared" si="86"/>
        <v>0</v>
      </c>
      <c r="AO339" s="95"/>
    </row>
    <row r="340" spans="2:41" ht="15" customHeight="1" x14ac:dyDescent="0.15">
      <c r="B340" s="4">
        <v>42365</v>
      </c>
      <c r="C340" s="5" t="s">
        <v>976</v>
      </c>
      <c r="D340" s="2">
        <v>2</v>
      </c>
      <c r="E340" s="6" t="s">
        <v>241</v>
      </c>
      <c r="F340" s="6"/>
      <c r="G340" s="2" t="s">
        <v>762</v>
      </c>
      <c r="H340" s="2" t="s">
        <v>203</v>
      </c>
      <c r="I340" s="2" t="s">
        <v>788</v>
      </c>
      <c r="J340" s="2" t="s">
        <v>44</v>
      </c>
      <c r="K340" s="6" t="s">
        <v>63</v>
      </c>
      <c r="L340" s="2" t="s">
        <v>66</v>
      </c>
      <c r="M340" s="2">
        <v>1</v>
      </c>
      <c r="N340" s="2">
        <v>500</v>
      </c>
      <c r="O340" s="48">
        <f t="shared" si="85"/>
        <v>500</v>
      </c>
      <c r="P340" s="327"/>
      <c r="Q340" s="70"/>
      <c r="R340" s="330"/>
      <c r="S340" s="333"/>
      <c r="T340" s="327"/>
      <c r="U340" s="337"/>
      <c r="V340" s="340"/>
      <c r="W340" s="343"/>
      <c r="X340" s="346"/>
      <c r="Y340" s="349"/>
      <c r="Z340" s="352"/>
      <c r="AA340" s="352"/>
      <c r="AB340" s="74"/>
      <c r="AC340" s="74"/>
      <c r="AD340" s="22">
        <f>AD339</f>
        <v>0</v>
      </c>
      <c r="AE340" s="75" t="e">
        <f>VLOOKUP(AD340,分类参数表!$I$2:$J$10,2,FALSE)</f>
        <v>#N/A</v>
      </c>
      <c r="AF340" s="82"/>
      <c r="AG340" s="24"/>
      <c r="AH340" s="24"/>
      <c r="AI340" s="24"/>
      <c r="AJ340" s="24"/>
      <c r="AK340" s="24"/>
      <c r="AL340" s="24"/>
      <c r="AN340" s="94">
        <f t="shared" si="86"/>
        <v>0</v>
      </c>
      <c r="AO340" s="100"/>
    </row>
    <row r="341" spans="2:41" ht="15" customHeight="1" x14ac:dyDescent="0.15">
      <c r="B341" s="4">
        <v>42365</v>
      </c>
      <c r="C341" s="5" t="s">
        <v>976</v>
      </c>
      <c r="D341" s="2">
        <v>3</v>
      </c>
      <c r="E341" s="6" t="s">
        <v>146</v>
      </c>
      <c r="F341" s="6" t="s">
        <v>238</v>
      </c>
      <c r="G341" s="2" t="s">
        <v>187</v>
      </c>
      <c r="H341" s="2" t="s">
        <v>164</v>
      </c>
      <c r="I341" s="2" t="s">
        <v>239</v>
      </c>
      <c r="J341" s="2" t="s">
        <v>44</v>
      </c>
      <c r="K341" s="6" t="s">
        <v>63</v>
      </c>
      <c r="L341" s="2" t="s">
        <v>66</v>
      </c>
      <c r="M341" s="2">
        <v>1</v>
      </c>
      <c r="N341" s="2">
        <v>1520</v>
      </c>
      <c r="O341" s="48">
        <f t="shared" si="85"/>
        <v>1520</v>
      </c>
      <c r="P341" s="327"/>
      <c r="Q341" s="70"/>
      <c r="R341" s="330"/>
      <c r="S341" s="333"/>
      <c r="T341" s="327"/>
      <c r="U341" s="337"/>
      <c r="V341" s="340"/>
      <c r="W341" s="343"/>
      <c r="X341" s="346"/>
      <c r="Y341" s="349"/>
      <c r="Z341" s="352"/>
      <c r="AA341" s="352"/>
      <c r="AB341" s="83"/>
      <c r="AC341" s="83"/>
      <c r="AD341" s="22">
        <f>AD340</f>
        <v>0</v>
      </c>
      <c r="AE341" s="75" t="e">
        <f>VLOOKUP(AD341,分类参数表!$I$2:$J$10,2,FALSE)</f>
        <v>#N/A</v>
      </c>
      <c r="AF341" s="82"/>
      <c r="AG341" s="24"/>
      <c r="AH341" s="24"/>
      <c r="AI341" s="24"/>
      <c r="AJ341" s="24"/>
      <c r="AK341" s="24"/>
      <c r="AL341" s="24"/>
      <c r="AN341" s="94">
        <f t="shared" si="86"/>
        <v>0</v>
      </c>
      <c r="AO341" s="100"/>
    </row>
    <row r="342" spans="2:41" ht="15" customHeight="1" x14ac:dyDescent="0.15">
      <c r="B342" s="4">
        <v>42365</v>
      </c>
      <c r="C342" s="5" t="s">
        <v>976</v>
      </c>
      <c r="D342" s="2">
        <v>4</v>
      </c>
      <c r="E342" s="6" t="s">
        <v>146</v>
      </c>
      <c r="F342" s="6" t="s">
        <v>238</v>
      </c>
      <c r="G342" s="2" t="s">
        <v>187</v>
      </c>
      <c r="H342" s="2" t="s">
        <v>150</v>
      </c>
      <c r="I342" s="2" t="s">
        <v>239</v>
      </c>
      <c r="J342" s="2" t="s">
        <v>44</v>
      </c>
      <c r="K342" s="6" t="s">
        <v>63</v>
      </c>
      <c r="L342" s="2" t="s">
        <v>66</v>
      </c>
      <c r="M342" s="2">
        <v>1</v>
      </c>
      <c r="N342" s="2">
        <v>1520</v>
      </c>
      <c r="O342" s="48">
        <f t="shared" si="85"/>
        <v>1520</v>
      </c>
      <c r="P342" s="327"/>
      <c r="Q342" s="70"/>
      <c r="R342" s="330"/>
      <c r="S342" s="333"/>
      <c r="T342" s="327"/>
      <c r="U342" s="337"/>
      <c r="V342" s="340"/>
      <c r="W342" s="343"/>
      <c r="X342" s="346"/>
      <c r="Y342" s="349"/>
      <c r="Z342" s="352"/>
      <c r="AA342" s="352"/>
      <c r="AB342" s="74"/>
      <c r="AC342" s="74"/>
      <c r="AD342" s="22">
        <f>AD341</f>
        <v>0</v>
      </c>
      <c r="AE342" s="75" t="e">
        <f>VLOOKUP(AD342,分类参数表!$I$2:$J$10,2,FALSE)</f>
        <v>#N/A</v>
      </c>
      <c r="AF342" s="82"/>
      <c r="AG342" s="24"/>
      <c r="AH342" s="24"/>
      <c r="AI342" s="24"/>
      <c r="AJ342" s="24"/>
      <c r="AK342" s="24"/>
      <c r="AL342" s="24"/>
      <c r="AN342" s="94">
        <f t="shared" si="86"/>
        <v>0</v>
      </c>
      <c r="AO342" s="100"/>
    </row>
    <row r="343" spans="2:41" s="19" customFormat="1" ht="15" customHeight="1" x14ac:dyDescent="0.15">
      <c r="B343" s="30"/>
      <c r="C343" s="31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64"/>
      <c r="R343" s="30"/>
      <c r="S343" s="30"/>
      <c r="T343" s="30"/>
      <c r="U343" s="30"/>
      <c r="V343" s="65"/>
      <c r="W343" s="64"/>
      <c r="X343" s="30"/>
      <c r="Y343" s="65"/>
      <c r="Z343" s="65"/>
      <c r="AA343" s="65"/>
      <c r="AB343" s="65"/>
      <c r="AC343" s="65"/>
      <c r="AD343" s="30"/>
      <c r="AE343" s="75" t="e">
        <f>VLOOKUP(AD343,分类参数表!$I$2:$J$10,2,FALSE)</f>
        <v>#N/A</v>
      </c>
      <c r="AF343" s="30"/>
      <c r="AG343" s="30"/>
      <c r="AH343" s="30"/>
      <c r="AI343" s="30"/>
      <c r="AJ343" s="30"/>
      <c r="AK343" s="30"/>
      <c r="AL343" s="30"/>
      <c r="AM343" s="65"/>
      <c r="AN343" s="88"/>
      <c r="AO343" s="96"/>
    </row>
    <row r="344" spans="2:41" ht="15" customHeight="1" x14ac:dyDescent="0.15">
      <c r="B344" s="4">
        <v>42365</v>
      </c>
      <c r="C344" s="5" t="s">
        <v>977</v>
      </c>
      <c r="D344" s="2">
        <v>1</v>
      </c>
      <c r="E344" s="6" t="s">
        <v>69</v>
      </c>
      <c r="F344" s="6" t="s">
        <v>199</v>
      </c>
      <c r="G344" s="2" t="s">
        <v>978</v>
      </c>
      <c r="H344" s="2" t="s">
        <v>300</v>
      </c>
      <c r="I344" s="2" t="s">
        <v>192</v>
      </c>
      <c r="J344" s="2" t="s">
        <v>44</v>
      </c>
      <c r="K344" s="6" t="s">
        <v>45</v>
      </c>
      <c r="L344" s="2" t="s">
        <v>46</v>
      </c>
      <c r="M344" s="2">
        <v>1</v>
      </c>
      <c r="N344" s="2">
        <v>1580</v>
      </c>
      <c r="O344" s="48">
        <f t="shared" ref="O344:O352" si="87">N344*M344</f>
        <v>1580</v>
      </c>
      <c r="P344" s="49">
        <f>SUM(O344:O344)</f>
        <v>1580</v>
      </c>
      <c r="Q344" s="56"/>
      <c r="R344" s="57">
        <f>SUMPRODUCT(Q344:Q344+0)</f>
        <v>0</v>
      </c>
      <c r="S344" s="58">
        <f>R344/P344</f>
        <v>0</v>
      </c>
      <c r="T344" s="59" t="e">
        <f>LOOKUP(S344,{0.4,0.45,0.5,0.55,0.6,0.65,0.7,0.75,0.8,0.85,0.9,0.95,1},{0.1,0.175,0.25,0.325,0.4,0.475,0.55,0.625,0.7,0.775,0.85,0.925,1})</f>
        <v>#N/A</v>
      </c>
      <c r="U344" s="60"/>
      <c r="V344" s="61"/>
      <c r="W344" s="62"/>
      <c r="X344" s="63"/>
      <c r="Y344" s="72">
        <f>R344-(V344/10)-X344</f>
        <v>0</v>
      </c>
      <c r="Z344" s="73" t="e">
        <f>Y344*T344*AE344</f>
        <v>#N/A</v>
      </c>
      <c r="AA344" s="73" t="e">
        <f>U344-V344+Z344</f>
        <v>#N/A</v>
      </c>
      <c r="AB344" s="74"/>
      <c r="AC344" s="74"/>
      <c r="AE344" s="75" t="e">
        <f>VLOOKUP(AD344,分类参数表!$I$2:$J$10,2,FALSE)</f>
        <v>#N/A</v>
      </c>
      <c r="AF344" s="76"/>
      <c r="AG344" s="85"/>
      <c r="AH344" s="85"/>
      <c r="AI344" s="85"/>
      <c r="AJ344" s="85"/>
      <c r="AK344" s="85"/>
      <c r="AL344" s="85"/>
      <c r="AM344" s="86"/>
      <c r="AN344" s="87">
        <f t="shared" ref="AN344:AN352" si="88">(Q344-AM344)/M344/N344</f>
        <v>0</v>
      </c>
      <c r="AO344" s="95"/>
    </row>
    <row r="345" spans="2:41" s="19" customFormat="1" ht="15" customHeight="1" x14ac:dyDescent="0.15">
      <c r="B345" s="30"/>
      <c r="C345" s="31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64"/>
      <c r="R345" s="30"/>
      <c r="S345" s="30"/>
      <c r="T345" s="30"/>
      <c r="U345" s="30"/>
      <c r="V345" s="65"/>
      <c r="W345" s="64"/>
      <c r="X345" s="30"/>
      <c r="Y345" s="65"/>
      <c r="Z345" s="65"/>
      <c r="AA345" s="65"/>
      <c r="AB345" s="65"/>
      <c r="AC345" s="65"/>
      <c r="AD345" s="30"/>
      <c r="AE345" s="75" t="e">
        <f>VLOOKUP(AD345,分类参数表!$I$2:$J$10,2,FALSE)</f>
        <v>#N/A</v>
      </c>
      <c r="AF345" s="30"/>
      <c r="AG345" s="30"/>
      <c r="AH345" s="30"/>
      <c r="AI345" s="30"/>
      <c r="AJ345" s="30"/>
      <c r="AK345" s="30"/>
      <c r="AL345" s="30"/>
      <c r="AM345" s="65"/>
      <c r="AN345" s="88"/>
      <c r="AO345" s="96"/>
    </row>
    <row r="346" spans="2:41" ht="15" customHeight="1" x14ac:dyDescent="0.15">
      <c r="B346" s="4">
        <v>42365</v>
      </c>
      <c r="C346" s="5" t="s">
        <v>979</v>
      </c>
      <c r="D346" s="2">
        <v>1</v>
      </c>
      <c r="E346" s="6" t="s">
        <v>56</v>
      </c>
      <c r="F346" s="6" t="s">
        <v>106</v>
      </c>
      <c r="G346" s="2" t="s">
        <v>105</v>
      </c>
      <c r="H346" s="2" t="s">
        <v>137</v>
      </c>
      <c r="I346" s="2" t="s">
        <v>53</v>
      </c>
      <c r="J346" s="2" t="s">
        <v>62</v>
      </c>
      <c r="K346" s="6" t="s">
        <v>45</v>
      </c>
      <c r="L346" s="2" t="s">
        <v>46</v>
      </c>
      <c r="M346" s="2">
        <v>1</v>
      </c>
      <c r="N346" s="2">
        <v>158</v>
      </c>
      <c r="O346" s="48">
        <f t="shared" si="87"/>
        <v>158</v>
      </c>
      <c r="P346" s="49">
        <f>SUM(O346:O346)</f>
        <v>158</v>
      </c>
      <c r="Q346" s="56"/>
      <c r="R346" s="57">
        <f>SUMPRODUCT(Q346:Q346+0)</f>
        <v>0</v>
      </c>
      <c r="S346" s="58">
        <f>R346/P346</f>
        <v>0</v>
      </c>
      <c r="T346" s="59" t="e">
        <f>LOOKUP(S346,{0.4,0.45,0.5,0.55,0.6,0.65,0.7,0.75,0.8,0.85,0.9,0.95,1},{0.1,0.175,0.25,0.325,0.4,0.475,0.55,0.625,0.7,0.775,0.85,0.925,1})</f>
        <v>#N/A</v>
      </c>
      <c r="U346" s="60"/>
      <c r="V346" s="61"/>
      <c r="W346" s="62"/>
      <c r="X346" s="63"/>
      <c r="Y346" s="72">
        <f>R346-(V346/10)-X346</f>
        <v>0</v>
      </c>
      <c r="Z346" s="73" t="e">
        <f>Y346*T346*AE346</f>
        <v>#N/A</v>
      </c>
      <c r="AA346" s="73" t="e">
        <f>U346-V346+Z346</f>
        <v>#N/A</v>
      </c>
      <c r="AB346" s="74"/>
      <c r="AC346" s="74"/>
      <c r="AE346" s="75" t="e">
        <f>VLOOKUP(AD346,分类参数表!$I$2:$J$10,2,FALSE)</f>
        <v>#N/A</v>
      </c>
      <c r="AF346" s="76"/>
      <c r="AG346" s="85"/>
      <c r="AH346" s="85"/>
      <c r="AI346" s="85"/>
      <c r="AJ346" s="85"/>
      <c r="AK346" s="85"/>
      <c r="AL346" s="85"/>
      <c r="AM346" s="86"/>
      <c r="AN346" s="87">
        <f t="shared" si="88"/>
        <v>0</v>
      </c>
      <c r="AO346" s="95"/>
    </row>
    <row r="347" spans="2:41" s="19" customFormat="1" ht="15" customHeight="1" x14ac:dyDescent="0.15">
      <c r="B347" s="30"/>
      <c r="C347" s="31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64"/>
      <c r="R347" s="30"/>
      <c r="S347" s="30"/>
      <c r="T347" s="30"/>
      <c r="U347" s="30"/>
      <c r="V347" s="65"/>
      <c r="W347" s="64"/>
      <c r="X347" s="30"/>
      <c r="Y347" s="65"/>
      <c r="Z347" s="65"/>
      <c r="AA347" s="65"/>
      <c r="AB347" s="65"/>
      <c r="AC347" s="65"/>
      <c r="AD347" s="30"/>
      <c r="AE347" s="75" t="e">
        <f>VLOOKUP(AD347,分类参数表!$I$2:$J$10,2,FALSE)</f>
        <v>#N/A</v>
      </c>
      <c r="AF347" s="30"/>
      <c r="AG347" s="30"/>
      <c r="AH347" s="30"/>
      <c r="AI347" s="30"/>
      <c r="AJ347" s="30"/>
      <c r="AK347" s="30"/>
      <c r="AL347" s="30"/>
      <c r="AM347" s="65"/>
      <c r="AN347" s="88"/>
      <c r="AO347" s="96"/>
    </row>
    <row r="348" spans="2:41" ht="15" customHeight="1" x14ac:dyDescent="0.15">
      <c r="B348" s="4">
        <v>42365</v>
      </c>
      <c r="C348" s="5" t="s">
        <v>980</v>
      </c>
      <c r="D348" s="2">
        <v>1</v>
      </c>
      <c r="E348" s="6" t="s">
        <v>90</v>
      </c>
      <c r="F348" s="6" t="s">
        <v>107</v>
      </c>
      <c r="G348" s="2" t="s">
        <v>981</v>
      </c>
      <c r="H348" s="2" t="s">
        <v>982</v>
      </c>
      <c r="I348" s="2" t="s">
        <v>43</v>
      </c>
      <c r="J348" s="2" t="s">
        <v>44</v>
      </c>
      <c r="K348" s="6" t="s">
        <v>55</v>
      </c>
      <c r="L348" s="2" t="s">
        <v>66</v>
      </c>
      <c r="M348" s="2">
        <v>1</v>
      </c>
      <c r="N348" s="2">
        <v>1098</v>
      </c>
      <c r="O348" s="48">
        <f t="shared" si="87"/>
        <v>1098</v>
      </c>
      <c r="P348" s="326">
        <f>SUM(O348:O352)</f>
        <v>2979</v>
      </c>
      <c r="Q348" s="56"/>
      <c r="R348" s="329">
        <f>SUMPRODUCT(Q348:Q352+0)</f>
        <v>0</v>
      </c>
      <c r="S348" s="332">
        <f>R348/P348</f>
        <v>0</v>
      </c>
      <c r="T348" s="335" t="e">
        <f>LOOKUP(S348,{0.4,0.45,0.5,0.55,0.6,0.65,0.7,0.75,0.8,0.85,0.9,0.95,1},{0.1,0.175,0.25,0.325,0.4,0.475,0.55,0.625,0.7,0.775,0.85,0.925,1})</f>
        <v>#N/A</v>
      </c>
      <c r="U348" s="336"/>
      <c r="V348" s="339"/>
      <c r="W348" s="342"/>
      <c r="X348" s="345"/>
      <c r="Y348" s="348">
        <f>R348-(V348/10)-X348</f>
        <v>0</v>
      </c>
      <c r="Z348" s="351" t="e">
        <f>Y348*T348*AE348</f>
        <v>#N/A</v>
      </c>
      <c r="AA348" s="351" t="e">
        <f>U348-V348+Z348</f>
        <v>#N/A</v>
      </c>
      <c r="AB348" s="74"/>
      <c r="AC348" s="74"/>
      <c r="AE348" s="75" t="e">
        <f>VLOOKUP(AD348,分类参数表!$I$2:$J$10,2,FALSE)</f>
        <v>#N/A</v>
      </c>
      <c r="AF348" s="76"/>
      <c r="AG348" s="85"/>
      <c r="AH348" s="85"/>
      <c r="AI348" s="85"/>
      <c r="AJ348" s="85"/>
      <c r="AK348" s="85"/>
      <c r="AL348" s="85"/>
      <c r="AM348" s="86"/>
      <c r="AN348" s="87">
        <f t="shared" si="88"/>
        <v>0</v>
      </c>
      <c r="AO348" s="95"/>
    </row>
    <row r="349" spans="2:41" ht="15" customHeight="1" x14ac:dyDescent="0.15">
      <c r="B349" s="4">
        <v>42365</v>
      </c>
      <c r="C349" s="5" t="s">
        <v>980</v>
      </c>
      <c r="D349" s="2">
        <v>2</v>
      </c>
      <c r="E349" s="6" t="s">
        <v>92</v>
      </c>
      <c r="F349" s="6" t="s">
        <v>91</v>
      </c>
      <c r="G349" s="2" t="s">
        <v>983</v>
      </c>
      <c r="H349" s="2" t="s">
        <v>984</v>
      </c>
      <c r="I349" s="2" t="s">
        <v>43</v>
      </c>
      <c r="J349" s="2" t="s">
        <v>44</v>
      </c>
      <c r="K349" s="6" t="s">
        <v>55</v>
      </c>
      <c r="L349" s="2" t="s">
        <v>66</v>
      </c>
      <c r="M349" s="2">
        <v>1</v>
      </c>
      <c r="N349" s="2">
        <v>1280</v>
      </c>
      <c r="O349" s="48">
        <f t="shared" si="87"/>
        <v>1280</v>
      </c>
      <c r="P349" s="327"/>
      <c r="Q349" s="70"/>
      <c r="R349" s="330"/>
      <c r="S349" s="333"/>
      <c r="T349" s="327"/>
      <c r="U349" s="337"/>
      <c r="V349" s="340"/>
      <c r="W349" s="343"/>
      <c r="X349" s="346"/>
      <c r="Y349" s="349"/>
      <c r="Z349" s="352"/>
      <c r="AA349" s="352"/>
      <c r="AB349" s="74"/>
      <c r="AC349" s="74"/>
      <c r="AD349" s="22">
        <f>AD348</f>
        <v>0</v>
      </c>
      <c r="AE349" s="75" t="e">
        <f>VLOOKUP(AD349,分类参数表!$I$2:$J$10,2,FALSE)</f>
        <v>#N/A</v>
      </c>
      <c r="AF349" s="82"/>
      <c r="AG349" s="24"/>
      <c r="AH349" s="24"/>
      <c r="AI349" s="24"/>
      <c r="AJ349" s="24"/>
      <c r="AK349" s="24"/>
      <c r="AL349" s="24"/>
      <c r="AN349" s="94">
        <f t="shared" si="88"/>
        <v>0</v>
      </c>
      <c r="AO349" s="100"/>
    </row>
    <row r="350" spans="2:41" ht="15" customHeight="1" x14ac:dyDescent="0.15">
      <c r="B350" s="4">
        <v>42365</v>
      </c>
      <c r="C350" s="5" t="s">
        <v>980</v>
      </c>
      <c r="D350" s="2">
        <v>3</v>
      </c>
      <c r="E350" s="6" t="s">
        <v>50</v>
      </c>
      <c r="F350" s="6" t="s">
        <v>601</v>
      </c>
      <c r="G350" s="50"/>
      <c r="H350" s="2" t="s">
        <v>138</v>
      </c>
      <c r="I350" s="2" t="s">
        <v>43</v>
      </c>
      <c r="J350" s="2" t="s">
        <v>44</v>
      </c>
      <c r="K350" s="6" t="s">
        <v>55</v>
      </c>
      <c r="L350" s="2" t="s">
        <v>66</v>
      </c>
      <c r="M350" s="2">
        <v>1</v>
      </c>
      <c r="N350" s="2">
        <v>158</v>
      </c>
      <c r="O350" s="48">
        <f t="shared" si="87"/>
        <v>158</v>
      </c>
      <c r="P350" s="327"/>
      <c r="Q350" s="70"/>
      <c r="R350" s="330"/>
      <c r="S350" s="333"/>
      <c r="T350" s="327"/>
      <c r="U350" s="337"/>
      <c r="V350" s="340"/>
      <c r="W350" s="343"/>
      <c r="X350" s="346"/>
      <c r="Y350" s="349"/>
      <c r="Z350" s="352"/>
      <c r="AA350" s="352"/>
      <c r="AB350" s="83"/>
      <c r="AC350" s="83"/>
      <c r="AD350" s="22">
        <f>AD349</f>
        <v>0</v>
      </c>
      <c r="AE350" s="75" t="e">
        <f>VLOOKUP(AD350,分类参数表!$I$2:$J$10,2,FALSE)</f>
        <v>#N/A</v>
      </c>
      <c r="AF350" s="82"/>
      <c r="AG350" s="24"/>
      <c r="AH350" s="24"/>
      <c r="AI350" s="24"/>
      <c r="AJ350" s="24"/>
      <c r="AK350" s="24"/>
      <c r="AL350" s="24"/>
      <c r="AN350" s="94">
        <f t="shared" si="88"/>
        <v>0</v>
      </c>
      <c r="AO350" s="100"/>
    </row>
    <row r="351" spans="2:41" ht="15" customHeight="1" x14ac:dyDescent="0.15">
      <c r="B351" s="4">
        <v>42365</v>
      </c>
      <c r="C351" s="5" t="s">
        <v>980</v>
      </c>
      <c r="D351" s="2">
        <v>4</v>
      </c>
      <c r="E351" s="6" t="s">
        <v>56</v>
      </c>
      <c r="F351" s="6" t="s">
        <v>79</v>
      </c>
      <c r="G351" s="2" t="s">
        <v>105</v>
      </c>
      <c r="H351" s="2" t="s">
        <v>280</v>
      </c>
      <c r="I351" s="2" t="s">
        <v>53</v>
      </c>
      <c r="J351" s="2" t="s">
        <v>62</v>
      </c>
      <c r="K351" s="6" t="s">
        <v>55</v>
      </c>
      <c r="L351" s="2" t="s">
        <v>66</v>
      </c>
      <c r="M351" s="2">
        <v>1</v>
      </c>
      <c r="N351" s="2">
        <v>158</v>
      </c>
      <c r="O351" s="48">
        <f t="shared" si="87"/>
        <v>158</v>
      </c>
      <c r="P351" s="327"/>
      <c r="Q351" s="70"/>
      <c r="R351" s="330"/>
      <c r="S351" s="333"/>
      <c r="T351" s="327"/>
      <c r="U351" s="337"/>
      <c r="V351" s="340"/>
      <c r="W351" s="343"/>
      <c r="X351" s="346"/>
      <c r="Y351" s="349"/>
      <c r="Z351" s="352"/>
      <c r="AA351" s="352"/>
      <c r="AB351" s="74"/>
      <c r="AC351" s="74"/>
      <c r="AD351" s="22">
        <f>AD350</f>
        <v>0</v>
      </c>
      <c r="AE351" s="75" t="e">
        <f>VLOOKUP(AD351,分类参数表!$I$2:$J$10,2,FALSE)</f>
        <v>#N/A</v>
      </c>
      <c r="AF351" s="82"/>
      <c r="AG351" s="24"/>
      <c r="AH351" s="24"/>
      <c r="AI351" s="24"/>
      <c r="AJ351" s="24"/>
      <c r="AK351" s="24"/>
      <c r="AL351" s="24"/>
      <c r="AN351" s="94">
        <f t="shared" si="88"/>
        <v>0</v>
      </c>
      <c r="AO351" s="100"/>
    </row>
    <row r="352" spans="2:41" ht="15" customHeight="1" x14ac:dyDescent="0.15">
      <c r="B352" s="4">
        <v>42365</v>
      </c>
      <c r="C352" s="5" t="s">
        <v>980</v>
      </c>
      <c r="D352" s="2">
        <v>5</v>
      </c>
      <c r="E352" s="6" t="s">
        <v>100</v>
      </c>
      <c r="F352" s="6" t="s">
        <v>128</v>
      </c>
      <c r="G352" s="2" t="s">
        <v>985</v>
      </c>
      <c r="H352" s="2" t="s">
        <v>986</v>
      </c>
      <c r="I352" s="2" t="s">
        <v>104</v>
      </c>
      <c r="J352" s="2" t="s">
        <v>44</v>
      </c>
      <c r="K352" s="6" t="s">
        <v>55</v>
      </c>
      <c r="L352" s="2" t="s">
        <v>66</v>
      </c>
      <c r="M352" s="2">
        <v>1</v>
      </c>
      <c r="N352" s="2">
        <v>285</v>
      </c>
      <c r="O352" s="48">
        <f t="shared" si="87"/>
        <v>285</v>
      </c>
      <c r="P352" s="327"/>
      <c r="Q352" s="70"/>
      <c r="R352" s="330"/>
      <c r="S352" s="333"/>
      <c r="T352" s="327"/>
      <c r="U352" s="337"/>
      <c r="V352" s="340"/>
      <c r="W352" s="343"/>
      <c r="X352" s="346"/>
      <c r="Y352" s="349"/>
      <c r="Z352" s="352"/>
      <c r="AA352" s="352"/>
      <c r="AB352" s="74"/>
      <c r="AC352" s="74"/>
      <c r="AD352" s="22">
        <f>AD351</f>
        <v>0</v>
      </c>
      <c r="AE352" s="75" t="e">
        <f>VLOOKUP(AD352,分类参数表!$I$2:$J$10,2,FALSE)</f>
        <v>#N/A</v>
      </c>
      <c r="AF352" s="82"/>
      <c r="AG352" s="24"/>
      <c r="AH352" s="24"/>
      <c r="AI352" s="24"/>
      <c r="AJ352" s="24"/>
      <c r="AK352" s="24"/>
      <c r="AL352" s="24"/>
      <c r="AN352" s="94">
        <f t="shared" si="88"/>
        <v>0</v>
      </c>
      <c r="AO352" s="100"/>
    </row>
    <row r="353" spans="2:41" s="19" customFormat="1" ht="15" customHeight="1" x14ac:dyDescent="0.15">
      <c r="B353" s="30"/>
      <c r="C353" s="31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64"/>
      <c r="R353" s="30"/>
      <c r="S353" s="30"/>
      <c r="T353" s="30"/>
      <c r="U353" s="30"/>
      <c r="V353" s="65"/>
      <c r="W353" s="64"/>
      <c r="X353" s="30"/>
      <c r="Y353" s="65"/>
      <c r="Z353" s="65"/>
      <c r="AA353" s="65"/>
      <c r="AB353" s="65"/>
      <c r="AC353" s="65"/>
      <c r="AD353" s="30"/>
      <c r="AE353" s="75" t="e">
        <f>VLOOKUP(AD353,分类参数表!$I$2:$J$10,2,FALSE)</f>
        <v>#N/A</v>
      </c>
      <c r="AF353" s="30"/>
      <c r="AG353" s="30"/>
      <c r="AH353" s="30"/>
      <c r="AI353" s="30"/>
      <c r="AJ353" s="30"/>
      <c r="AK353" s="30"/>
      <c r="AL353" s="30"/>
      <c r="AM353" s="65"/>
      <c r="AN353" s="88"/>
      <c r="AO353" s="96"/>
    </row>
    <row r="354" spans="2:41" ht="15" customHeight="1" x14ac:dyDescent="0.15">
      <c r="B354" s="4">
        <v>42365</v>
      </c>
      <c r="C354" s="5" t="s">
        <v>987</v>
      </c>
      <c r="D354" s="2">
        <v>1</v>
      </c>
      <c r="E354" s="6" t="s">
        <v>141</v>
      </c>
      <c r="F354" s="6" t="s">
        <v>988</v>
      </c>
      <c r="G354" s="2">
        <v>425</v>
      </c>
      <c r="H354" s="2" t="s">
        <v>166</v>
      </c>
      <c r="I354" s="2" t="s">
        <v>72</v>
      </c>
      <c r="J354" s="2" t="s">
        <v>44</v>
      </c>
      <c r="K354" s="6" t="s">
        <v>55</v>
      </c>
      <c r="L354" s="2" t="s">
        <v>66</v>
      </c>
      <c r="M354" s="2">
        <v>2</v>
      </c>
      <c r="N354" s="2">
        <v>445</v>
      </c>
      <c r="O354" s="48">
        <f>N354*M354</f>
        <v>890</v>
      </c>
      <c r="P354" s="326">
        <f>SUM(O354:O355)</f>
        <v>1358</v>
      </c>
      <c r="Q354" s="56"/>
      <c r="R354" s="329">
        <f>SUMPRODUCT(Q354:Q355+0)</f>
        <v>0</v>
      </c>
      <c r="S354" s="332">
        <f t="shared" ref="S354:S359" si="89">R354/P354</f>
        <v>0</v>
      </c>
      <c r="T354" s="335" t="e">
        <f>LOOKUP(S354,{0.4,0.45,0.5,0.55,0.6,0.65,0.7,0.75,0.8,0.85,0.9,0.95,1},{0.1,0.175,0.25,0.325,0.4,0.475,0.55,0.625,0.7,0.775,0.85,0.925,1})</f>
        <v>#N/A</v>
      </c>
      <c r="U354" s="336"/>
      <c r="V354" s="339"/>
      <c r="W354" s="342"/>
      <c r="X354" s="345"/>
      <c r="Y354" s="348">
        <f t="shared" ref="Y354:Y359" si="90">R354-(V354/10)-X354</f>
        <v>0</v>
      </c>
      <c r="Z354" s="351" t="e">
        <f t="shared" ref="Z354:Z359" si="91">Y354*T354*AE354</f>
        <v>#N/A</v>
      </c>
      <c r="AA354" s="351" t="e">
        <f t="shared" ref="AA354:AA359" si="92">U354-V354+Z354</f>
        <v>#N/A</v>
      </c>
      <c r="AB354" s="74"/>
      <c r="AC354" s="74"/>
      <c r="AE354" s="75" t="e">
        <f>VLOOKUP(AD354,分类参数表!$I$2:$J$10,2,FALSE)</f>
        <v>#N/A</v>
      </c>
      <c r="AF354" s="76"/>
      <c r="AG354" s="85"/>
      <c r="AH354" s="85"/>
      <c r="AI354" s="85"/>
      <c r="AJ354" s="85"/>
      <c r="AK354" s="85"/>
      <c r="AL354" s="85"/>
      <c r="AM354" s="86"/>
      <c r="AN354" s="87">
        <f>(Q354-AM354)/M354/N354</f>
        <v>0</v>
      </c>
      <c r="AO354" s="95"/>
    </row>
    <row r="355" spans="2:41" ht="15" customHeight="1" x14ac:dyDescent="0.15">
      <c r="B355" s="4">
        <v>42365</v>
      </c>
      <c r="C355" s="5" t="s">
        <v>987</v>
      </c>
      <c r="D355" s="2">
        <v>2</v>
      </c>
      <c r="E355" s="6" t="s">
        <v>273</v>
      </c>
      <c r="F355" s="6"/>
      <c r="G355" s="2">
        <v>493</v>
      </c>
      <c r="H355" s="2" t="s">
        <v>166</v>
      </c>
      <c r="I355" s="2" t="s">
        <v>43</v>
      </c>
      <c r="J355" s="2" t="s">
        <v>44</v>
      </c>
      <c r="K355" s="6" t="s">
        <v>55</v>
      </c>
      <c r="L355" s="2" t="s">
        <v>66</v>
      </c>
      <c r="M355" s="2">
        <v>1</v>
      </c>
      <c r="N355" s="2">
        <v>468</v>
      </c>
      <c r="O355" s="48">
        <f>N355*M355</f>
        <v>468</v>
      </c>
      <c r="P355" s="327"/>
      <c r="Q355" s="70"/>
      <c r="R355" s="330"/>
      <c r="S355" s="333"/>
      <c r="T355" s="327"/>
      <c r="U355" s="337"/>
      <c r="V355" s="340"/>
      <c r="W355" s="343"/>
      <c r="X355" s="346"/>
      <c r="Y355" s="349"/>
      <c r="Z355" s="352"/>
      <c r="AA355" s="352"/>
      <c r="AB355" s="74"/>
      <c r="AC355" s="74"/>
      <c r="AD355" s="22">
        <f>AD354</f>
        <v>0</v>
      </c>
      <c r="AE355" s="75" t="e">
        <f>VLOOKUP(AD355,分类参数表!$I$2:$J$10,2,FALSE)</f>
        <v>#N/A</v>
      </c>
      <c r="AF355" s="82"/>
      <c r="AG355" s="24"/>
      <c r="AH355" s="24"/>
      <c r="AI355" s="24"/>
      <c r="AJ355" s="24"/>
      <c r="AK355" s="24"/>
      <c r="AL355" s="24"/>
      <c r="AN355" s="94">
        <f>(Q355-AM355)/M355/N355</f>
        <v>0</v>
      </c>
      <c r="AO355" s="100"/>
    </row>
    <row r="356" spans="2:41" s="19" customFormat="1" ht="15" customHeight="1" x14ac:dyDescent="0.15"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64"/>
      <c r="R356" s="30"/>
      <c r="S356" s="30"/>
      <c r="T356" s="30"/>
      <c r="U356" s="30"/>
      <c r="V356" s="65"/>
      <c r="W356" s="64"/>
      <c r="X356" s="30"/>
      <c r="Y356" s="65"/>
      <c r="Z356" s="65"/>
      <c r="AA356" s="65"/>
      <c r="AB356" s="65"/>
      <c r="AC356" s="65"/>
      <c r="AD356" s="30"/>
      <c r="AE356" s="75" t="e">
        <f>VLOOKUP(AD356,分类参数表!$I$2:$J$10,2,FALSE)</f>
        <v>#N/A</v>
      </c>
      <c r="AF356" s="30"/>
      <c r="AG356" s="30"/>
      <c r="AH356" s="30"/>
      <c r="AI356" s="30"/>
      <c r="AJ356" s="30"/>
      <c r="AK356" s="30"/>
      <c r="AL356" s="30"/>
      <c r="AM356" s="65"/>
      <c r="AN356" s="88"/>
      <c r="AO356" s="96"/>
    </row>
    <row r="357" spans="2:41" ht="15" customHeight="1" x14ac:dyDescent="0.15">
      <c r="B357" s="4">
        <v>42365</v>
      </c>
      <c r="C357" s="5" t="s">
        <v>989</v>
      </c>
      <c r="D357" s="2">
        <v>1</v>
      </c>
      <c r="E357" s="6" t="s">
        <v>50</v>
      </c>
      <c r="F357" s="6" t="s">
        <v>601</v>
      </c>
      <c r="G357" s="50"/>
      <c r="H357" s="2" t="s">
        <v>94</v>
      </c>
      <c r="I357" s="2" t="s">
        <v>89</v>
      </c>
      <c r="J357" s="2" t="s">
        <v>44</v>
      </c>
      <c r="K357" s="6" t="s">
        <v>55</v>
      </c>
      <c r="L357" s="2" t="s">
        <v>64</v>
      </c>
      <c r="M357" s="2">
        <v>1</v>
      </c>
      <c r="N357" s="2">
        <v>258</v>
      </c>
      <c r="O357" s="48">
        <f>N357*M357</f>
        <v>258</v>
      </c>
      <c r="P357" s="49">
        <f>SUM(O357:O357)</f>
        <v>258</v>
      </c>
      <c r="Q357" s="56"/>
      <c r="R357" s="57">
        <f>SUMPRODUCT(Q357:Q357+0)</f>
        <v>0</v>
      </c>
      <c r="S357" s="58">
        <f t="shared" si="89"/>
        <v>0</v>
      </c>
      <c r="T357" s="59" t="e">
        <f>LOOKUP(S357,{0.4,0.45,0.5,0.55,0.6,0.65,0.7,0.75,0.8,0.85,0.9,0.95,1},{0.1,0.175,0.25,0.325,0.4,0.475,0.55,0.625,0.7,0.775,0.85,0.925,1})</f>
        <v>#N/A</v>
      </c>
      <c r="U357" s="60"/>
      <c r="V357" s="61"/>
      <c r="W357" s="62"/>
      <c r="X357" s="63"/>
      <c r="Y357" s="72">
        <f t="shared" si="90"/>
        <v>0</v>
      </c>
      <c r="Z357" s="73" t="e">
        <f t="shared" si="91"/>
        <v>#N/A</v>
      </c>
      <c r="AA357" s="73" t="e">
        <f t="shared" si="92"/>
        <v>#N/A</v>
      </c>
      <c r="AB357" s="74"/>
      <c r="AC357" s="74"/>
      <c r="AE357" s="75" t="e">
        <f>VLOOKUP(AD357,分类参数表!$I$2:$J$10,2,FALSE)</f>
        <v>#N/A</v>
      </c>
      <c r="AF357" s="76"/>
      <c r="AG357" s="85"/>
      <c r="AH357" s="85"/>
      <c r="AI357" s="85"/>
      <c r="AJ357" s="85"/>
      <c r="AK357" s="85"/>
      <c r="AL357" s="85"/>
      <c r="AM357" s="86"/>
      <c r="AN357" s="87">
        <f>(Q357-AM357)/M357/N357</f>
        <v>0</v>
      </c>
      <c r="AO357" s="95"/>
    </row>
    <row r="358" spans="2:41" s="19" customFormat="1" ht="15" customHeight="1" x14ac:dyDescent="0.15"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64"/>
      <c r="R358" s="30"/>
      <c r="S358" s="30"/>
      <c r="T358" s="30"/>
      <c r="U358" s="30"/>
      <c r="V358" s="65"/>
      <c r="W358" s="64"/>
      <c r="X358" s="30"/>
      <c r="Y358" s="65"/>
      <c r="Z358" s="65"/>
      <c r="AA358" s="65"/>
      <c r="AB358" s="65"/>
      <c r="AC358" s="65"/>
      <c r="AD358" s="30"/>
      <c r="AE358" s="75" t="e">
        <f>VLOOKUP(AD358,分类参数表!$I$2:$J$10,2,FALSE)</f>
        <v>#N/A</v>
      </c>
      <c r="AF358" s="30"/>
      <c r="AG358" s="30"/>
      <c r="AH358" s="30"/>
      <c r="AI358" s="30"/>
      <c r="AJ358" s="30"/>
      <c r="AK358" s="30"/>
      <c r="AL358" s="30"/>
      <c r="AM358" s="65"/>
      <c r="AN358" s="88"/>
      <c r="AO358" s="96"/>
    </row>
    <row r="359" spans="2:41" ht="15" customHeight="1" x14ac:dyDescent="0.15">
      <c r="B359" s="4">
        <v>42365</v>
      </c>
      <c r="C359" s="5" t="s">
        <v>990</v>
      </c>
      <c r="D359" s="2">
        <v>1</v>
      </c>
      <c r="E359" s="6" t="s">
        <v>50</v>
      </c>
      <c r="F359" s="6" t="s">
        <v>95</v>
      </c>
      <c r="G359" s="2" t="s">
        <v>234</v>
      </c>
      <c r="H359" s="50"/>
      <c r="I359" s="2" t="s">
        <v>43</v>
      </c>
      <c r="J359" s="2" t="s">
        <v>44</v>
      </c>
      <c r="K359" s="6" t="s">
        <v>55</v>
      </c>
      <c r="L359" s="2" t="s">
        <v>64</v>
      </c>
      <c r="M359" s="2">
        <v>1</v>
      </c>
      <c r="N359" s="2">
        <v>438</v>
      </c>
      <c r="O359" s="48">
        <f>N359*M359</f>
        <v>438</v>
      </c>
      <c r="P359" s="326">
        <f>SUM(O359:O360)</f>
        <v>2238</v>
      </c>
      <c r="Q359" s="56"/>
      <c r="R359" s="329">
        <f>SUMPRODUCT(Q359:Q360+0)</f>
        <v>0</v>
      </c>
      <c r="S359" s="332">
        <f t="shared" si="89"/>
        <v>0</v>
      </c>
      <c r="T359" s="335" t="e">
        <f>LOOKUP(S359,{0.4,0.45,0.5,0.55,0.6,0.65,0.7,0.75,0.8,0.85,0.9,0.95,1},{0.1,0.175,0.25,0.325,0.4,0.475,0.55,0.625,0.7,0.775,0.85,0.925,1})</f>
        <v>#N/A</v>
      </c>
      <c r="U359" s="336"/>
      <c r="V359" s="339"/>
      <c r="W359" s="342"/>
      <c r="X359" s="345"/>
      <c r="Y359" s="348">
        <f t="shared" si="90"/>
        <v>0</v>
      </c>
      <c r="Z359" s="351" t="e">
        <f t="shared" si="91"/>
        <v>#N/A</v>
      </c>
      <c r="AA359" s="351" t="e">
        <f t="shared" si="92"/>
        <v>#N/A</v>
      </c>
      <c r="AB359" s="74"/>
      <c r="AC359" s="74"/>
      <c r="AE359" s="75" t="e">
        <f>VLOOKUP(AD359,分类参数表!$I$2:$J$10,2,FALSE)</f>
        <v>#N/A</v>
      </c>
      <c r="AF359" s="76"/>
      <c r="AG359" s="85"/>
      <c r="AH359" s="85"/>
      <c r="AI359" s="85"/>
      <c r="AJ359" s="85"/>
      <c r="AK359" s="85"/>
      <c r="AL359" s="85"/>
      <c r="AM359" s="86"/>
      <c r="AN359" s="87">
        <f>(Q359-AM359)/M359/N359</f>
        <v>0</v>
      </c>
      <c r="AO359" s="95"/>
    </row>
    <row r="360" spans="2:41" ht="15" customHeight="1" x14ac:dyDescent="0.15">
      <c r="B360" s="4">
        <v>42365</v>
      </c>
      <c r="C360" s="5" t="s">
        <v>990</v>
      </c>
      <c r="D360" s="2">
        <v>2</v>
      </c>
      <c r="E360" s="6" t="s">
        <v>83</v>
      </c>
      <c r="F360" s="6" t="s">
        <v>79</v>
      </c>
      <c r="G360" s="2" t="s">
        <v>991</v>
      </c>
      <c r="H360" s="2" t="s">
        <v>195</v>
      </c>
      <c r="I360" s="2">
        <v>38</v>
      </c>
      <c r="J360" s="2" t="s">
        <v>44</v>
      </c>
      <c r="K360" s="6" t="s">
        <v>55</v>
      </c>
      <c r="L360" s="2" t="s">
        <v>64</v>
      </c>
      <c r="M360" s="2">
        <v>1</v>
      </c>
      <c r="N360" s="2">
        <v>1800</v>
      </c>
      <c r="O360" s="48">
        <f>N360*M360</f>
        <v>1800</v>
      </c>
      <c r="P360" s="327"/>
      <c r="Q360" s="70"/>
      <c r="R360" s="330"/>
      <c r="S360" s="333"/>
      <c r="T360" s="327"/>
      <c r="U360" s="337"/>
      <c r="V360" s="340"/>
      <c r="W360" s="343"/>
      <c r="X360" s="346"/>
      <c r="Y360" s="349"/>
      <c r="Z360" s="352"/>
      <c r="AA360" s="352"/>
      <c r="AB360" s="74"/>
      <c r="AC360" s="74"/>
      <c r="AD360" s="22">
        <f>AD359</f>
        <v>0</v>
      </c>
      <c r="AE360" s="75" t="e">
        <f>VLOOKUP(AD360,分类参数表!$I$2:$J$10,2,FALSE)</f>
        <v>#N/A</v>
      </c>
      <c r="AF360" s="82"/>
      <c r="AG360" s="24"/>
      <c r="AH360" s="24"/>
      <c r="AI360" s="24"/>
      <c r="AJ360" s="24"/>
      <c r="AK360" s="24"/>
      <c r="AL360" s="24"/>
      <c r="AN360" s="94">
        <f>(Q360-AM360)/M360/N360</f>
        <v>0</v>
      </c>
      <c r="AO360" s="100"/>
    </row>
    <row r="361" spans="2:41" s="19" customFormat="1" ht="15" customHeight="1" x14ac:dyDescent="0.15">
      <c r="B361" s="30"/>
      <c r="C361" s="31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64"/>
      <c r="R361" s="30"/>
      <c r="S361" s="30"/>
      <c r="T361" s="30"/>
      <c r="U361" s="30"/>
      <c r="V361" s="65"/>
      <c r="W361" s="64"/>
      <c r="X361" s="30"/>
      <c r="Y361" s="65"/>
      <c r="Z361" s="65"/>
      <c r="AA361" s="65"/>
      <c r="AB361" s="65"/>
      <c r="AC361" s="65"/>
      <c r="AD361" s="30"/>
      <c r="AE361" s="75" t="e">
        <f>VLOOKUP(AD361,分类参数表!$I$2:$J$10,2,FALSE)</f>
        <v>#N/A</v>
      </c>
      <c r="AF361" s="30"/>
      <c r="AG361" s="30"/>
      <c r="AH361" s="30"/>
      <c r="AI361" s="30"/>
      <c r="AJ361" s="30"/>
      <c r="AK361" s="30"/>
      <c r="AL361" s="30"/>
      <c r="AM361" s="65"/>
      <c r="AN361" s="88"/>
      <c r="AO361" s="96"/>
    </row>
    <row r="362" spans="2:41" ht="15" customHeight="1" x14ac:dyDescent="0.15">
      <c r="B362" s="4">
        <v>42365</v>
      </c>
      <c r="C362" s="5" t="s">
        <v>992</v>
      </c>
      <c r="D362" s="2">
        <v>1</v>
      </c>
      <c r="E362" s="6" t="s">
        <v>56</v>
      </c>
      <c r="F362" s="6" t="s">
        <v>79</v>
      </c>
      <c r="G362" s="2" t="s">
        <v>105</v>
      </c>
      <c r="H362" s="2" t="s">
        <v>203</v>
      </c>
      <c r="I362" s="2" t="s">
        <v>53</v>
      </c>
      <c r="J362" s="2" t="s">
        <v>62</v>
      </c>
      <c r="K362" s="6" t="s">
        <v>55</v>
      </c>
      <c r="L362" s="2" t="s">
        <v>46</v>
      </c>
      <c r="M362" s="2">
        <v>1</v>
      </c>
      <c r="N362" s="2">
        <v>158</v>
      </c>
      <c r="O362" s="48">
        <f>N362*M362</f>
        <v>158</v>
      </c>
      <c r="P362" s="49">
        <f>SUM(O362:O362)</f>
        <v>158</v>
      </c>
      <c r="Q362" s="56"/>
      <c r="R362" s="57">
        <f>SUMPRODUCT(Q362:Q362+0)</f>
        <v>0</v>
      </c>
      <c r="S362" s="58">
        <f>R362/P362</f>
        <v>0</v>
      </c>
      <c r="T362" s="59" t="e">
        <f>LOOKUP(S362,{0.4,0.45,0.5,0.55,0.6,0.65,0.7,0.75,0.8,0.85,0.9,0.95,1},{0.1,0.175,0.25,0.325,0.4,0.475,0.55,0.625,0.7,0.775,0.85,0.925,1})</f>
        <v>#N/A</v>
      </c>
      <c r="U362" s="60"/>
      <c r="V362" s="61"/>
      <c r="W362" s="62"/>
      <c r="X362" s="63"/>
      <c r="Y362" s="72">
        <f>R362-(V362/10)-X362</f>
        <v>0</v>
      </c>
      <c r="Z362" s="73" t="e">
        <f>Y362*T362*AE362</f>
        <v>#N/A</v>
      </c>
      <c r="AA362" s="73" t="e">
        <f>U362-V362+Z362</f>
        <v>#N/A</v>
      </c>
      <c r="AB362" s="74"/>
      <c r="AC362" s="74"/>
      <c r="AE362" s="75" t="e">
        <f>VLOOKUP(AD362,分类参数表!$I$2:$J$10,2,FALSE)</f>
        <v>#N/A</v>
      </c>
      <c r="AF362" s="76"/>
      <c r="AG362" s="85"/>
      <c r="AH362" s="85"/>
      <c r="AI362" s="85"/>
      <c r="AJ362" s="85"/>
      <c r="AK362" s="85"/>
      <c r="AL362" s="85"/>
      <c r="AM362" s="86"/>
      <c r="AN362" s="87">
        <f>(Q362-AM362)/M362/N362</f>
        <v>0</v>
      </c>
      <c r="AO362" s="95"/>
    </row>
    <row r="363" spans="2:41" s="19" customFormat="1" ht="15" customHeight="1" x14ac:dyDescent="0.15">
      <c r="B363" s="30"/>
      <c r="C363" s="31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64"/>
      <c r="R363" s="30"/>
      <c r="S363" s="30"/>
      <c r="T363" s="30"/>
      <c r="U363" s="30"/>
      <c r="V363" s="65"/>
      <c r="W363" s="64"/>
      <c r="X363" s="30"/>
      <c r="Y363" s="65"/>
      <c r="Z363" s="65"/>
      <c r="AA363" s="65"/>
      <c r="AB363" s="65"/>
      <c r="AC363" s="65"/>
      <c r="AD363" s="30"/>
      <c r="AE363" s="75" t="e">
        <f>VLOOKUP(AD363,分类参数表!$I$2:$J$10,2,FALSE)</f>
        <v>#N/A</v>
      </c>
      <c r="AF363" s="30"/>
      <c r="AG363" s="30"/>
      <c r="AH363" s="30"/>
      <c r="AI363" s="30"/>
      <c r="AJ363" s="30"/>
      <c r="AK363" s="30"/>
      <c r="AL363" s="30"/>
      <c r="AM363" s="65"/>
      <c r="AN363" s="88"/>
      <c r="AO363" s="96"/>
    </row>
    <row r="364" spans="2:41" ht="15" customHeight="1" x14ac:dyDescent="0.15">
      <c r="B364" s="4">
        <v>42365</v>
      </c>
      <c r="C364" s="5" t="s">
        <v>993</v>
      </c>
      <c r="D364" s="2">
        <v>1</v>
      </c>
      <c r="E364" s="6" t="s">
        <v>100</v>
      </c>
      <c r="F364" s="6" t="s">
        <v>128</v>
      </c>
      <c r="G364" s="2" t="s">
        <v>835</v>
      </c>
      <c r="H364" s="2" t="s">
        <v>752</v>
      </c>
      <c r="I364" s="2" t="s">
        <v>156</v>
      </c>
      <c r="J364" s="2" t="s">
        <v>44</v>
      </c>
      <c r="K364" s="6" t="s">
        <v>45</v>
      </c>
      <c r="L364" s="2" t="s">
        <v>66</v>
      </c>
      <c r="M364" s="2">
        <v>1</v>
      </c>
      <c r="N364" s="2">
        <v>288</v>
      </c>
      <c r="O364" s="48">
        <f>N364*M364</f>
        <v>288</v>
      </c>
      <c r="P364" s="49">
        <f>SUM(O364:O364)</f>
        <v>288</v>
      </c>
      <c r="Q364" s="56"/>
      <c r="R364" s="57">
        <f>SUMPRODUCT(Q364:Q364+0)</f>
        <v>0</v>
      </c>
      <c r="S364" s="58">
        <f>R364/P364</f>
        <v>0</v>
      </c>
      <c r="T364" s="59" t="e">
        <f>LOOKUP(S364,{0.4,0.45,0.5,0.55,0.6,0.65,0.7,0.75,0.8,0.85,0.9,0.95,1},{0.1,0.175,0.25,0.325,0.4,0.475,0.55,0.625,0.7,0.775,0.85,0.925,1})</f>
        <v>#N/A</v>
      </c>
      <c r="U364" s="60"/>
      <c r="V364" s="61"/>
      <c r="W364" s="62"/>
      <c r="X364" s="63"/>
      <c r="Y364" s="72">
        <f>R364-(V364/10)-X364</f>
        <v>0</v>
      </c>
      <c r="Z364" s="73" t="e">
        <f>Y364*T364*AE364</f>
        <v>#N/A</v>
      </c>
      <c r="AA364" s="73" t="e">
        <f>U364-V364+Z364</f>
        <v>#N/A</v>
      </c>
      <c r="AB364" s="74"/>
      <c r="AC364" s="74"/>
      <c r="AE364" s="75" t="e">
        <f>VLOOKUP(AD364,分类参数表!$I$2:$J$10,2,FALSE)</f>
        <v>#N/A</v>
      </c>
      <c r="AF364" s="76"/>
      <c r="AG364" s="85"/>
      <c r="AH364" s="85"/>
      <c r="AI364" s="85"/>
      <c r="AJ364" s="85"/>
      <c r="AK364" s="85"/>
      <c r="AL364" s="85"/>
      <c r="AM364" s="86"/>
      <c r="AN364" s="87">
        <f>(Q364-AM364)/M364/N364</f>
        <v>0</v>
      </c>
      <c r="AO364" s="95"/>
    </row>
    <row r="365" spans="2:41" s="19" customFormat="1" ht="15" customHeight="1" x14ac:dyDescent="0.15">
      <c r="B365" s="30"/>
      <c r="C365" s="31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64"/>
      <c r="R365" s="30"/>
      <c r="S365" s="30"/>
      <c r="T365" s="30"/>
      <c r="U365" s="30"/>
      <c r="V365" s="65"/>
      <c r="W365" s="64"/>
      <c r="X365" s="30"/>
      <c r="Y365" s="65"/>
      <c r="Z365" s="65"/>
      <c r="AA365" s="65"/>
      <c r="AB365" s="65"/>
      <c r="AC365" s="65"/>
      <c r="AD365" s="30"/>
      <c r="AE365" s="75" t="e">
        <f>VLOOKUP(AD365,分类参数表!$I$2:$J$10,2,FALSE)</f>
        <v>#N/A</v>
      </c>
      <c r="AF365" s="30"/>
      <c r="AG365" s="30"/>
      <c r="AH365" s="30"/>
      <c r="AI365" s="30"/>
      <c r="AJ365" s="30"/>
      <c r="AK365" s="30"/>
      <c r="AL365" s="30"/>
      <c r="AM365" s="65"/>
      <c r="AN365" s="88"/>
      <c r="AO365" s="96"/>
    </row>
    <row r="366" spans="2:41" ht="15" customHeight="1" x14ac:dyDescent="0.15">
      <c r="B366" s="4">
        <v>42365</v>
      </c>
      <c r="C366" s="5" t="s">
        <v>994</v>
      </c>
      <c r="D366" s="2">
        <v>1</v>
      </c>
      <c r="E366" s="6" t="s">
        <v>90</v>
      </c>
      <c r="F366" s="6" t="s">
        <v>995</v>
      </c>
      <c r="G366" s="2" t="s">
        <v>261</v>
      </c>
      <c r="H366" s="2" t="s">
        <v>996</v>
      </c>
      <c r="I366" s="2" t="s">
        <v>327</v>
      </c>
      <c r="J366" s="2" t="s">
        <v>62</v>
      </c>
      <c r="K366" s="6" t="s">
        <v>63</v>
      </c>
      <c r="L366" s="2" t="s">
        <v>66</v>
      </c>
      <c r="M366" s="2">
        <v>1</v>
      </c>
      <c r="N366" s="2">
        <v>598</v>
      </c>
      <c r="O366" s="48">
        <f>N366*M366</f>
        <v>598</v>
      </c>
      <c r="P366" s="49">
        <f>SUM(O366:O366)</f>
        <v>598</v>
      </c>
      <c r="Q366" s="56"/>
      <c r="R366" s="57">
        <f>SUMPRODUCT(Q366:Q366+0)</f>
        <v>0</v>
      </c>
      <c r="S366" s="58">
        <f>R366/P366</f>
        <v>0</v>
      </c>
      <c r="T366" s="59" t="e">
        <f>LOOKUP(S366,{0.4,0.45,0.5,0.55,0.6,0.65,0.7,0.75,0.8,0.85,0.9,0.95,1},{0.1,0.175,0.25,0.325,0.4,0.475,0.55,0.625,0.7,0.775,0.85,0.925,1})</f>
        <v>#N/A</v>
      </c>
      <c r="U366" s="60"/>
      <c r="V366" s="61"/>
      <c r="W366" s="62"/>
      <c r="X366" s="63"/>
      <c r="Y366" s="72">
        <f>R366-(V366/10)-X366</f>
        <v>0</v>
      </c>
      <c r="Z366" s="73" t="e">
        <f>Y366*T366*AE366</f>
        <v>#N/A</v>
      </c>
      <c r="AA366" s="73" t="e">
        <f>U366-V366+Z366</f>
        <v>#N/A</v>
      </c>
      <c r="AB366" s="74"/>
      <c r="AC366" s="74"/>
      <c r="AE366" s="75" t="e">
        <f>VLOOKUP(AD366,分类参数表!$I$2:$J$10,2,FALSE)</f>
        <v>#N/A</v>
      </c>
      <c r="AF366" s="76"/>
      <c r="AG366" s="85"/>
      <c r="AH366" s="85"/>
      <c r="AI366" s="85"/>
      <c r="AJ366" s="85"/>
      <c r="AK366" s="85"/>
      <c r="AL366" s="85"/>
      <c r="AM366" s="86"/>
      <c r="AN366" s="87">
        <f>(Q366-AM366)/M366/N366</f>
        <v>0</v>
      </c>
      <c r="AO366" s="95"/>
    </row>
    <row r="367" spans="2:41" s="20" customFormat="1" x14ac:dyDescent="0.15">
      <c r="B367" s="36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67"/>
      <c r="R367" s="38"/>
      <c r="S367" s="38"/>
      <c r="T367" s="38"/>
      <c r="U367" s="38"/>
      <c r="V367" s="68"/>
      <c r="W367" s="67"/>
      <c r="X367" s="38"/>
      <c r="Y367" s="68"/>
      <c r="Z367" s="68"/>
      <c r="AA367" s="68"/>
      <c r="AB367" s="68"/>
      <c r="AC367" s="68"/>
      <c r="AD367" s="38"/>
      <c r="AE367" s="75" t="e">
        <f>VLOOKUP(AD367,分类参数表!$I$2:$J$10,2,FALSE)</f>
        <v>#N/A</v>
      </c>
      <c r="AF367" s="38"/>
      <c r="AG367" s="38"/>
      <c r="AH367" s="38"/>
      <c r="AI367" s="38"/>
      <c r="AJ367" s="38"/>
      <c r="AK367" s="38"/>
      <c r="AL367" s="38"/>
      <c r="AM367" s="68"/>
      <c r="AN367" s="90"/>
      <c r="AO367" s="98"/>
    </row>
    <row r="368" spans="2:41" ht="15" customHeight="1" x14ac:dyDescent="0.15">
      <c r="B368" s="4">
        <v>42366</v>
      </c>
      <c r="C368" s="17" t="s">
        <v>997</v>
      </c>
      <c r="D368" s="2">
        <v>1</v>
      </c>
      <c r="E368" s="6" t="s">
        <v>56</v>
      </c>
      <c r="F368" s="6" t="s">
        <v>52</v>
      </c>
      <c r="G368" s="50"/>
      <c r="H368" s="2" t="s">
        <v>166</v>
      </c>
      <c r="I368" s="2" t="s">
        <v>53</v>
      </c>
      <c r="J368" s="2" t="s">
        <v>44</v>
      </c>
      <c r="K368" s="6" t="s">
        <v>55</v>
      </c>
      <c r="L368" s="2" t="s">
        <v>46</v>
      </c>
      <c r="M368" s="2">
        <v>1</v>
      </c>
      <c r="N368" s="2">
        <v>20</v>
      </c>
      <c r="O368" s="48">
        <f>N368*M368</f>
        <v>20</v>
      </c>
      <c r="P368" s="49">
        <f>SUM(O368:O368)</f>
        <v>20</v>
      </c>
      <c r="Q368" s="56"/>
      <c r="R368" s="57">
        <f>SUMPRODUCT(Q368:Q368+0)</f>
        <v>0</v>
      </c>
      <c r="S368" s="58">
        <f t="shared" ref="S368:S373" si="93">R368/P368</f>
        <v>0</v>
      </c>
      <c r="T368" s="59" t="e">
        <f>LOOKUP(S368,{0.4,0.45,0.5,0.55,0.6,0.65,0.7,0.75,0.8,0.85,0.9,0.95,1},{0.1,0.175,0.25,0.325,0.4,0.475,0.55,0.625,0.7,0.775,0.85,0.925,1})</f>
        <v>#N/A</v>
      </c>
      <c r="U368" s="60"/>
      <c r="V368" s="61"/>
      <c r="W368" s="62"/>
      <c r="X368" s="63"/>
      <c r="Y368" s="72">
        <f t="shared" ref="Y368:Y373" si="94">R368-(V368/10)-X368</f>
        <v>0</v>
      </c>
      <c r="Z368" s="73" t="e">
        <f t="shared" ref="Z368:Z373" si="95">Y368*T368*AE368</f>
        <v>#N/A</v>
      </c>
      <c r="AA368" s="73" t="e">
        <f t="shared" ref="AA368:AA373" si="96">U368-V368+Z368</f>
        <v>#N/A</v>
      </c>
      <c r="AB368" s="74"/>
      <c r="AC368" s="74"/>
      <c r="AE368" s="75" t="e">
        <f>VLOOKUP(AD368,分类参数表!$I$2:$J$10,2,FALSE)</f>
        <v>#N/A</v>
      </c>
      <c r="AF368" s="76"/>
      <c r="AG368" s="85"/>
      <c r="AH368" s="85"/>
      <c r="AI368" s="85"/>
      <c r="AJ368" s="85"/>
      <c r="AK368" s="85"/>
      <c r="AL368" s="85"/>
      <c r="AM368" s="86"/>
      <c r="AN368" s="87">
        <f>(Q368-AM368)/M368/N368</f>
        <v>0</v>
      </c>
      <c r="AO368" s="95"/>
    </row>
    <row r="369" spans="2:41" s="19" customFormat="1" ht="15" customHeight="1" x14ac:dyDescent="0.15">
      <c r="B369" s="30"/>
      <c r="C369" s="31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64"/>
      <c r="R369" s="30"/>
      <c r="S369" s="30"/>
      <c r="T369" s="30"/>
      <c r="U369" s="30"/>
      <c r="V369" s="65"/>
      <c r="W369" s="64"/>
      <c r="X369" s="30"/>
      <c r="Y369" s="65"/>
      <c r="Z369" s="65"/>
      <c r="AA369" s="65"/>
      <c r="AB369" s="65"/>
      <c r="AC369" s="65"/>
      <c r="AD369" s="30"/>
      <c r="AE369" s="75" t="e">
        <f>VLOOKUP(AD369,分类参数表!$I$2:$J$10,2,FALSE)</f>
        <v>#N/A</v>
      </c>
      <c r="AF369" s="30"/>
      <c r="AG369" s="30"/>
      <c r="AH369" s="30"/>
      <c r="AI369" s="30"/>
      <c r="AJ369" s="30"/>
      <c r="AK369" s="30"/>
      <c r="AL369" s="30"/>
      <c r="AM369" s="65"/>
      <c r="AN369" s="88"/>
      <c r="AO369" s="96"/>
    </row>
    <row r="370" spans="2:41" ht="15" customHeight="1" x14ac:dyDescent="0.15">
      <c r="B370" s="4">
        <v>42366</v>
      </c>
      <c r="C370" s="5" t="s">
        <v>998</v>
      </c>
      <c r="D370" s="2">
        <v>1</v>
      </c>
      <c r="E370" s="6" t="s">
        <v>941</v>
      </c>
      <c r="F370" s="6" t="s">
        <v>41</v>
      </c>
      <c r="G370" s="2" t="s">
        <v>42</v>
      </c>
      <c r="H370" s="2" t="s">
        <v>166</v>
      </c>
      <c r="I370" s="2" t="s">
        <v>192</v>
      </c>
      <c r="J370" s="2" t="s">
        <v>44</v>
      </c>
      <c r="K370" s="6" t="s">
        <v>45</v>
      </c>
      <c r="L370" s="2" t="s">
        <v>64</v>
      </c>
      <c r="M370" s="2">
        <v>1</v>
      </c>
      <c r="N370" s="2">
        <v>190</v>
      </c>
      <c r="O370" s="48">
        <f>N370*M370</f>
        <v>190</v>
      </c>
      <c r="P370" s="326">
        <f>SUM(O370:O371)</f>
        <v>380</v>
      </c>
      <c r="Q370" s="56"/>
      <c r="R370" s="329">
        <f>SUMPRODUCT(Q370:Q371+0)</f>
        <v>0</v>
      </c>
      <c r="S370" s="332">
        <f t="shared" si="93"/>
        <v>0</v>
      </c>
      <c r="T370" s="335" t="e">
        <f>LOOKUP(S370,{0.4,0.45,0.5,0.55,0.6,0.65,0.7,0.75,0.8,0.85,0.9,0.95,1},{0.1,0.175,0.25,0.325,0.4,0.475,0.55,0.625,0.7,0.775,0.85,0.925,1})</f>
        <v>#N/A</v>
      </c>
      <c r="U370" s="336"/>
      <c r="V370" s="339"/>
      <c r="W370" s="342"/>
      <c r="X370" s="345"/>
      <c r="Y370" s="348">
        <f t="shared" si="94"/>
        <v>0</v>
      </c>
      <c r="Z370" s="351" t="e">
        <f t="shared" si="95"/>
        <v>#N/A</v>
      </c>
      <c r="AA370" s="351" t="e">
        <f t="shared" si="96"/>
        <v>#N/A</v>
      </c>
      <c r="AB370" s="74"/>
      <c r="AC370" s="74"/>
      <c r="AE370" s="75" t="e">
        <f>VLOOKUP(AD370,分类参数表!$I$2:$J$10,2,FALSE)</f>
        <v>#N/A</v>
      </c>
      <c r="AF370" s="76"/>
      <c r="AG370" s="85"/>
      <c r="AH370" s="85"/>
      <c r="AI370" s="85"/>
      <c r="AJ370" s="85"/>
      <c r="AK370" s="85"/>
      <c r="AL370" s="85"/>
      <c r="AM370" s="86"/>
      <c r="AN370" s="87">
        <f>(Q370-AM370)/M370/N370</f>
        <v>0</v>
      </c>
      <c r="AO370" s="95"/>
    </row>
    <row r="371" spans="2:41" ht="15" customHeight="1" x14ac:dyDescent="0.15">
      <c r="B371" s="4">
        <v>42366</v>
      </c>
      <c r="C371" s="5" t="s">
        <v>998</v>
      </c>
      <c r="D371" s="2">
        <v>2</v>
      </c>
      <c r="E371" s="6" t="s">
        <v>941</v>
      </c>
      <c r="F371" s="6" t="s">
        <v>41</v>
      </c>
      <c r="G371" s="2" t="s">
        <v>42</v>
      </c>
      <c r="H371" s="2" t="s">
        <v>166</v>
      </c>
      <c r="I371" s="2" t="s">
        <v>281</v>
      </c>
      <c r="J371" s="2" t="s">
        <v>44</v>
      </c>
      <c r="K371" s="6" t="s">
        <v>55</v>
      </c>
      <c r="L371" s="2" t="s">
        <v>64</v>
      </c>
      <c r="M371" s="2">
        <v>1</v>
      </c>
      <c r="N371" s="2">
        <v>190</v>
      </c>
      <c r="O371" s="48">
        <f>N371*M371</f>
        <v>190</v>
      </c>
      <c r="P371" s="327"/>
      <c r="Q371" s="70"/>
      <c r="R371" s="330"/>
      <c r="S371" s="333"/>
      <c r="T371" s="327"/>
      <c r="U371" s="337"/>
      <c r="V371" s="340"/>
      <c r="W371" s="343"/>
      <c r="X371" s="346"/>
      <c r="Y371" s="349"/>
      <c r="Z371" s="352"/>
      <c r="AA371" s="352"/>
      <c r="AB371" s="74"/>
      <c r="AC371" s="74"/>
      <c r="AD371" s="22">
        <f>AD370</f>
        <v>0</v>
      </c>
      <c r="AE371" s="75" t="e">
        <f>VLOOKUP(AD371,分类参数表!$I$2:$J$10,2,FALSE)</f>
        <v>#N/A</v>
      </c>
      <c r="AF371" s="82"/>
      <c r="AG371" s="24"/>
      <c r="AH371" s="24"/>
      <c r="AI371" s="24"/>
      <c r="AJ371" s="24"/>
      <c r="AK371" s="24"/>
      <c r="AL371" s="24"/>
      <c r="AN371" s="94">
        <f>(Q371-AM371)/M371/N371</f>
        <v>0</v>
      </c>
      <c r="AO371" s="100"/>
    </row>
    <row r="372" spans="2:41" s="19" customFormat="1" ht="15" customHeight="1" x14ac:dyDescent="0.15"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64"/>
      <c r="R372" s="30"/>
      <c r="S372" s="30"/>
      <c r="T372" s="30"/>
      <c r="U372" s="30"/>
      <c r="V372" s="65"/>
      <c r="W372" s="64"/>
      <c r="X372" s="30"/>
      <c r="Y372" s="65"/>
      <c r="Z372" s="65"/>
      <c r="AA372" s="65"/>
      <c r="AB372" s="65"/>
      <c r="AC372" s="65"/>
      <c r="AD372" s="30"/>
      <c r="AE372" s="75" t="e">
        <f>VLOOKUP(AD372,分类参数表!$I$2:$J$10,2,FALSE)</f>
        <v>#N/A</v>
      </c>
      <c r="AF372" s="30"/>
      <c r="AG372" s="30"/>
      <c r="AH372" s="30"/>
      <c r="AI372" s="30"/>
      <c r="AJ372" s="30"/>
      <c r="AK372" s="30"/>
      <c r="AL372" s="30"/>
      <c r="AM372" s="65"/>
      <c r="AN372" s="88"/>
      <c r="AO372" s="96"/>
    </row>
    <row r="373" spans="2:41" ht="15" customHeight="1" x14ac:dyDescent="0.15">
      <c r="B373" s="4">
        <v>42366</v>
      </c>
      <c r="C373" s="5" t="s">
        <v>999</v>
      </c>
      <c r="D373" s="2">
        <v>1</v>
      </c>
      <c r="E373" s="6" t="s">
        <v>59</v>
      </c>
      <c r="F373" s="6" t="s">
        <v>263</v>
      </c>
      <c r="G373" s="50"/>
      <c r="H373" s="2" t="s">
        <v>203</v>
      </c>
      <c r="I373" s="2" t="s">
        <v>89</v>
      </c>
      <c r="J373" s="2" t="s">
        <v>62</v>
      </c>
      <c r="K373" s="6" t="s">
        <v>55</v>
      </c>
      <c r="L373" s="2" t="s">
        <v>66</v>
      </c>
      <c r="M373" s="2">
        <v>1</v>
      </c>
      <c r="N373" s="2">
        <v>138</v>
      </c>
      <c r="O373" s="48">
        <f>N373*M373</f>
        <v>138</v>
      </c>
      <c r="P373" s="49">
        <f>SUM(O373:O373)</f>
        <v>138</v>
      </c>
      <c r="Q373" s="56"/>
      <c r="R373" s="57">
        <f>SUMPRODUCT(Q373:Q373+0)</f>
        <v>0</v>
      </c>
      <c r="S373" s="58">
        <f t="shared" si="93"/>
        <v>0</v>
      </c>
      <c r="T373" s="59" t="e">
        <f>LOOKUP(S373,{0.4,0.45,0.5,0.55,0.6,0.65,0.7,0.75,0.8,0.85,0.9,0.95,1},{0.1,0.175,0.25,0.325,0.4,0.475,0.55,0.625,0.7,0.775,0.85,0.925,1})</f>
        <v>#N/A</v>
      </c>
      <c r="U373" s="60"/>
      <c r="V373" s="61"/>
      <c r="W373" s="62"/>
      <c r="X373" s="63"/>
      <c r="Y373" s="72">
        <f t="shared" si="94"/>
        <v>0</v>
      </c>
      <c r="Z373" s="73" t="e">
        <f t="shared" si="95"/>
        <v>#N/A</v>
      </c>
      <c r="AA373" s="73" t="e">
        <f t="shared" si="96"/>
        <v>#N/A</v>
      </c>
      <c r="AB373" s="74"/>
      <c r="AC373" s="74"/>
      <c r="AE373" s="75" t="e">
        <f>VLOOKUP(AD373,分类参数表!$I$2:$J$10,2,FALSE)</f>
        <v>#N/A</v>
      </c>
      <c r="AF373" s="76"/>
      <c r="AG373" s="85"/>
      <c r="AH373" s="85"/>
      <c r="AI373" s="85"/>
      <c r="AJ373" s="85"/>
      <c r="AK373" s="85"/>
      <c r="AL373" s="85"/>
      <c r="AM373" s="86"/>
      <c r="AN373" s="87">
        <f>(Q373-AM373)/M373/N373</f>
        <v>0</v>
      </c>
      <c r="AO373" s="95"/>
    </row>
    <row r="374" spans="2:41" s="19" customFormat="1" ht="15" customHeight="1" x14ac:dyDescent="0.15"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64"/>
      <c r="R374" s="30"/>
      <c r="S374" s="30"/>
      <c r="T374" s="30"/>
      <c r="U374" s="30"/>
      <c r="V374" s="65"/>
      <c r="W374" s="64"/>
      <c r="X374" s="30"/>
      <c r="Y374" s="65"/>
      <c r="Z374" s="65"/>
      <c r="AA374" s="65"/>
      <c r="AB374" s="65"/>
      <c r="AC374" s="65"/>
      <c r="AD374" s="30"/>
      <c r="AE374" s="75" t="e">
        <f>VLOOKUP(AD374,分类参数表!$I$2:$J$10,2,FALSE)</f>
        <v>#N/A</v>
      </c>
      <c r="AF374" s="30"/>
      <c r="AG374" s="30"/>
      <c r="AH374" s="30"/>
      <c r="AI374" s="30"/>
      <c r="AJ374" s="30"/>
      <c r="AK374" s="30"/>
      <c r="AL374" s="30"/>
      <c r="AM374" s="65"/>
      <c r="AN374" s="88"/>
      <c r="AO374" s="96"/>
    </row>
    <row r="375" spans="2:41" ht="15" customHeight="1" x14ac:dyDescent="0.15">
      <c r="B375" s="4">
        <v>42366</v>
      </c>
      <c r="C375" s="5" t="s">
        <v>1000</v>
      </c>
      <c r="D375" s="2">
        <v>1</v>
      </c>
      <c r="E375" s="6" t="s">
        <v>50</v>
      </c>
      <c r="F375" s="6" t="s">
        <v>112</v>
      </c>
      <c r="G375" s="50"/>
      <c r="H375" s="2" t="s">
        <v>166</v>
      </c>
      <c r="I375" s="2" t="s">
        <v>53</v>
      </c>
      <c r="J375" s="2" t="s">
        <v>62</v>
      </c>
      <c r="K375" s="6" t="s">
        <v>45</v>
      </c>
      <c r="L375" s="2" t="s">
        <v>46</v>
      </c>
      <c r="M375" s="2">
        <v>1</v>
      </c>
      <c r="N375" s="2">
        <v>50</v>
      </c>
      <c r="O375" s="48">
        <f t="shared" ref="O375:O381" si="97">N375*M375</f>
        <v>50</v>
      </c>
      <c r="P375" s="49">
        <f>SUM(O375:O375)</f>
        <v>50</v>
      </c>
      <c r="Q375" s="56"/>
      <c r="R375" s="57">
        <f>SUMPRODUCT(Q375:Q375+0)</f>
        <v>0</v>
      </c>
      <c r="S375" s="58">
        <f>R375/P375</f>
        <v>0</v>
      </c>
      <c r="T375" s="59" t="e">
        <f>LOOKUP(S375,{0.4,0.45,0.5,0.55,0.6,0.65,0.7,0.75,0.8,0.85,0.9,0.95,1},{0.1,0.175,0.25,0.325,0.4,0.475,0.55,0.625,0.7,0.775,0.85,0.925,1})</f>
        <v>#N/A</v>
      </c>
      <c r="U375" s="60"/>
      <c r="V375" s="61"/>
      <c r="W375" s="62"/>
      <c r="X375" s="63"/>
      <c r="Y375" s="72">
        <f>R375-(V375/10)-X375</f>
        <v>0</v>
      </c>
      <c r="Z375" s="73" t="e">
        <f>Y375*T375*AE375</f>
        <v>#N/A</v>
      </c>
      <c r="AA375" s="73" t="e">
        <f>U375-V375+Z375</f>
        <v>#N/A</v>
      </c>
      <c r="AB375" s="74"/>
      <c r="AC375" s="74"/>
      <c r="AE375" s="75" t="e">
        <f>VLOOKUP(AD375,分类参数表!$I$2:$J$10,2,FALSE)</f>
        <v>#N/A</v>
      </c>
      <c r="AF375" s="76"/>
      <c r="AG375" s="85"/>
      <c r="AH375" s="85"/>
      <c r="AI375" s="85"/>
      <c r="AJ375" s="85"/>
      <c r="AK375" s="85"/>
      <c r="AL375" s="85"/>
      <c r="AM375" s="86"/>
      <c r="AN375" s="87">
        <f t="shared" ref="AN375:AN381" si="98">(Q375-AM375)/M375/N375</f>
        <v>0</v>
      </c>
      <c r="AO375" s="95"/>
    </row>
    <row r="376" spans="2:41" s="19" customFormat="1" ht="15" customHeight="1" x14ac:dyDescent="0.15"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64"/>
      <c r="R376" s="30"/>
      <c r="S376" s="30"/>
      <c r="T376" s="30"/>
      <c r="U376" s="30"/>
      <c r="V376" s="65"/>
      <c r="W376" s="64"/>
      <c r="X376" s="30"/>
      <c r="Y376" s="65"/>
      <c r="Z376" s="65"/>
      <c r="AA376" s="65"/>
      <c r="AB376" s="65"/>
      <c r="AC376" s="65"/>
      <c r="AD376" s="30"/>
      <c r="AE376" s="75" t="e">
        <f>VLOOKUP(AD376,分类参数表!$I$2:$J$10,2,FALSE)</f>
        <v>#N/A</v>
      </c>
      <c r="AF376" s="30"/>
      <c r="AG376" s="30"/>
      <c r="AH376" s="30"/>
      <c r="AI376" s="30"/>
      <c r="AJ376" s="30"/>
      <c r="AK376" s="30"/>
      <c r="AL376" s="30"/>
      <c r="AM376" s="65"/>
      <c r="AN376" s="88"/>
      <c r="AO376" s="96"/>
    </row>
    <row r="377" spans="2:41" ht="15" customHeight="1" x14ac:dyDescent="0.15">
      <c r="B377" s="4">
        <v>42366</v>
      </c>
      <c r="C377" s="5" t="s">
        <v>1001</v>
      </c>
      <c r="D377" s="2">
        <v>1</v>
      </c>
      <c r="E377" s="6" t="s">
        <v>66</v>
      </c>
      <c r="F377" s="6" t="s">
        <v>120</v>
      </c>
      <c r="G377" s="2" t="s">
        <v>926</v>
      </c>
      <c r="H377" s="2" t="s">
        <v>138</v>
      </c>
      <c r="I377" s="2" t="s">
        <v>144</v>
      </c>
      <c r="J377" s="2" t="s">
        <v>44</v>
      </c>
      <c r="K377" s="6" t="s">
        <v>45</v>
      </c>
      <c r="L377" s="2" t="s">
        <v>66</v>
      </c>
      <c r="M377" s="2">
        <v>1</v>
      </c>
      <c r="N377" s="2">
        <v>3999</v>
      </c>
      <c r="O377" s="48">
        <f t="shared" si="97"/>
        <v>3999</v>
      </c>
      <c r="P377" s="326">
        <f>SUM(O377:O381)</f>
        <v>7739</v>
      </c>
      <c r="Q377" s="56"/>
      <c r="R377" s="329">
        <f>SUMPRODUCT(Q377:Q381+0)</f>
        <v>0</v>
      </c>
      <c r="S377" s="332">
        <f>R377/P377</f>
        <v>0</v>
      </c>
      <c r="T377" s="335" t="e">
        <f>LOOKUP(S377,{0.4,0.45,0.5,0.55,0.6,0.65,0.7,0.75,0.8,0.85,0.9,0.95,1},{0.1,0.175,0.25,0.325,0.4,0.475,0.55,0.625,0.7,0.775,0.85,0.925,1})</f>
        <v>#N/A</v>
      </c>
      <c r="U377" s="336"/>
      <c r="V377" s="339"/>
      <c r="W377" s="342"/>
      <c r="X377" s="345"/>
      <c r="Y377" s="348">
        <f>R377-(V377/10)-X377</f>
        <v>0</v>
      </c>
      <c r="Z377" s="351" t="e">
        <f>Y377*T377*AE377</f>
        <v>#N/A</v>
      </c>
      <c r="AA377" s="351" t="e">
        <f>U377-V377+Z377</f>
        <v>#N/A</v>
      </c>
      <c r="AB377" s="74"/>
      <c r="AC377" s="74"/>
      <c r="AE377" s="75" t="e">
        <f>VLOOKUP(AD377,分类参数表!$I$2:$J$10,2,FALSE)</f>
        <v>#N/A</v>
      </c>
      <c r="AF377" s="76"/>
      <c r="AG377" s="85"/>
      <c r="AH377" s="85"/>
      <c r="AI377" s="85"/>
      <c r="AJ377" s="85"/>
      <c r="AK377" s="85"/>
      <c r="AL377" s="85"/>
      <c r="AM377" s="86"/>
      <c r="AN377" s="87">
        <f t="shared" si="98"/>
        <v>0</v>
      </c>
      <c r="AO377" s="95"/>
    </row>
    <row r="378" spans="2:41" ht="15" customHeight="1" x14ac:dyDescent="0.15">
      <c r="B378" s="4">
        <v>42366</v>
      </c>
      <c r="C378" s="5" t="s">
        <v>1001</v>
      </c>
      <c r="D378" s="2">
        <v>2</v>
      </c>
      <c r="E378" s="6" t="s">
        <v>146</v>
      </c>
      <c r="F378" s="6" t="s">
        <v>120</v>
      </c>
      <c r="G378" s="2" t="s">
        <v>832</v>
      </c>
      <c r="H378" s="2" t="s">
        <v>166</v>
      </c>
      <c r="I378" s="2">
        <v>27.5</v>
      </c>
      <c r="J378" s="2" t="s">
        <v>44</v>
      </c>
      <c r="K378" s="6" t="s">
        <v>45</v>
      </c>
      <c r="L378" s="2" t="s">
        <v>66</v>
      </c>
      <c r="M378" s="2">
        <v>1</v>
      </c>
      <c r="N378" s="2">
        <v>1960</v>
      </c>
      <c r="O378" s="48">
        <f t="shared" si="97"/>
        <v>1960</v>
      </c>
      <c r="P378" s="327"/>
      <c r="Q378" s="70"/>
      <c r="R378" s="330"/>
      <c r="S378" s="333"/>
      <c r="T378" s="327"/>
      <c r="U378" s="337"/>
      <c r="V378" s="340"/>
      <c r="W378" s="343"/>
      <c r="X378" s="346"/>
      <c r="Y378" s="349"/>
      <c r="Z378" s="352"/>
      <c r="AA378" s="352"/>
      <c r="AB378" s="74"/>
      <c r="AC378" s="74"/>
      <c r="AD378" s="22">
        <f>AD377</f>
        <v>0</v>
      </c>
      <c r="AE378" s="75" t="e">
        <f>VLOOKUP(AD378,分类参数表!$I$2:$J$10,2,FALSE)</f>
        <v>#N/A</v>
      </c>
      <c r="AF378" s="82"/>
      <c r="AG378" s="24"/>
      <c r="AH378" s="24"/>
      <c r="AI378" s="24"/>
      <c r="AJ378" s="24"/>
      <c r="AK378" s="24"/>
      <c r="AL378" s="24"/>
      <c r="AN378" s="94">
        <f t="shared" si="98"/>
        <v>0</v>
      </c>
      <c r="AO378" s="100"/>
    </row>
    <row r="379" spans="2:41" ht="15" customHeight="1" x14ac:dyDescent="0.15">
      <c r="B379" s="4">
        <v>42366</v>
      </c>
      <c r="C379" s="5" t="s">
        <v>1001</v>
      </c>
      <c r="D379" s="2">
        <v>3</v>
      </c>
      <c r="E379" s="6" t="s">
        <v>69</v>
      </c>
      <c r="F379" s="6" t="s">
        <v>199</v>
      </c>
      <c r="G379" s="2" t="s">
        <v>817</v>
      </c>
      <c r="H379" s="2" t="s">
        <v>1002</v>
      </c>
      <c r="I379" s="2" t="s">
        <v>72</v>
      </c>
      <c r="J379" s="2" t="s">
        <v>44</v>
      </c>
      <c r="K379" s="6" t="s">
        <v>45</v>
      </c>
      <c r="L379" s="2" t="s">
        <v>66</v>
      </c>
      <c r="M379" s="2">
        <v>1</v>
      </c>
      <c r="N379" s="2">
        <v>1180</v>
      </c>
      <c r="O379" s="48">
        <f t="shared" si="97"/>
        <v>1180</v>
      </c>
      <c r="P379" s="327"/>
      <c r="Q379" s="70"/>
      <c r="R379" s="330"/>
      <c r="S379" s="333"/>
      <c r="T379" s="327"/>
      <c r="U379" s="337"/>
      <c r="V379" s="340"/>
      <c r="W379" s="343"/>
      <c r="X379" s="346"/>
      <c r="Y379" s="349"/>
      <c r="Z379" s="352"/>
      <c r="AA379" s="352"/>
      <c r="AB379" s="83"/>
      <c r="AC379" s="83"/>
      <c r="AD379" s="22">
        <f>AD378</f>
        <v>0</v>
      </c>
      <c r="AE379" s="75" t="e">
        <f>VLOOKUP(AD379,分类参数表!$I$2:$J$10,2,FALSE)</f>
        <v>#N/A</v>
      </c>
      <c r="AF379" s="82"/>
      <c r="AG379" s="24"/>
      <c r="AH379" s="24"/>
      <c r="AI379" s="24"/>
      <c r="AJ379" s="24"/>
      <c r="AK379" s="24"/>
      <c r="AL379" s="24"/>
      <c r="AN379" s="94">
        <f t="shared" si="98"/>
        <v>0</v>
      </c>
      <c r="AO379" s="100"/>
    </row>
    <row r="380" spans="2:41" ht="15" customHeight="1" x14ac:dyDescent="0.15">
      <c r="B380" s="4">
        <v>42366</v>
      </c>
      <c r="C380" s="5" t="s">
        <v>1001</v>
      </c>
      <c r="D380" s="2">
        <v>4</v>
      </c>
      <c r="E380" s="6" t="s">
        <v>671</v>
      </c>
      <c r="F380" s="6" t="s">
        <v>51</v>
      </c>
      <c r="G380" s="50"/>
      <c r="H380" s="2" t="s">
        <v>184</v>
      </c>
      <c r="I380" s="2" t="s">
        <v>53</v>
      </c>
      <c r="J380" s="2" t="s">
        <v>62</v>
      </c>
      <c r="K380" s="6" t="s">
        <v>45</v>
      </c>
      <c r="L380" s="2" t="s">
        <v>66</v>
      </c>
      <c r="M380" s="2">
        <v>1</v>
      </c>
      <c r="N380" s="2">
        <v>320</v>
      </c>
      <c r="O380" s="48">
        <f t="shared" si="97"/>
        <v>320</v>
      </c>
      <c r="P380" s="327"/>
      <c r="Q380" s="70"/>
      <c r="R380" s="330"/>
      <c r="S380" s="333"/>
      <c r="T380" s="327"/>
      <c r="U380" s="337"/>
      <c r="V380" s="340"/>
      <c r="W380" s="343"/>
      <c r="X380" s="346"/>
      <c r="Y380" s="349"/>
      <c r="Z380" s="352"/>
      <c r="AA380" s="352"/>
      <c r="AB380" s="74"/>
      <c r="AC380" s="74"/>
      <c r="AD380" s="22">
        <f>AD379</f>
        <v>0</v>
      </c>
      <c r="AE380" s="75" t="e">
        <f>VLOOKUP(AD380,分类参数表!$I$2:$J$10,2,FALSE)</f>
        <v>#N/A</v>
      </c>
      <c r="AF380" s="82"/>
      <c r="AG380" s="24"/>
      <c r="AH380" s="24"/>
      <c r="AI380" s="24"/>
      <c r="AJ380" s="24"/>
      <c r="AK380" s="24"/>
      <c r="AL380" s="24"/>
      <c r="AN380" s="94">
        <f t="shared" si="98"/>
        <v>0</v>
      </c>
      <c r="AO380" s="100"/>
    </row>
    <row r="381" spans="2:41" ht="15" customHeight="1" x14ac:dyDescent="0.15">
      <c r="B381" s="4">
        <v>42366</v>
      </c>
      <c r="C381" s="5" t="s">
        <v>1001</v>
      </c>
      <c r="D381" s="2">
        <v>5</v>
      </c>
      <c r="E381" s="6" t="s">
        <v>111</v>
      </c>
      <c r="F381" s="6" t="s">
        <v>112</v>
      </c>
      <c r="G381" s="50"/>
      <c r="H381" s="2" t="s">
        <v>137</v>
      </c>
      <c r="I381" s="2" t="s">
        <v>178</v>
      </c>
      <c r="J381" s="2" t="s">
        <v>62</v>
      </c>
      <c r="K381" s="6" t="s">
        <v>45</v>
      </c>
      <c r="L381" s="2" t="s">
        <v>66</v>
      </c>
      <c r="M381" s="2">
        <v>1</v>
      </c>
      <c r="N381" s="2">
        <v>280</v>
      </c>
      <c r="O381" s="48">
        <f t="shared" si="97"/>
        <v>280</v>
      </c>
      <c r="P381" s="327"/>
      <c r="Q381" s="70"/>
      <c r="R381" s="330"/>
      <c r="S381" s="333"/>
      <c r="T381" s="327"/>
      <c r="U381" s="337"/>
      <c r="V381" s="340"/>
      <c r="W381" s="343"/>
      <c r="X381" s="346"/>
      <c r="Y381" s="349"/>
      <c r="Z381" s="352"/>
      <c r="AA381" s="352"/>
      <c r="AB381" s="74"/>
      <c r="AC381" s="74"/>
      <c r="AD381" s="22">
        <f>AD380</f>
        <v>0</v>
      </c>
      <c r="AE381" s="75" t="e">
        <f>VLOOKUP(AD381,分类参数表!$I$2:$J$10,2,FALSE)</f>
        <v>#N/A</v>
      </c>
      <c r="AF381" s="82"/>
      <c r="AG381" s="24"/>
      <c r="AH381" s="24"/>
      <c r="AI381" s="24"/>
      <c r="AJ381" s="24"/>
      <c r="AK381" s="24"/>
      <c r="AL381" s="24"/>
      <c r="AN381" s="94">
        <f t="shared" si="98"/>
        <v>0</v>
      </c>
      <c r="AO381" s="100"/>
    </row>
    <row r="382" spans="2:41" s="20" customFormat="1" x14ac:dyDescent="0.15">
      <c r="B382" s="36"/>
      <c r="C382" s="3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67"/>
      <c r="R382" s="38"/>
      <c r="S382" s="38"/>
      <c r="T382" s="38"/>
      <c r="U382" s="38"/>
      <c r="V382" s="68"/>
      <c r="W382" s="67"/>
      <c r="X382" s="38"/>
      <c r="Y382" s="68"/>
      <c r="Z382" s="68"/>
      <c r="AA382" s="68"/>
      <c r="AB382" s="68"/>
      <c r="AC382" s="68"/>
      <c r="AD382" s="38"/>
      <c r="AE382" s="75" t="e">
        <f>VLOOKUP(AD382,分类参数表!$I$2:$J$10,2,FALSE)</f>
        <v>#N/A</v>
      </c>
      <c r="AF382" s="38"/>
      <c r="AG382" s="38"/>
      <c r="AH382" s="38"/>
      <c r="AI382" s="38"/>
      <c r="AJ382" s="38"/>
      <c r="AK382" s="38"/>
      <c r="AL382" s="38"/>
      <c r="AM382" s="68"/>
      <c r="AN382" s="90"/>
      <c r="AO382" s="98"/>
    </row>
    <row r="383" spans="2:41" ht="15" customHeight="1" x14ac:dyDescent="0.15">
      <c r="B383" s="4">
        <v>42367</v>
      </c>
      <c r="C383" s="5" t="s">
        <v>1003</v>
      </c>
      <c r="D383" s="2">
        <v>1</v>
      </c>
      <c r="E383" s="6" t="s">
        <v>56</v>
      </c>
      <c r="F383" s="6" t="s">
        <v>79</v>
      </c>
      <c r="G383" s="2" t="s">
        <v>105</v>
      </c>
      <c r="H383" s="2" t="s">
        <v>1004</v>
      </c>
      <c r="I383" s="2" t="s">
        <v>53</v>
      </c>
      <c r="J383" s="2" t="s">
        <v>62</v>
      </c>
      <c r="K383" s="6" t="s">
        <v>55</v>
      </c>
      <c r="L383" s="2" t="s">
        <v>46</v>
      </c>
      <c r="M383" s="2">
        <v>1</v>
      </c>
      <c r="N383" s="2">
        <v>158</v>
      </c>
      <c r="O383" s="48">
        <f t="shared" ref="O383:O388" si="99">N383*M383</f>
        <v>158</v>
      </c>
      <c r="P383" s="49">
        <f>SUM(O383:O383)</f>
        <v>158</v>
      </c>
      <c r="Q383" s="56"/>
      <c r="R383" s="57">
        <f>SUMPRODUCT(Q383:Q383+0)</f>
        <v>0</v>
      </c>
      <c r="S383" s="58">
        <f>R383/P383</f>
        <v>0</v>
      </c>
      <c r="T383" s="59" t="e">
        <f>LOOKUP(S383,{0.4,0.45,0.5,0.55,0.6,0.65,0.7,0.75,0.8,0.85,0.9,0.95,1},{0.1,0.175,0.25,0.325,0.4,0.475,0.55,0.625,0.7,0.775,0.85,0.925,1})</f>
        <v>#N/A</v>
      </c>
      <c r="U383" s="60"/>
      <c r="V383" s="61"/>
      <c r="W383" s="62"/>
      <c r="X383" s="63"/>
      <c r="Y383" s="72">
        <f>R383-(V383/10)-X383</f>
        <v>0</v>
      </c>
      <c r="Z383" s="73" t="e">
        <f>Y383*T383*AE383</f>
        <v>#N/A</v>
      </c>
      <c r="AA383" s="73" t="e">
        <f>U383-V383+Z383</f>
        <v>#N/A</v>
      </c>
      <c r="AB383" s="74"/>
      <c r="AC383" s="74"/>
      <c r="AE383" s="75" t="e">
        <f>VLOOKUP(AD383,分类参数表!$I$2:$J$10,2,FALSE)</f>
        <v>#N/A</v>
      </c>
      <c r="AF383" s="76"/>
      <c r="AG383" s="85"/>
      <c r="AH383" s="85"/>
      <c r="AI383" s="85"/>
      <c r="AJ383" s="85"/>
      <c r="AK383" s="85"/>
      <c r="AL383" s="85"/>
      <c r="AM383" s="86"/>
      <c r="AN383" s="87">
        <f t="shared" ref="AN383:AN388" si="100">(Q383-AM383)/M383/N383</f>
        <v>0</v>
      </c>
      <c r="AO383" s="95"/>
    </row>
    <row r="384" spans="2:41" s="19" customFormat="1" ht="15" customHeight="1" x14ac:dyDescent="0.15"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64"/>
      <c r="R384" s="30"/>
      <c r="S384" s="30"/>
      <c r="T384" s="30"/>
      <c r="U384" s="30"/>
      <c r="V384" s="65"/>
      <c r="W384" s="64"/>
      <c r="X384" s="30"/>
      <c r="Y384" s="65"/>
      <c r="Z384" s="65"/>
      <c r="AA384" s="65"/>
      <c r="AB384" s="65"/>
      <c r="AC384" s="65"/>
      <c r="AD384" s="30"/>
      <c r="AE384" s="75" t="e">
        <f>VLOOKUP(AD384,分类参数表!$I$2:$J$10,2,FALSE)</f>
        <v>#N/A</v>
      </c>
      <c r="AF384" s="30"/>
      <c r="AG384" s="30"/>
      <c r="AH384" s="30"/>
      <c r="AI384" s="30"/>
      <c r="AJ384" s="30"/>
      <c r="AK384" s="30"/>
      <c r="AL384" s="30"/>
      <c r="AM384" s="65"/>
      <c r="AN384" s="88"/>
      <c r="AO384" s="96"/>
    </row>
    <row r="385" spans="2:41" ht="15" customHeight="1" x14ac:dyDescent="0.15">
      <c r="B385" s="4">
        <v>42367</v>
      </c>
      <c r="C385" s="5" t="s">
        <v>1005</v>
      </c>
      <c r="D385" s="2">
        <v>1</v>
      </c>
      <c r="E385" s="6" t="s">
        <v>241</v>
      </c>
      <c r="F385" s="6"/>
      <c r="G385" s="2" t="s">
        <v>963</v>
      </c>
      <c r="H385" s="2" t="s">
        <v>150</v>
      </c>
      <c r="I385" s="2" t="s">
        <v>788</v>
      </c>
      <c r="J385" s="2" t="s">
        <v>62</v>
      </c>
      <c r="K385" s="6" t="s">
        <v>63</v>
      </c>
      <c r="L385" s="2" t="s">
        <v>66</v>
      </c>
      <c r="M385" s="2">
        <v>1</v>
      </c>
      <c r="N385" s="2">
        <v>500</v>
      </c>
      <c r="O385" s="48">
        <f t="shared" si="99"/>
        <v>500</v>
      </c>
      <c r="P385" s="49">
        <f>SUM(O385:O385)</f>
        <v>500</v>
      </c>
      <c r="Q385" s="56"/>
      <c r="R385" s="57">
        <f>SUMPRODUCT(Q385:Q385+0)</f>
        <v>0</v>
      </c>
      <c r="S385" s="58">
        <f>R385/P385</f>
        <v>0</v>
      </c>
      <c r="T385" s="59" t="e">
        <f>LOOKUP(S385,{0.4,0.45,0.5,0.55,0.6,0.65,0.7,0.75,0.8,0.85,0.9,0.95,1},{0.1,0.175,0.25,0.325,0.4,0.475,0.55,0.625,0.7,0.775,0.85,0.925,1})</f>
        <v>#N/A</v>
      </c>
      <c r="U385" s="60"/>
      <c r="V385" s="61"/>
      <c r="W385" s="62"/>
      <c r="X385" s="63"/>
      <c r="Y385" s="72">
        <f>R385-(V385/10)-X385</f>
        <v>0</v>
      </c>
      <c r="Z385" s="73" t="e">
        <f>Y385*T385*AE385</f>
        <v>#N/A</v>
      </c>
      <c r="AA385" s="73" t="e">
        <f>U385-V385+Z385</f>
        <v>#N/A</v>
      </c>
      <c r="AB385" s="74"/>
      <c r="AC385" s="74"/>
      <c r="AE385" s="75" t="e">
        <f>VLOOKUP(AD385,分类参数表!$I$2:$J$10,2,FALSE)</f>
        <v>#N/A</v>
      </c>
      <c r="AF385" s="76"/>
      <c r="AG385" s="85"/>
      <c r="AH385" s="85"/>
      <c r="AI385" s="85"/>
      <c r="AJ385" s="85"/>
      <c r="AK385" s="85"/>
      <c r="AL385" s="85"/>
      <c r="AM385" s="86"/>
      <c r="AN385" s="87">
        <f t="shared" si="100"/>
        <v>0</v>
      </c>
      <c r="AO385" s="95"/>
    </row>
    <row r="386" spans="2:41" s="19" customFormat="1" ht="15" customHeight="1" x14ac:dyDescent="0.15"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64"/>
      <c r="R386" s="30"/>
      <c r="S386" s="30"/>
      <c r="T386" s="30"/>
      <c r="U386" s="30"/>
      <c r="V386" s="65"/>
      <c r="W386" s="64"/>
      <c r="X386" s="30"/>
      <c r="Y386" s="65"/>
      <c r="Z386" s="65"/>
      <c r="AA386" s="65"/>
      <c r="AB386" s="65"/>
      <c r="AC386" s="65"/>
      <c r="AD386" s="30"/>
      <c r="AE386" s="75" t="e">
        <f>VLOOKUP(AD386,分类参数表!$I$2:$J$10,2,FALSE)</f>
        <v>#N/A</v>
      </c>
      <c r="AF386" s="30"/>
      <c r="AG386" s="30"/>
      <c r="AH386" s="30"/>
      <c r="AI386" s="30"/>
      <c r="AJ386" s="30"/>
      <c r="AK386" s="30"/>
      <c r="AL386" s="30"/>
      <c r="AM386" s="65"/>
      <c r="AN386" s="88"/>
      <c r="AO386" s="96"/>
    </row>
    <row r="387" spans="2:41" ht="15" customHeight="1" x14ac:dyDescent="0.15">
      <c r="B387" s="4">
        <v>42367</v>
      </c>
      <c r="C387" s="5" t="s">
        <v>1006</v>
      </c>
      <c r="D387" s="2">
        <v>1</v>
      </c>
      <c r="E387" s="6" t="s">
        <v>56</v>
      </c>
      <c r="F387" s="6" t="s">
        <v>52</v>
      </c>
      <c r="G387" s="50"/>
      <c r="H387" s="2" t="s">
        <v>1007</v>
      </c>
      <c r="I387" s="2" t="s">
        <v>53</v>
      </c>
      <c r="J387" s="2" t="s">
        <v>44</v>
      </c>
      <c r="K387" s="6" t="s">
        <v>45</v>
      </c>
      <c r="L387" s="2" t="s">
        <v>46</v>
      </c>
      <c r="M387" s="2">
        <v>1</v>
      </c>
      <c r="N387" s="2">
        <v>20</v>
      </c>
      <c r="O387" s="48">
        <f t="shared" si="99"/>
        <v>20</v>
      </c>
      <c r="P387" s="326">
        <f>SUM(O387:O388)</f>
        <v>50</v>
      </c>
      <c r="Q387" s="56"/>
      <c r="R387" s="329">
        <f>SUMPRODUCT(Q387:Q388+0)</f>
        <v>0</v>
      </c>
      <c r="S387" s="332">
        <f>R387/P387</f>
        <v>0</v>
      </c>
      <c r="T387" s="335" t="e">
        <f>LOOKUP(S387,{0.4,0.45,0.5,0.55,0.6,0.65,0.7,0.75,0.8,0.85,0.9,0.95,1},{0.1,0.175,0.25,0.325,0.4,0.475,0.55,0.625,0.7,0.775,0.85,0.925,1})</f>
        <v>#N/A</v>
      </c>
      <c r="U387" s="336"/>
      <c r="V387" s="339"/>
      <c r="W387" s="342"/>
      <c r="X387" s="345"/>
      <c r="Y387" s="348">
        <f>R387-(V387/10)-X387</f>
        <v>0</v>
      </c>
      <c r="Z387" s="351" t="e">
        <f>Y387*T387*AE387</f>
        <v>#N/A</v>
      </c>
      <c r="AA387" s="351" t="e">
        <f>U387-V387+Z387</f>
        <v>#N/A</v>
      </c>
      <c r="AB387" s="74"/>
      <c r="AC387" s="74"/>
      <c r="AE387" s="75" t="e">
        <f>VLOOKUP(AD387,分类参数表!$I$2:$J$10,2,FALSE)</f>
        <v>#N/A</v>
      </c>
      <c r="AF387" s="76"/>
      <c r="AG387" s="85"/>
      <c r="AH387" s="85"/>
      <c r="AI387" s="85"/>
      <c r="AJ387" s="85"/>
      <c r="AK387" s="85"/>
      <c r="AL387" s="85"/>
      <c r="AM387" s="86"/>
      <c r="AN387" s="87">
        <f t="shared" si="100"/>
        <v>0</v>
      </c>
      <c r="AO387" s="95"/>
    </row>
    <row r="388" spans="2:41" ht="15" customHeight="1" x14ac:dyDescent="0.15">
      <c r="B388" s="4">
        <v>42367</v>
      </c>
      <c r="C388" s="5" t="s">
        <v>1006</v>
      </c>
      <c r="D388" s="2">
        <v>2</v>
      </c>
      <c r="E388" s="6" t="s">
        <v>100</v>
      </c>
      <c r="F388" s="6" t="s">
        <v>227</v>
      </c>
      <c r="G388" s="50"/>
      <c r="H388" s="50"/>
      <c r="I388" s="2" t="s">
        <v>53</v>
      </c>
      <c r="J388" s="2" t="s">
        <v>62</v>
      </c>
      <c r="K388" s="6" t="s">
        <v>45</v>
      </c>
      <c r="L388" s="2" t="s">
        <v>46</v>
      </c>
      <c r="M388" s="2">
        <v>1</v>
      </c>
      <c r="N388" s="2">
        <v>30</v>
      </c>
      <c r="O388" s="48">
        <f t="shared" si="99"/>
        <v>30</v>
      </c>
      <c r="P388" s="327"/>
      <c r="Q388" s="70"/>
      <c r="R388" s="330"/>
      <c r="S388" s="333"/>
      <c r="T388" s="327"/>
      <c r="U388" s="337"/>
      <c r="V388" s="340"/>
      <c r="W388" s="343"/>
      <c r="X388" s="346"/>
      <c r="Y388" s="349"/>
      <c r="Z388" s="352"/>
      <c r="AA388" s="352"/>
      <c r="AB388" s="74"/>
      <c r="AC388" s="74"/>
      <c r="AD388" s="22">
        <f t="shared" ref="AD388:AD394" si="101">AD387</f>
        <v>0</v>
      </c>
      <c r="AE388" s="75" t="e">
        <f>VLOOKUP(AD388,分类参数表!$I$2:$J$10,2,FALSE)</f>
        <v>#N/A</v>
      </c>
      <c r="AF388" s="82"/>
      <c r="AG388" s="24"/>
      <c r="AH388" s="24"/>
      <c r="AI388" s="24"/>
      <c r="AJ388" s="24"/>
      <c r="AK388" s="24"/>
      <c r="AL388" s="24"/>
      <c r="AN388" s="94">
        <f t="shared" si="100"/>
        <v>0</v>
      </c>
      <c r="AO388" s="100"/>
    </row>
    <row r="389" spans="2:41" s="19" customFormat="1" ht="15" customHeight="1" x14ac:dyDescent="0.15">
      <c r="B389" s="30"/>
      <c r="C389" s="31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64"/>
      <c r="R389" s="30"/>
      <c r="S389" s="30"/>
      <c r="T389" s="30"/>
      <c r="U389" s="30"/>
      <c r="V389" s="65"/>
      <c r="W389" s="64"/>
      <c r="X389" s="30"/>
      <c r="Y389" s="65"/>
      <c r="Z389" s="65"/>
      <c r="AA389" s="65"/>
      <c r="AB389" s="65"/>
      <c r="AC389" s="65"/>
      <c r="AD389" s="30"/>
      <c r="AE389" s="75" t="e">
        <f>VLOOKUP(AD389,分类参数表!$I$2:$J$10,2,FALSE)</f>
        <v>#N/A</v>
      </c>
      <c r="AF389" s="30"/>
      <c r="AG389" s="30"/>
      <c r="AH389" s="30"/>
      <c r="AI389" s="30"/>
      <c r="AJ389" s="30"/>
      <c r="AK389" s="30"/>
      <c r="AL389" s="30"/>
      <c r="AM389" s="65"/>
      <c r="AN389" s="88"/>
      <c r="AO389" s="96"/>
    </row>
    <row r="390" spans="2:41" ht="15" customHeight="1" x14ac:dyDescent="0.15">
      <c r="B390" s="4">
        <v>42367</v>
      </c>
      <c r="C390" s="5" t="s">
        <v>1008</v>
      </c>
      <c r="D390" s="2">
        <v>1</v>
      </c>
      <c r="E390" s="6" t="s">
        <v>66</v>
      </c>
      <c r="F390" s="6" t="s">
        <v>147</v>
      </c>
      <c r="G390" s="2" t="s">
        <v>825</v>
      </c>
      <c r="H390" s="2" t="s">
        <v>258</v>
      </c>
      <c r="I390" s="2" t="s">
        <v>255</v>
      </c>
      <c r="J390" s="2" t="s">
        <v>44</v>
      </c>
      <c r="K390" s="6" t="s">
        <v>55</v>
      </c>
      <c r="L390" s="2" t="s">
        <v>66</v>
      </c>
      <c r="M390" s="2">
        <v>1</v>
      </c>
      <c r="N390" s="2">
        <v>4599</v>
      </c>
      <c r="O390" s="48">
        <f>N390*M390</f>
        <v>4599</v>
      </c>
      <c r="P390" s="326">
        <f>SUM(O390:O394)</f>
        <v>7647</v>
      </c>
      <c r="Q390" s="56"/>
      <c r="R390" s="329">
        <f>SUMPRODUCT(Q390:Q394+0)</f>
        <v>0</v>
      </c>
      <c r="S390" s="332">
        <f>R390/P390</f>
        <v>0</v>
      </c>
      <c r="T390" s="335" t="e">
        <f>LOOKUP(S390,{0.4,0.45,0.5,0.55,0.6,0.65,0.7,0.75,0.8,0.85,0.9,0.95,1},{0.1,0.175,0.25,0.325,0.4,0.475,0.55,0.625,0.7,0.775,0.85,0.925,1})</f>
        <v>#N/A</v>
      </c>
      <c r="U390" s="336"/>
      <c r="V390" s="339"/>
      <c r="W390" s="342"/>
      <c r="X390" s="345"/>
      <c r="Y390" s="348">
        <f>R390-(V390/10)-X390</f>
        <v>0</v>
      </c>
      <c r="Z390" s="351" t="e">
        <f>Y390*T390*AE390</f>
        <v>#N/A</v>
      </c>
      <c r="AA390" s="351" t="e">
        <f>U390-V390+Z390</f>
        <v>#N/A</v>
      </c>
      <c r="AB390" s="74"/>
      <c r="AC390" s="74"/>
      <c r="AE390" s="75" t="e">
        <f>VLOOKUP(AD390,分类参数表!$I$2:$J$10,2,FALSE)</f>
        <v>#N/A</v>
      </c>
      <c r="AF390" s="76"/>
      <c r="AG390" s="85"/>
      <c r="AH390" s="85"/>
      <c r="AI390" s="85"/>
      <c r="AJ390" s="85"/>
      <c r="AK390" s="85"/>
      <c r="AL390" s="85"/>
      <c r="AM390" s="86"/>
      <c r="AN390" s="87">
        <f>(Q390-AM390)/M390/N390</f>
        <v>0</v>
      </c>
      <c r="AO390" s="95"/>
    </row>
    <row r="391" spans="2:41" ht="15" customHeight="1" x14ac:dyDescent="0.15">
      <c r="B391" s="4">
        <v>42367</v>
      </c>
      <c r="C391" s="5" t="s">
        <v>1008</v>
      </c>
      <c r="D391" s="2">
        <v>2</v>
      </c>
      <c r="E391" s="6" t="s">
        <v>146</v>
      </c>
      <c r="F391" s="6" t="s">
        <v>120</v>
      </c>
      <c r="G391" s="2" t="s">
        <v>826</v>
      </c>
      <c r="H391" s="2" t="s">
        <v>71</v>
      </c>
      <c r="I391" s="2">
        <v>23.5</v>
      </c>
      <c r="J391" s="2" t="s">
        <v>44</v>
      </c>
      <c r="K391" s="6" t="s">
        <v>55</v>
      </c>
      <c r="L391" s="2" t="s">
        <v>66</v>
      </c>
      <c r="M391" s="2">
        <v>1</v>
      </c>
      <c r="N391" s="2">
        <v>2190</v>
      </c>
      <c r="O391" s="48">
        <f>N391*M391</f>
        <v>2190</v>
      </c>
      <c r="P391" s="327"/>
      <c r="Q391" s="70"/>
      <c r="R391" s="330"/>
      <c r="S391" s="333"/>
      <c r="T391" s="327"/>
      <c r="U391" s="337"/>
      <c r="V391" s="340"/>
      <c r="W391" s="343"/>
      <c r="X391" s="346"/>
      <c r="Y391" s="349"/>
      <c r="Z391" s="352"/>
      <c r="AA391" s="352"/>
      <c r="AB391" s="74"/>
      <c r="AC391" s="74"/>
      <c r="AD391" s="22">
        <f t="shared" si="101"/>
        <v>0</v>
      </c>
      <c r="AE391" s="75" t="e">
        <f>VLOOKUP(AD391,分类参数表!$I$2:$J$10,2,FALSE)</f>
        <v>#N/A</v>
      </c>
      <c r="AF391" s="82"/>
      <c r="AG391" s="24"/>
      <c r="AH391" s="24"/>
      <c r="AI391" s="24"/>
      <c r="AJ391" s="24"/>
      <c r="AK391" s="24"/>
      <c r="AL391" s="24"/>
      <c r="AN391" s="94">
        <f>(Q391-AM391)/M391/N391</f>
        <v>0</v>
      </c>
      <c r="AO391" s="100"/>
    </row>
    <row r="392" spans="2:41" ht="15" customHeight="1" x14ac:dyDescent="0.15">
      <c r="B392" s="4">
        <v>42367</v>
      </c>
      <c r="C392" s="5" t="s">
        <v>1008</v>
      </c>
      <c r="D392" s="2">
        <v>3</v>
      </c>
      <c r="E392" s="6" t="s">
        <v>149</v>
      </c>
      <c r="F392" s="6" t="s">
        <v>492</v>
      </c>
      <c r="G392" s="50"/>
      <c r="H392" s="2" t="s">
        <v>150</v>
      </c>
      <c r="I392" s="2" t="s">
        <v>788</v>
      </c>
      <c r="J392" s="2" t="s">
        <v>44</v>
      </c>
      <c r="K392" s="6" t="s">
        <v>55</v>
      </c>
      <c r="L392" s="2" t="s">
        <v>66</v>
      </c>
      <c r="M392" s="2">
        <v>1</v>
      </c>
      <c r="N392" s="2">
        <v>258</v>
      </c>
      <c r="O392" s="48">
        <f>N392*M392</f>
        <v>258</v>
      </c>
      <c r="P392" s="327"/>
      <c r="Q392" s="70"/>
      <c r="R392" s="330"/>
      <c r="S392" s="333"/>
      <c r="T392" s="327"/>
      <c r="U392" s="337"/>
      <c r="V392" s="340"/>
      <c r="W392" s="343"/>
      <c r="X392" s="346"/>
      <c r="Y392" s="349"/>
      <c r="Z392" s="352"/>
      <c r="AA392" s="352"/>
      <c r="AB392" s="83"/>
      <c r="AC392" s="83"/>
      <c r="AD392" s="22">
        <f t="shared" si="101"/>
        <v>0</v>
      </c>
      <c r="AE392" s="75" t="e">
        <f>VLOOKUP(AD392,分类参数表!$I$2:$J$10,2,FALSE)</f>
        <v>#N/A</v>
      </c>
      <c r="AF392" s="82"/>
      <c r="AG392" s="24"/>
      <c r="AH392" s="24"/>
      <c r="AI392" s="24"/>
      <c r="AJ392" s="24"/>
      <c r="AK392" s="24"/>
      <c r="AL392" s="24"/>
      <c r="AN392" s="94">
        <f>(Q392-AM392)/M392/N392</f>
        <v>0</v>
      </c>
      <c r="AO392" s="100"/>
    </row>
    <row r="393" spans="2:41" ht="15" customHeight="1" x14ac:dyDescent="0.15">
      <c r="B393" s="4">
        <v>42367</v>
      </c>
      <c r="C393" s="5" t="s">
        <v>1008</v>
      </c>
      <c r="D393" s="2">
        <v>4</v>
      </c>
      <c r="E393" s="6" t="s">
        <v>671</v>
      </c>
      <c r="F393" s="6" t="s">
        <v>112</v>
      </c>
      <c r="G393" s="50"/>
      <c r="H393" s="2" t="s">
        <v>184</v>
      </c>
      <c r="I393" s="2" t="s">
        <v>53</v>
      </c>
      <c r="J393" s="2" t="s">
        <v>62</v>
      </c>
      <c r="K393" s="6" t="s">
        <v>55</v>
      </c>
      <c r="L393" s="2" t="s">
        <v>66</v>
      </c>
      <c r="M393" s="2">
        <v>1</v>
      </c>
      <c r="N393" s="2">
        <v>320</v>
      </c>
      <c r="O393" s="48">
        <f>N393*M393</f>
        <v>320</v>
      </c>
      <c r="P393" s="327"/>
      <c r="Q393" s="70"/>
      <c r="R393" s="330"/>
      <c r="S393" s="333"/>
      <c r="T393" s="327"/>
      <c r="U393" s="337"/>
      <c r="V393" s="340"/>
      <c r="W393" s="343"/>
      <c r="X393" s="346"/>
      <c r="Y393" s="349"/>
      <c r="Z393" s="352"/>
      <c r="AA393" s="352"/>
      <c r="AB393" s="74"/>
      <c r="AC393" s="74"/>
      <c r="AD393" s="22">
        <f t="shared" si="101"/>
        <v>0</v>
      </c>
      <c r="AE393" s="75" t="e">
        <f>VLOOKUP(AD393,分类参数表!$I$2:$J$10,2,FALSE)</f>
        <v>#N/A</v>
      </c>
      <c r="AF393" s="82"/>
      <c r="AG393" s="24"/>
      <c r="AH393" s="24"/>
      <c r="AI393" s="24"/>
      <c r="AJ393" s="24"/>
      <c r="AK393" s="24"/>
      <c r="AL393" s="24"/>
      <c r="AN393" s="94">
        <f>(Q393-AM393)/M393/N393</f>
        <v>0</v>
      </c>
      <c r="AO393" s="100"/>
    </row>
    <row r="394" spans="2:41" ht="15" customHeight="1" x14ac:dyDescent="0.15">
      <c r="B394" s="4">
        <v>42367</v>
      </c>
      <c r="C394" s="5" t="s">
        <v>1008</v>
      </c>
      <c r="D394" s="2">
        <v>5</v>
      </c>
      <c r="E394" s="6" t="s">
        <v>111</v>
      </c>
      <c r="F394" s="6" t="s">
        <v>112</v>
      </c>
      <c r="G394" s="50"/>
      <c r="H394" s="2" t="s">
        <v>184</v>
      </c>
      <c r="I394" s="2" t="s">
        <v>136</v>
      </c>
      <c r="J394" s="2" t="s">
        <v>62</v>
      </c>
      <c r="K394" s="6" t="s">
        <v>55</v>
      </c>
      <c r="L394" s="2" t="s">
        <v>66</v>
      </c>
      <c r="M394" s="2">
        <v>1</v>
      </c>
      <c r="N394" s="2">
        <v>280</v>
      </c>
      <c r="O394" s="48">
        <f>N394*M394</f>
        <v>280</v>
      </c>
      <c r="P394" s="327"/>
      <c r="Q394" s="70"/>
      <c r="R394" s="330"/>
      <c r="S394" s="333"/>
      <c r="T394" s="327"/>
      <c r="U394" s="337"/>
      <c r="V394" s="340"/>
      <c r="W394" s="343"/>
      <c r="X394" s="346"/>
      <c r="Y394" s="349"/>
      <c r="Z394" s="352"/>
      <c r="AA394" s="352"/>
      <c r="AB394" s="74"/>
      <c r="AC394" s="74"/>
      <c r="AD394" s="22">
        <f t="shared" si="101"/>
        <v>0</v>
      </c>
      <c r="AE394" s="75" t="e">
        <f>VLOOKUP(AD394,分类参数表!$I$2:$J$10,2,FALSE)</f>
        <v>#N/A</v>
      </c>
      <c r="AF394" s="82"/>
      <c r="AG394" s="24"/>
      <c r="AH394" s="24"/>
      <c r="AI394" s="24"/>
      <c r="AJ394" s="24"/>
      <c r="AK394" s="24"/>
      <c r="AL394" s="24"/>
      <c r="AN394" s="94">
        <f>(Q394-AM394)/M394/N394</f>
        <v>0</v>
      </c>
      <c r="AO394" s="100"/>
    </row>
    <row r="395" spans="2:41" s="20" customFormat="1" x14ac:dyDescent="0.15">
      <c r="B395" s="36"/>
      <c r="C395" s="3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67"/>
      <c r="R395" s="38"/>
      <c r="S395" s="38"/>
      <c r="T395" s="38"/>
      <c r="U395" s="38"/>
      <c r="V395" s="68"/>
      <c r="W395" s="67"/>
      <c r="X395" s="38"/>
      <c r="Y395" s="68"/>
      <c r="Z395" s="68"/>
      <c r="AA395" s="68"/>
      <c r="AB395" s="68"/>
      <c r="AC395" s="68"/>
      <c r="AD395" s="38"/>
      <c r="AE395" s="75" t="e">
        <f>VLOOKUP(AD395,分类参数表!$I$2:$J$10,2,FALSE)</f>
        <v>#N/A</v>
      </c>
      <c r="AF395" s="38"/>
      <c r="AG395" s="38"/>
      <c r="AH395" s="38"/>
      <c r="AI395" s="38"/>
      <c r="AJ395" s="38"/>
      <c r="AK395" s="38"/>
      <c r="AL395" s="38"/>
      <c r="AM395" s="68"/>
      <c r="AN395" s="90"/>
      <c r="AO395" s="98"/>
    </row>
    <row r="396" spans="2:41" ht="15" customHeight="1" x14ac:dyDescent="0.15">
      <c r="B396" s="4">
        <v>42368</v>
      </c>
      <c r="C396" s="17" t="s">
        <v>1009</v>
      </c>
      <c r="D396" s="2">
        <v>1</v>
      </c>
      <c r="E396" s="6" t="s">
        <v>75</v>
      </c>
      <c r="F396" s="6" t="s">
        <v>199</v>
      </c>
      <c r="G396" s="2" t="s">
        <v>1010</v>
      </c>
      <c r="H396" s="2" t="s">
        <v>328</v>
      </c>
      <c r="I396" s="2" t="s">
        <v>53</v>
      </c>
      <c r="J396" s="2" t="s">
        <v>44</v>
      </c>
      <c r="K396" s="6" t="s">
        <v>45</v>
      </c>
      <c r="L396" s="2" t="s">
        <v>66</v>
      </c>
      <c r="M396" s="2">
        <v>1</v>
      </c>
      <c r="N396" s="2">
        <v>228</v>
      </c>
      <c r="O396" s="48">
        <f t="shared" ref="O396:O401" si="102">N396*M396</f>
        <v>228</v>
      </c>
      <c r="P396" s="49">
        <f>SUM(O396:O396)</f>
        <v>228</v>
      </c>
      <c r="Q396" s="56"/>
      <c r="R396" s="57">
        <f>SUMPRODUCT(Q396:Q396+0)</f>
        <v>0</v>
      </c>
      <c r="S396" s="58">
        <f>R396/P396</f>
        <v>0</v>
      </c>
      <c r="T396" s="59" t="e">
        <f>LOOKUP(S396,{0.4,0.45,0.5,0.55,0.6,0.65,0.7,0.75,0.8,0.85,0.9,0.95,1},{0.1,0.175,0.25,0.325,0.4,0.475,0.55,0.625,0.7,0.775,0.85,0.925,1})</f>
        <v>#N/A</v>
      </c>
      <c r="U396" s="60"/>
      <c r="V396" s="61"/>
      <c r="W396" s="62"/>
      <c r="X396" s="63"/>
      <c r="Y396" s="72">
        <f>R396-(V396/10)-X396</f>
        <v>0</v>
      </c>
      <c r="Z396" s="73" t="e">
        <f>Y396*T396*AE396</f>
        <v>#N/A</v>
      </c>
      <c r="AA396" s="73" t="e">
        <f>U396-V396+Z396</f>
        <v>#N/A</v>
      </c>
      <c r="AB396" s="74"/>
      <c r="AC396" s="74"/>
      <c r="AE396" s="75" t="e">
        <f>VLOOKUP(AD396,分类参数表!$I$2:$J$10,2,FALSE)</f>
        <v>#N/A</v>
      </c>
      <c r="AF396" s="76"/>
      <c r="AG396" s="85"/>
      <c r="AH396" s="85"/>
      <c r="AI396" s="85"/>
      <c r="AJ396" s="85"/>
      <c r="AK396" s="85"/>
      <c r="AL396" s="85"/>
      <c r="AM396" s="86"/>
      <c r="AN396" s="87">
        <f t="shared" ref="AN396:AN401" si="103">(Q396-AM396)/M396/N396</f>
        <v>0</v>
      </c>
      <c r="AO396" s="95"/>
    </row>
    <row r="397" spans="2:41" s="19" customFormat="1" ht="15" customHeight="1" x14ac:dyDescent="0.15">
      <c r="B397" s="30"/>
      <c r="C397" s="31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64"/>
      <c r="R397" s="30"/>
      <c r="S397" s="30"/>
      <c r="T397" s="30"/>
      <c r="U397" s="30"/>
      <c r="V397" s="65"/>
      <c r="W397" s="64"/>
      <c r="X397" s="30"/>
      <c r="Y397" s="65"/>
      <c r="Z397" s="65"/>
      <c r="AA397" s="65"/>
      <c r="AB397" s="65"/>
      <c r="AC397" s="65"/>
      <c r="AD397" s="30"/>
      <c r="AE397" s="75" t="e">
        <f>VLOOKUP(AD397,分类参数表!$I$2:$J$10,2,FALSE)</f>
        <v>#N/A</v>
      </c>
      <c r="AF397" s="30"/>
      <c r="AG397" s="30"/>
      <c r="AH397" s="30"/>
      <c r="AI397" s="30"/>
      <c r="AJ397" s="30"/>
      <c r="AK397" s="30"/>
      <c r="AL397" s="30"/>
      <c r="AM397" s="65"/>
      <c r="AN397" s="88"/>
      <c r="AO397" s="96"/>
    </row>
    <row r="398" spans="2:41" ht="15" customHeight="1" x14ac:dyDescent="0.15">
      <c r="B398" s="4">
        <v>42368</v>
      </c>
      <c r="C398" s="5" t="s">
        <v>1011</v>
      </c>
      <c r="D398" s="2">
        <v>1</v>
      </c>
      <c r="E398" s="6" t="s">
        <v>69</v>
      </c>
      <c r="F398" s="6" t="s">
        <v>199</v>
      </c>
      <c r="G398" s="2" t="s">
        <v>1012</v>
      </c>
      <c r="H398" s="2" t="s">
        <v>80</v>
      </c>
      <c r="I398" s="2" t="s">
        <v>72</v>
      </c>
      <c r="J398" s="2" t="s">
        <v>62</v>
      </c>
      <c r="K398" s="6" t="s">
        <v>45</v>
      </c>
      <c r="L398" s="2" t="s">
        <v>66</v>
      </c>
      <c r="M398" s="2">
        <v>1</v>
      </c>
      <c r="N398" s="2">
        <v>780</v>
      </c>
      <c r="O398" s="48">
        <f t="shared" si="102"/>
        <v>780</v>
      </c>
      <c r="P398" s="49">
        <f>SUM(O398:O398)</f>
        <v>780</v>
      </c>
      <c r="Q398" s="56"/>
      <c r="R398" s="57">
        <f>SUMPRODUCT(Q398:Q398+0)</f>
        <v>0</v>
      </c>
      <c r="S398" s="58">
        <f>R398/P398</f>
        <v>0</v>
      </c>
      <c r="T398" s="59" t="e">
        <f>LOOKUP(S398,{0.4,0.45,0.5,0.55,0.6,0.65,0.7,0.75,0.8,0.85,0.9,0.95,1},{0.1,0.175,0.25,0.325,0.4,0.475,0.55,0.625,0.7,0.775,0.85,0.925,1})</f>
        <v>#N/A</v>
      </c>
      <c r="U398" s="60"/>
      <c r="V398" s="61"/>
      <c r="W398" s="62"/>
      <c r="X398" s="63"/>
      <c r="Y398" s="72">
        <f>R398-(V398/10)-X398</f>
        <v>0</v>
      </c>
      <c r="Z398" s="73" t="e">
        <f>Y398*T398*AE398</f>
        <v>#N/A</v>
      </c>
      <c r="AA398" s="73" t="e">
        <f>U398-V398+Z398</f>
        <v>#N/A</v>
      </c>
      <c r="AB398" s="74"/>
      <c r="AC398" s="74"/>
      <c r="AE398" s="75" t="e">
        <f>VLOOKUP(AD398,分类参数表!$I$2:$J$10,2,FALSE)</f>
        <v>#N/A</v>
      </c>
      <c r="AF398" s="76"/>
      <c r="AG398" s="85"/>
      <c r="AH398" s="85"/>
      <c r="AI398" s="85"/>
      <c r="AJ398" s="85"/>
      <c r="AK398" s="85"/>
      <c r="AL398" s="85"/>
      <c r="AM398" s="86"/>
      <c r="AN398" s="87">
        <f t="shared" si="103"/>
        <v>0</v>
      </c>
      <c r="AO398" s="95"/>
    </row>
    <row r="399" spans="2:41" s="19" customFormat="1" ht="15" customHeight="1" x14ac:dyDescent="0.15">
      <c r="B399" s="30"/>
      <c r="C399" s="31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64"/>
      <c r="R399" s="30"/>
      <c r="S399" s="30"/>
      <c r="T399" s="30"/>
      <c r="U399" s="30"/>
      <c r="V399" s="65"/>
      <c r="W399" s="64"/>
      <c r="X399" s="30"/>
      <c r="Y399" s="65"/>
      <c r="Z399" s="65"/>
      <c r="AA399" s="65"/>
      <c r="AB399" s="65"/>
      <c r="AC399" s="65"/>
      <c r="AD399" s="30"/>
      <c r="AE399" s="75" t="e">
        <f>VLOOKUP(AD399,分类参数表!$I$2:$J$10,2,FALSE)</f>
        <v>#N/A</v>
      </c>
      <c r="AF399" s="30"/>
      <c r="AG399" s="30"/>
      <c r="AH399" s="30"/>
      <c r="AI399" s="30"/>
      <c r="AJ399" s="30"/>
      <c r="AK399" s="30"/>
      <c r="AL399" s="30"/>
      <c r="AM399" s="65"/>
      <c r="AN399" s="88"/>
      <c r="AO399" s="96"/>
    </row>
    <row r="400" spans="2:41" ht="15" customHeight="1" x14ac:dyDescent="0.15">
      <c r="B400" s="4">
        <v>42368</v>
      </c>
      <c r="C400" s="5" t="s">
        <v>1013</v>
      </c>
      <c r="D400" s="2">
        <v>1</v>
      </c>
      <c r="E400" s="6" t="s">
        <v>92</v>
      </c>
      <c r="F400" s="6" t="s">
        <v>91</v>
      </c>
      <c r="G400" s="2" t="s">
        <v>183</v>
      </c>
      <c r="H400" s="2" t="s">
        <v>1014</v>
      </c>
      <c r="I400" s="2" t="s">
        <v>72</v>
      </c>
      <c r="J400" s="2" t="s">
        <v>44</v>
      </c>
      <c r="K400" s="6" t="s">
        <v>45</v>
      </c>
      <c r="L400" s="2" t="s">
        <v>66</v>
      </c>
      <c r="M400" s="2">
        <v>1</v>
      </c>
      <c r="N400" s="2">
        <v>1280</v>
      </c>
      <c r="O400" s="48">
        <f t="shared" si="102"/>
        <v>1280</v>
      </c>
      <c r="P400" s="326">
        <f>SUM(O400:O401)</f>
        <v>1690</v>
      </c>
      <c r="Q400" s="56"/>
      <c r="R400" s="329">
        <f>SUMPRODUCT(Q400:Q401+0)</f>
        <v>0</v>
      </c>
      <c r="S400" s="332">
        <f>R400/P400</f>
        <v>0</v>
      </c>
      <c r="T400" s="335" t="e">
        <f>LOOKUP(S400,{0.4,0.45,0.5,0.55,0.6,0.65,0.7,0.75,0.8,0.85,0.9,0.95,1},{0.1,0.175,0.25,0.325,0.4,0.475,0.55,0.625,0.7,0.775,0.85,0.925,1})</f>
        <v>#N/A</v>
      </c>
      <c r="U400" s="336"/>
      <c r="V400" s="339"/>
      <c r="W400" s="342"/>
      <c r="X400" s="345"/>
      <c r="Y400" s="348">
        <f>R400-(V400/10)-X400</f>
        <v>0</v>
      </c>
      <c r="Z400" s="351" t="e">
        <f>Y400*T400*AE400</f>
        <v>#N/A</v>
      </c>
      <c r="AA400" s="351" t="e">
        <f>U400-V400+Z400</f>
        <v>#N/A</v>
      </c>
      <c r="AB400" s="74"/>
      <c r="AC400" s="74"/>
      <c r="AE400" s="75" t="e">
        <f>VLOOKUP(AD400,分类参数表!$I$2:$J$10,2,FALSE)</f>
        <v>#N/A</v>
      </c>
      <c r="AF400" s="76"/>
      <c r="AG400" s="85"/>
      <c r="AH400" s="85"/>
      <c r="AI400" s="85"/>
      <c r="AJ400" s="85"/>
      <c r="AK400" s="85"/>
      <c r="AL400" s="85"/>
      <c r="AM400" s="86"/>
      <c r="AN400" s="87">
        <f t="shared" si="103"/>
        <v>0</v>
      </c>
      <c r="AO400" s="95"/>
    </row>
    <row r="401" spans="2:41" ht="15" customHeight="1" x14ac:dyDescent="0.15">
      <c r="B401" s="4">
        <v>42368</v>
      </c>
      <c r="C401" s="5" t="s">
        <v>1013</v>
      </c>
      <c r="D401" s="2">
        <v>2</v>
      </c>
      <c r="E401" s="6" t="s">
        <v>100</v>
      </c>
      <c r="F401" s="6" t="s">
        <v>128</v>
      </c>
      <c r="G401" s="2" t="s">
        <v>1015</v>
      </c>
      <c r="H401" s="2" t="s">
        <v>1016</v>
      </c>
      <c r="I401" s="2" t="s">
        <v>156</v>
      </c>
      <c r="J401" s="2" t="s">
        <v>44</v>
      </c>
      <c r="K401" s="6" t="s">
        <v>45</v>
      </c>
      <c r="L401" s="2" t="s">
        <v>66</v>
      </c>
      <c r="M401" s="2">
        <v>1</v>
      </c>
      <c r="N401" s="2">
        <v>410</v>
      </c>
      <c r="O401" s="48">
        <f t="shared" si="102"/>
        <v>410</v>
      </c>
      <c r="P401" s="327"/>
      <c r="Q401" s="70"/>
      <c r="R401" s="330"/>
      <c r="S401" s="333"/>
      <c r="T401" s="327"/>
      <c r="U401" s="337"/>
      <c r="V401" s="340"/>
      <c r="W401" s="343"/>
      <c r="X401" s="346"/>
      <c r="Y401" s="349"/>
      <c r="Z401" s="352"/>
      <c r="AA401" s="352"/>
      <c r="AB401" s="74"/>
      <c r="AC401" s="74"/>
      <c r="AD401" s="22">
        <f>AD400</f>
        <v>0</v>
      </c>
      <c r="AE401" s="75" t="e">
        <f>VLOOKUP(AD401,分类参数表!$I$2:$J$10,2,FALSE)</f>
        <v>#N/A</v>
      </c>
      <c r="AF401" s="82"/>
      <c r="AG401" s="24"/>
      <c r="AH401" s="24"/>
      <c r="AI401" s="24"/>
      <c r="AJ401" s="24"/>
      <c r="AK401" s="24"/>
      <c r="AL401" s="24"/>
      <c r="AN401" s="94">
        <f t="shared" si="103"/>
        <v>0</v>
      </c>
      <c r="AO401" s="100"/>
    </row>
    <row r="402" spans="2:41" s="19" customFormat="1" ht="15" customHeight="1" x14ac:dyDescent="0.15"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64"/>
      <c r="R402" s="30"/>
      <c r="S402" s="30"/>
      <c r="T402" s="30"/>
      <c r="U402" s="30"/>
      <c r="V402" s="65"/>
      <c r="W402" s="64"/>
      <c r="X402" s="30"/>
      <c r="Y402" s="65"/>
      <c r="Z402" s="65"/>
      <c r="AA402" s="65"/>
      <c r="AB402" s="65"/>
      <c r="AC402" s="65"/>
      <c r="AD402" s="30"/>
      <c r="AE402" s="75" t="e">
        <f>VLOOKUP(AD402,分类参数表!$I$2:$J$10,2,FALSE)</f>
        <v>#N/A</v>
      </c>
      <c r="AF402" s="30"/>
      <c r="AG402" s="30"/>
      <c r="AH402" s="30"/>
      <c r="AI402" s="30"/>
      <c r="AJ402" s="30"/>
      <c r="AK402" s="30"/>
      <c r="AL402" s="30"/>
      <c r="AM402" s="65"/>
      <c r="AN402" s="88"/>
      <c r="AO402" s="96"/>
    </row>
    <row r="403" spans="2:41" ht="15" customHeight="1" x14ac:dyDescent="0.15">
      <c r="B403" s="4">
        <v>42368</v>
      </c>
      <c r="C403" s="5" t="s">
        <v>1017</v>
      </c>
      <c r="D403" s="2">
        <v>1</v>
      </c>
      <c r="E403" s="6" t="s">
        <v>141</v>
      </c>
      <c r="F403" s="6" t="s">
        <v>41</v>
      </c>
      <c r="G403" s="2" t="s">
        <v>1018</v>
      </c>
      <c r="H403" s="2" t="s">
        <v>300</v>
      </c>
      <c r="I403" s="2" t="s">
        <v>43</v>
      </c>
      <c r="J403" s="2" t="s">
        <v>44</v>
      </c>
      <c r="K403" s="6" t="s">
        <v>63</v>
      </c>
      <c r="L403" s="2" t="s">
        <v>66</v>
      </c>
      <c r="M403" s="2">
        <v>1</v>
      </c>
      <c r="N403" s="2">
        <v>270</v>
      </c>
      <c r="O403" s="48">
        <f>N403*M403</f>
        <v>270</v>
      </c>
      <c r="P403" s="326">
        <f>SUM(O403:O405)</f>
        <v>1645</v>
      </c>
      <c r="Q403" s="56"/>
      <c r="R403" s="329">
        <f>SUMPRODUCT(Q403:Q405+0)</f>
        <v>0</v>
      </c>
      <c r="S403" s="332">
        <f>R403/P403</f>
        <v>0</v>
      </c>
      <c r="T403" s="335" t="e">
        <f>LOOKUP(S403,{0.4,0.45,0.5,0.55,0.6,0.65,0.7,0.75,0.8,0.85,0.9,0.95,1},{0.1,0.175,0.25,0.325,0.4,0.475,0.55,0.625,0.7,0.775,0.85,0.925,1})</f>
        <v>#N/A</v>
      </c>
      <c r="U403" s="336"/>
      <c r="V403" s="339"/>
      <c r="W403" s="342"/>
      <c r="X403" s="345"/>
      <c r="Y403" s="348">
        <f>R403-(V403/10)-X403</f>
        <v>0</v>
      </c>
      <c r="Z403" s="351" t="e">
        <f>Y403*T403*AE403</f>
        <v>#N/A</v>
      </c>
      <c r="AA403" s="351" t="e">
        <f>U403-V403+Z403</f>
        <v>#N/A</v>
      </c>
      <c r="AB403" s="74"/>
      <c r="AC403" s="74"/>
      <c r="AE403" s="75" t="e">
        <f>VLOOKUP(AD403,分类参数表!$I$2:$J$10,2,FALSE)</f>
        <v>#N/A</v>
      </c>
      <c r="AF403" s="76"/>
      <c r="AG403" s="85"/>
      <c r="AH403" s="85"/>
      <c r="AI403" s="85"/>
      <c r="AJ403" s="85"/>
      <c r="AK403" s="85"/>
      <c r="AL403" s="85"/>
      <c r="AM403" s="86"/>
      <c r="AN403" s="87">
        <f>(Q403-AM403)/M403/N403</f>
        <v>0</v>
      </c>
      <c r="AO403" s="95"/>
    </row>
    <row r="404" spans="2:41" ht="15" customHeight="1" x14ac:dyDescent="0.15">
      <c r="B404" s="4">
        <v>42368</v>
      </c>
      <c r="C404" s="5" t="s">
        <v>1017</v>
      </c>
      <c r="D404" s="2">
        <v>2</v>
      </c>
      <c r="E404" s="6" t="s">
        <v>157</v>
      </c>
      <c r="F404" s="6" t="s">
        <v>41</v>
      </c>
      <c r="G404" s="2" t="s">
        <v>176</v>
      </c>
      <c r="H404" s="2" t="s">
        <v>300</v>
      </c>
      <c r="I404" s="2" t="s">
        <v>89</v>
      </c>
      <c r="J404" s="2" t="s">
        <v>44</v>
      </c>
      <c r="K404" s="6" t="s">
        <v>63</v>
      </c>
      <c r="L404" s="2" t="s">
        <v>66</v>
      </c>
      <c r="M404" s="2">
        <v>1</v>
      </c>
      <c r="N404" s="2">
        <v>1055</v>
      </c>
      <c r="O404" s="48">
        <f>N404*M404</f>
        <v>1055</v>
      </c>
      <c r="P404" s="327"/>
      <c r="Q404" s="70"/>
      <c r="R404" s="330"/>
      <c r="S404" s="333"/>
      <c r="T404" s="327"/>
      <c r="U404" s="337"/>
      <c r="V404" s="340"/>
      <c r="W404" s="343"/>
      <c r="X404" s="346"/>
      <c r="Y404" s="349"/>
      <c r="Z404" s="352"/>
      <c r="AA404" s="352"/>
      <c r="AB404" s="74"/>
      <c r="AC404" s="74"/>
      <c r="AD404" s="22">
        <f>AD403</f>
        <v>0</v>
      </c>
      <c r="AE404" s="75" t="e">
        <f>VLOOKUP(AD404,分类参数表!$I$2:$J$10,2,FALSE)</f>
        <v>#N/A</v>
      </c>
      <c r="AF404" s="82"/>
      <c r="AG404" s="24"/>
      <c r="AH404" s="24"/>
      <c r="AI404" s="24"/>
      <c r="AJ404" s="24"/>
      <c r="AK404" s="24"/>
      <c r="AL404" s="24"/>
      <c r="AN404" s="94">
        <f>(Q404-AM404)/M404/N404</f>
        <v>0</v>
      </c>
      <c r="AO404" s="100"/>
    </row>
    <row r="405" spans="2:41" ht="15" customHeight="1" x14ac:dyDescent="0.15">
      <c r="B405" s="4">
        <v>42368</v>
      </c>
      <c r="C405" s="5" t="s">
        <v>1017</v>
      </c>
      <c r="D405" s="2">
        <v>3</v>
      </c>
      <c r="E405" s="6" t="s">
        <v>671</v>
      </c>
      <c r="F405" s="6" t="s">
        <v>112</v>
      </c>
      <c r="G405" s="50"/>
      <c r="H405" s="2" t="s">
        <v>184</v>
      </c>
      <c r="I405" s="2" t="s">
        <v>53</v>
      </c>
      <c r="J405" s="2" t="s">
        <v>62</v>
      </c>
      <c r="K405" s="6" t="s">
        <v>63</v>
      </c>
      <c r="L405" s="2" t="s">
        <v>66</v>
      </c>
      <c r="M405" s="2">
        <v>1</v>
      </c>
      <c r="N405" s="2">
        <v>320</v>
      </c>
      <c r="O405" s="48">
        <f>N405*M405</f>
        <v>320</v>
      </c>
      <c r="P405" s="327"/>
      <c r="Q405" s="70"/>
      <c r="R405" s="330"/>
      <c r="S405" s="333"/>
      <c r="T405" s="327"/>
      <c r="U405" s="337"/>
      <c r="V405" s="340"/>
      <c r="W405" s="343"/>
      <c r="X405" s="346"/>
      <c r="Y405" s="349"/>
      <c r="Z405" s="352"/>
      <c r="AA405" s="352"/>
      <c r="AB405" s="83"/>
      <c r="AC405" s="83"/>
      <c r="AD405" s="22">
        <f>AD404</f>
        <v>0</v>
      </c>
      <c r="AE405" s="75" t="e">
        <f>VLOOKUP(AD405,分类参数表!$I$2:$J$10,2,FALSE)</f>
        <v>#N/A</v>
      </c>
      <c r="AF405" s="82"/>
      <c r="AG405" s="24"/>
      <c r="AH405" s="24"/>
      <c r="AI405" s="24"/>
      <c r="AJ405" s="24"/>
      <c r="AK405" s="24"/>
      <c r="AL405" s="24"/>
      <c r="AN405" s="94">
        <f>(Q405-AM405)/M405/N405</f>
        <v>0</v>
      </c>
      <c r="AO405" s="100"/>
    </row>
    <row r="406" spans="2:41" s="19" customFormat="1" ht="15" customHeight="1" x14ac:dyDescent="0.15"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64"/>
      <c r="R406" s="30"/>
      <c r="S406" s="30"/>
      <c r="T406" s="30"/>
      <c r="U406" s="30"/>
      <c r="V406" s="65"/>
      <c r="W406" s="64"/>
      <c r="X406" s="30"/>
      <c r="Y406" s="65"/>
      <c r="Z406" s="65"/>
      <c r="AA406" s="65"/>
      <c r="AB406" s="65"/>
      <c r="AC406" s="65"/>
      <c r="AD406" s="30"/>
      <c r="AE406" s="75" t="e">
        <f>VLOOKUP(AD406,分类参数表!$I$2:$J$10,2,FALSE)</f>
        <v>#N/A</v>
      </c>
      <c r="AF406" s="30"/>
      <c r="AG406" s="30"/>
      <c r="AH406" s="30"/>
      <c r="AI406" s="30"/>
      <c r="AJ406" s="30"/>
      <c r="AK406" s="30"/>
      <c r="AL406" s="30"/>
      <c r="AM406" s="65"/>
      <c r="AN406" s="88"/>
      <c r="AO406" s="96"/>
    </row>
    <row r="407" spans="2:41" ht="15" customHeight="1" x14ac:dyDescent="0.15">
      <c r="B407" s="4">
        <v>42368</v>
      </c>
      <c r="C407" s="5" t="s">
        <v>1019</v>
      </c>
      <c r="D407" s="2">
        <v>1</v>
      </c>
      <c r="E407" s="6" t="s">
        <v>100</v>
      </c>
      <c r="F407" s="6" t="s">
        <v>128</v>
      </c>
      <c r="G407" s="2" t="s">
        <v>1020</v>
      </c>
      <c r="H407" s="2" t="s">
        <v>85</v>
      </c>
      <c r="I407" s="2" t="s">
        <v>156</v>
      </c>
      <c r="J407" s="2" t="s">
        <v>44</v>
      </c>
      <c r="K407" s="6" t="s">
        <v>45</v>
      </c>
      <c r="L407" s="2" t="s">
        <v>66</v>
      </c>
      <c r="M407" s="2">
        <v>1</v>
      </c>
      <c r="N407" s="2">
        <v>240</v>
      </c>
      <c r="O407" s="48">
        <f>N407*M407</f>
        <v>240</v>
      </c>
      <c r="P407" s="49">
        <f>SUM(O407:O407)</f>
        <v>240</v>
      </c>
      <c r="Q407" s="56"/>
      <c r="R407" s="57">
        <f>SUMPRODUCT(Q407:Q407+0)</f>
        <v>0</v>
      </c>
      <c r="S407" s="58">
        <f>R407/P407</f>
        <v>0</v>
      </c>
      <c r="T407" s="59" t="e">
        <f>LOOKUP(S407,{0.4,0.45,0.5,0.55,0.6,0.65,0.7,0.75,0.8,0.85,0.9,0.95,1},{0.1,0.175,0.25,0.325,0.4,0.475,0.55,0.625,0.7,0.775,0.85,0.925,1})</f>
        <v>#N/A</v>
      </c>
      <c r="U407" s="60"/>
      <c r="V407" s="61"/>
      <c r="W407" s="62"/>
      <c r="X407" s="63"/>
      <c r="Y407" s="72">
        <f>R407-(V407/10)-X407</f>
        <v>0</v>
      </c>
      <c r="Z407" s="73" t="e">
        <f>Y407*T407*AE407</f>
        <v>#N/A</v>
      </c>
      <c r="AA407" s="73" t="e">
        <f>U407-V407+Z407</f>
        <v>#N/A</v>
      </c>
      <c r="AB407" s="74"/>
      <c r="AC407" s="74"/>
      <c r="AE407" s="75" t="e">
        <f>VLOOKUP(AD407,分类参数表!$I$2:$J$10,2,FALSE)</f>
        <v>#N/A</v>
      </c>
      <c r="AF407" s="76"/>
      <c r="AG407" s="85"/>
      <c r="AH407" s="85"/>
      <c r="AI407" s="85"/>
      <c r="AJ407" s="85"/>
      <c r="AK407" s="85"/>
      <c r="AL407" s="85"/>
      <c r="AM407" s="86"/>
      <c r="AN407" s="87">
        <f>(Q407-AM407)/M407/N407</f>
        <v>0</v>
      </c>
      <c r="AO407" s="95"/>
    </row>
    <row r="408" spans="2:41" s="19" customFormat="1" ht="15" customHeight="1" x14ac:dyDescent="0.15"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64"/>
      <c r="R408" s="30"/>
      <c r="S408" s="30"/>
      <c r="T408" s="30"/>
      <c r="U408" s="30"/>
      <c r="V408" s="65"/>
      <c r="W408" s="64"/>
      <c r="X408" s="30"/>
      <c r="Y408" s="65"/>
      <c r="Z408" s="65"/>
      <c r="AA408" s="65"/>
      <c r="AB408" s="65"/>
      <c r="AC408" s="65"/>
      <c r="AD408" s="30"/>
      <c r="AE408" s="75" t="e">
        <f>VLOOKUP(AD408,分类参数表!$I$2:$J$10,2,FALSE)</f>
        <v>#N/A</v>
      </c>
      <c r="AF408" s="30"/>
      <c r="AG408" s="30"/>
      <c r="AH408" s="30"/>
      <c r="AI408" s="30"/>
      <c r="AJ408" s="30"/>
      <c r="AK408" s="30"/>
      <c r="AL408" s="30"/>
      <c r="AM408" s="65"/>
      <c r="AN408" s="88"/>
      <c r="AO408" s="96"/>
    </row>
    <row r="409" spans="2:41" ht="15" customHeight="1" x14ac:dyDescent="0.15">
      <c r="B409" s="4">
        <v>42368</v>
      </c>
      <c r="C409" s="5" t="s">
        <v>1021</v>
      </c>
      <c r="D409" s="2">
        <v>1</v>
      </c>
      <c r="E409" s="6" t="s">
        <v>50</v>
      </c>
      <c r="F409" s="6" t="s">
        <v>112</v>
      </c>
      <c r="G409" s="50"/>
      <c r="H409" s="2" t="s">
        <v>166</v>
      </c>
      <c r="I409" s="2" t="s">
        <v>53</v>
      </c>
      <c r="J409" s="2" t="s">
        <v>62</v>
      </c>
      <c r="K409" s="6" t="s">
        <v>45</v>
      </c>
      <c r="L409" s="2" t="s">
        <v>46</v>
      </c>
      <c r="M409" s="2">
        <v>2</v>
      </c>
      <c r="N409" s="2">
        <v>50</v>
      </c>
      <c r="O409" s="48">
        <f>N409*M409</f>
        <v>100</v>
      </c>
      <c r="P409" s="49">
        <f>SUM(O409:O409)</f>
        <v>100</v>
      </c>
      <c r="Q409" s="56"/>
      <c r="R409" s="57">
        <f>SUMPRODUCT(Q409:Q409+0)</f>
        <v>0</v>
      </c>
      <c r="S409" s="58">
        <f>R409/P409</f>
        <v>0</v>
      </c>
      <c r="T409" s="59" t="e">
        <f>LOOKUP(S409,{0.4,0.45,0.5,0.55,0.6,0.65,0.7,0.75,0.8,0.85,0.9,0.95,1},{0.1,0.175,0.25,0.325,0.4,0.475,0.55,0.625,0.7,0.775,0.85,0.925,1})</f>
        <v>#N/A</v>
      </c>
      <c r="U409" s="60"/>
      <c r="V409" s="61"/>
      <c r="W409" s="62"/>
      <c r="X409" s="63"/>
      <c r="Y409" s="72">
        <f>R409-(V409/10)-X409</f>
        <v>0</v>
      </c>
      <c r="Z409" s="73" t="e">
        <f>Y409*T409*AE409</f>
        <v>#N/A</v>
      </c>
      <c r="AA409" s="73" t="e">
        <f>U409-V409+Z409</f>
        <v>#N/A</v>
      </c>
      <c r="AB409" s="74"/>
      <c r="AC409" s="74"/>
      <c r="AE409" s="75" t="e">
        <f>VLOOKUP(AD409,分类参数表!$I$2:$J$10,2,FALSE)</f>
        <v>#N/A</v>
      </c>
      <c r="AF409" s="76"/>
      <c r="AG409" s="85"/>
      <c r="AH409" s="85"/>
      <c r="AI409" s="85"/>
      <c r="AJ409" s="85"/>
      <c r="AK409" s="85"/>
      <c r="AL409" s="85"/>
      <c r="AM409" s="86"/>
      <c r="AN409" s="87">
        <f>(Q409-AM409)/M409/N409</f>
        <v>0</v>
      </c>
      <c r="AO409" s="95"/>
    </row>
    <row r="410" spans="2:41" s="19" customFormat="1" ht="15" customHeight="1" x14ac:dyDescent="0.15"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64"/>
      <c r="R410" s="30"/>
      <c r="S410" s="30"/>
      <c r="T410" s="30"/>
      <c r="U410" s="30"/>
      <c r="V410" s="65"/>
      <c r="W410" s="64"/>
      <c r="X410" s="30"/>
      <c r="Y410" s="65"/>
      <c r="Z410" s="65"/>
      <c r="AA410" s="65"/>
      <c r="AB410" s="65"/>
      <c r="AC410" s="65"/>
      <c r="AD410" s="30"/>
      <c r="AE410" s="75" t="e">
        <f>VLOOKUP(AD410,分类参数表!$I$2:$J$10,2,FALSE)</f>
        <v>#N/A</v>
      </c>
      <c r="AF410" s="30"/>
      <c r="AG410" s="30"/>
      <c r="AH410" s="30"/>
      <c r="AI410" s="30"/>
      <c r="AJ410" s="30"/>
      <c r="AK410" s="30"/>
      <c r="AL410" s="30"/>
      <c r="AM410" s="65"/>
      <c r="AN410" s="88"/>
      <c r="AO410" s="96"/>
    </row>
    <row r="411" spans="2:41" ht="15" customHeight="1" x14ac:dyDescent="0.15">
      <c r="B411" s="4">
        <v>42368</v>
      </c>
      <c r="C411" s="5" t="s">
        <v>1022</v>
      </c>
      <c r="D411" s="2">
        <v>1</v>
      </c>
      <c r="E411" s="6" t="s">
        <v>141</v>
      </c>
      <c r="F411" s="6" t="s">
        <v>41</v>
      </c>
      <c r="G411" s="2" t="s">
        <v>1018</v>
      </c>
      <c r="H411" s="2" t="s">
        <v>166</v>
      </c>
      <c r="I411" s="2" t="s">
        <v>43</v>
      </c>
      <c r="J411" s="2" t="s">
        <v>44</v>
      </c>
      <c r="K411" s="6" t="s">
        <v>55</v>
      </c>
      <c r="L411" s="2" t="s">
        <v>64</v>
      </c>
      <c r="M411" s="2">
        <v>1</v>
      </c>
      <c r="N411" s="2">
        <v>270</v>
      </c>
      <c r="O411" s="48">
        <f>N411*M411</f>
        <v>270</v>
      </c>
      <c r="P411" s="49">
        <f>SUM(O411:O411)</f>
        <v>270</v>
      </c>
      <c r="Q411" s="56"/>
      <c r="R411" s="57">
        <f>SUMPRODUCT(Q411:Q411+0)</f>
        <v>0</v>
      </c>
      <c r="S411" s="58">
        <f>R411/P411</f>
        <v>0</v>
      </c>
      <c r="T411" s="59" t="e">
        <f>LOOKUP(S411,{0.4,0.45,0.5,0.55,0.6,0.65,0.7,0.75,0.8,0.85,0.9,0.95,1},{0.1,0.175,0.25,0.325,0.4,0.475,0.55,0.625,0.7,0.775,0.85,0.925,1})</f>
        <v>#N/A</v>
      </c>
      <c r="U411" s="60"/>
      <c r="V411" s="61"/>
      <c r="W411" s="62"/>
      <c r="X411" s="63"/>
      <c r="Y411" s="72">
        <f>R411-(V411/10)-X411</f>
        <v>0</v>
      </c>
      <c r="Z411" s="73" t="e">
        <f>Y411*T411*AE411</f>
        <v>#N/A</v>
      </c>
      <c r="AA411" s="73" t="e">
        <f>U411-V411+Z411</f>
        <v>#N/A</v>
      </c>
      <c r="AB411" s="74"/>
      <c r="AC411" s="74"/>
      <c r="AE411" s="75" t="e">
        <f>VLOOKUP(AD411,分类参数表!$I$2:$J$10,2,FALSE)</f>
        <v>#N/A</v>
      </c>
      <c r="AF411" s="76"/>
      <c r="AG411" s="85"/>
      <c r="AH411" s="85"/>
      <c r="AI411" s="85"/>
      <c r="AJ411" s="85"/>
      <c r="AK411" s="85"/>
      <c r="AL411" s="85"/>
      <c r="AM411" s="86"/>
      <c r="AN411" s="87">
        <f>(Q411-AM411)/M411/N411</f>
        <v>0</v>
      </c>
      <c r="AO411" s="95"/>
    </row>
    <row r="412" spans="2:41" s="19" customFormat="1" ht="15" customHeight="1" x14ac:dyDescent="0.15"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64"/>
      <c r="R412" s="30"/>
      <c r="S412" s="30"/>
      <c r="T412" s="30"/>
      <c r="U412" s="30"/>
      <c r="V412" s="65"/>
      <c r="W412" s="64"/>
      <c r="X412" s="30"/>
      <c r="Y412" s="65"/>
      <c r="Z412" s="65"/>
      <c r="AA412" s="65"/>
      <c r="AB412" s="65"/>
      <c r="AC412" s="65"/>
      <c r="AD412" s="30"/>
      <c r="AE412" s="75" t="e">
        <f>VLOOKUP(AD412,分类参数表!$I$2:$J$10,2,FALSE)</f>
        <v>#N/A</v>
      </c>
      <c r="AF412" s="30"/>
      <c r="AG412" s="30"/>
      <c r="AH412" s="30"/>
      <c r="AI412" s="30"/>
      <c r="AJ412" s="30"/>
      <c r="AK412" s="30"/>
      <c r="AL412" s="30"/>
      <c r="AM412" s="65"/>
      <c r="AN412" s="88"/>
      <c r="AO412" s="96"/>
    </row>
    <row r="413" spans="2:41" ht="15" customHeight="1" x14ac:dyDescent="0.15">
      <c r="B413" s="4">
        <v>42368</v>
      </c>
      <c r="C413" s="5" t="s">
        <v>1023</v>
      </c>
      <c r="D413" s="2">
        <v>1</v>
      </c>
      <c r="E413" s="6" t="s">
        <v>50</v>
      </c>
      <c r="F413" s="6" t="s">
        <v>112</v>
      </c>
      <c r="G413" s="50"/>
      <c r="H413" s="2" t="s">
        <v>166</v>
      </c>
      <c r="I413" s="2" t="s">
        <v>53</v>
      </c>
      <c r="J413" s="2" t="s">
        <v>62</v>
      </c>
      <c r="K413" s="6" t="s">
        <v>45</v>
      </c>
      <c r="L413" s="2" t="s">
        <v>46</v>
      </c>
      <c r="M413" s="2">
        <v>1</v>
      </c>
      <c r="N413" s="2">
        <v>50</v>
      </c>
      <c r="O413" s="48">
        <f>N413*M413</f>
        <v>50</v>
      </c>
      <c r="P413" s="49">
        <f>SUM(O413:O413)</f>
        <v>50</v>
      </c>
      <c r="Q413" s="56"/>
      <c r="R413" s="57">
        <f>SUMPRODUCT(Q413:Q413+0)</f>
        <v>0</v>
      </c>
      <c r="S413" s="58">
        <f>R413/P413</f>
        <v>0</v>
      </c>
      <c r="T413" s="59" t="e">
        <f>LOOKUP(S413,{0.4,0.45,0.5,0.55,0.6,0.65,0.7,0.75,0.8,0.85,0.9,0.95,1},{0.1,0.175,0.25,0.325,0.4,0.475,0.55,0.625,0.7,0.775,0.85,0.925,1})</f>
        <v>#N/A</v>
      </c>
      <c r="U413" s="60"/>
      <c r="V413" s="61"/>
      <c r="W413" s="62"/>
      <c r="X413" s="63"/>
      <c r="Y413" s="72">
        <f>R413-(V413/10)-X413</f>
        <v>0</v>
      </c>
      <c r="Z413" s="73" t="e">
        <f>Y413*T413*AE413</f>
        <v>#N/A</v>
      </c>
      <c r="AA413" s="73" t="e">
        <f>U413-V413+Z413</f>
        <v>#N/A</v>
      </c>
      <c r="AB413" s="74"/>
      <c r="AC413" s="74"/>
      <c r="AE413" s="75" t="e">
        <f>VLOOKUP(AD413,分类参数表!$I$2:$J$10,2,FALSE)</f>
        <v>#N/A</v>
      </c>
      <c r="AF413" s="76"/>
      <c r="AG413" s="85"/>
      <c r="AH413" s="85"/>
      <c r="AI413" s="85"/>
      <c r="AJ413" s="85"/>
      <c r="AK413" s="85"/>
      <c r="AL413" s="85"/>
      <c r="AM413" s="86"/>
      <c r="AN413" s="87">
        <f>(Q413-AM413)/M413/N413</f>
        <v>0</v>
      </c>
      <c r="AO413" s="95"/>
    </row>
    <row r="414" spans="2:41" s="19" customFormat="1" ht="15" customHeight="1" x14ac:dyDescent="0.15"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64"/>
      <c r="R414" s="30"/>
      <c r="S414" s="30"/>
      <c r="T414" s="30"/>
      <c r="U414" s="30"/>
      <c r="V414" s="65"/>
      <c r="W414" s="64"/>
      <c r="X414" s="30"/>
      <c r="Y414" s="65"/>
      <c r="Z414" s="65"/>
      <c r="AA414" s="65"/>
      <c r="AB414" s="65"/>
      <c r="AC414" s="65"/>
      <c r="AD414" s="30"/>
      <c r="AE414" s="75" t="e">
        <f>VLOOKUP(AD414,分类参数表!$I$2:$J$10,2,FALSE)</f>
        <v>#N/A</v>
      </c>
      <c r="AF414" s="30"/>
      <c r="AG414" s="30"/>
      <c r="AH414" s="30"/>
      <c r="AI414" s="30"/>
      <c r="AJ414" s="30"/>
      <c r="AK414" s="30"/>
      <c r="AL414" s="30"/>
      <c r="AM414" s="65"/>
      <c r="AN414" s="88"/>
      <c r="AO414" s="96"/>
    </row>
    <row r="415" spans="2:41" ht="15" customHeight="1" x14ac:dyDescent="0.15">
      <c r="B415" s="4">
        <v>42368</v>
      </c>
      <c r="C415" s="5" t="s">
        <v>1024</v>
      </c>
      <c r="D415" s="2">
        <v>1</v>
      </c>
      <c r="E415" s="6" t="s">
        <v>69</v>
      </c>
      <c r="F415" s="6" t="s">
        <v>70</v>
      </c>
      <c r="G415" s="2" t="s">
        <v>119</v>
      </c>
      <c r="H415" s="2" t="s">
        <v>802</v>
      </c>
      <c r="I415" s="2" t="s">
        <v>43</v>
      </c>
      <c r="J415" s="2" t="s">
        <v>44</v>
      </c>
      <c r="K415" s="6" t="s">
        <v>55</v>
      </c>
      <c r="L415" s="2" t="s">
        <v>66</v>
      </c>
      <c r="M415" s="2">
        <v>1</v>
      </c>
      <c r="N415" s="2">
        <v>580</v>
      </c>
      <c r="O415" s="48">
        <f>N415*M415</f>
        <v>580</v>
      </c>
      <c r="P415" s="49">
        <f>SUM(O415:O415)</f>
        <v>580</v>
      </c>
      <c r="Q415" s="56"/>
      <c r="R415" s="57">
        <f>SUMPRODUCT(Q415:Q415+0)</f>
        <v>0</v>
      </c>
      <c r="S415" s="58">
        <f>R415/P415</f>
        <v>0</v>
      </c>
      <c r="T415" s="59" t="e">
        <f>LOOKUP(S415,{0.4,0.45,0.5,0.55,0.6,0.65,0.7,0.75,0.8,0.85,0.9,0.95,1},{0.1,0.175,0.25,0.325,0.4,0.475,0.55,0.625,0.7,0.775,0.85,0.925,1})</f>
        <v>#N/A</v>
      </c>
      <c r="U415" s="60"/>
      <c r="V415" s="61"/>
      <c r="W415" s="62"/>
      <c r="X415" s="63"/>
      <c r="Y415" s="72">
        <f>R415-(V415/10)-X415</f>
        <v>0</v>
      </c>
      <c r="Z415" s="73" t="e">
        <f>Y415*T415*AE415</f>
        <v>#N/A</v>
      </c>
      <c r="AA415" s="73" t="e">
        <f>U415-V415+Z415</f>
        <v>#N/A</v>
      </c>
      <c r="AB415" s="74"/>
      <c r="AC415" s="74"/>
      <c r="AE415" s="75" t="e">
        <f>VLOOKUP(AD415,分类参数表!$I$2:$J$10,2,FALSE)</f>
        <v>#N/A</v>
      </c>
      <c r="AF415" s="76"/>
      <c r="AG415" s="85"/>
      <c r="AH415" s="85"/>
      <c r="AI415" s="85"/>
      <c r="AJ415" s="85"/>
      <c r="AK415" s="85"/>
      <c r="AL415" s="85"/>
      <c r="AM415" s="86"/>
      <c r="AN415" s="87">
        <f>(Q415-AM415)/M415/N415</f>
        <v>0</v>
      </c>
      <c r="AO415" s="95"/>
    </row>
    <row r="416" spans="2:41" s="19" customFormat="1" ht="15" customHeight="1" x14ac:dyDescent="0.15"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64"/>
      <c r="R416" s="30"/>
      <c r="S416" s="30"/>
      <c r="T416" s="30"/>
      <c r="U416" s="30"/>
      <c r="V416" s="65"/>
      <c r="W416" s="64"/>
      <c r="X416" s="30"/>
      <c r="Y416" s="65"/>
      <c r="Z416" s="65"/>
      <c r="AA416" s="65"/>
      <c r="AB416" s="65"/>
      <c r="AC416" s="65"/>
      <c r="AD416" s="30"/>
      <c r="AE416" s="75" t="e">
        <f>VLOOKUP(AD416,分类参数表!$I$2:$J$10,2,FALSE)</f>
        <v>#N/A</v>
      </c>
      <c r="AF416" s="30"/>
      <c r="AG416" s="30"/>
      <c r="AH416" s="30"/>
      <c r="AI416" s="30"/>
      <c r="AJ416" s="30"/>
      <c r="AK416" s="30"/>
      <c r="AL416" s="30"/>
      <c r="AM416" s="65"/>
      <c r="AN416" s="88"/>
      <c r="AO416" s="96"/>
    </row>
    <row r="417" spans="2:41" ht="15" customHeight="1" x14ac:dyDescent="0.15">
      <c r="B417" s="4"/>
      <c r="C417" s="5"/>
      <c r="D417" s="2"/>
      <c r="E417" s="6"/>
      <c r="F417" s="6"/>
      <c r="G417" s="2"/>
      <c r="H417" s="2"/>
      <c r="I417" s="2"/>
      <c r="J417" s="2"/>
      <c r="K417" s="6"/>
      <c r="L417" s="2"/>
      <c r="M417" s="2"/>
      <c r="N417" s="2"/>
      <c r="O417" s="48">
        <f t="shared" ref="O417:O426" si="104">N417*M417</f>
        <v>0</v>
      </c>
      <c r="P417" s="326">
        <f>SUM(O417:O426)</f>
        <v>0</v>
      </c>
      <c r="Q417" s="56"/>
      <c r="R417" s="329">
        <f>SUMPRODUCT(Q417:Q426+0)</f>
        <v>0</v>
      </c>
      <c r="S417" s="332" t="e">
        <f>R417/P417</f>
        <v>#DIV/0!</v>
      </c>
      <c r="T417" s="335" t="e">
        <f>LOOKUP(S417,{0.4,0.45,0.5,0.55,0.6,0.65,0.7,0.75,0.8,0.85,0.9,0.95,1},{0.1,0.175,0.25,0.325,0.4,0.475,0.55,0.625,0.7,0.775,0.85,0.925,1})</f>
        <v>#DIV/0!</v>
      </c>
      <c r="U417" s="336"/>
      <c r="V417" s="339"/>
      <c r="W417" s="342"/>
      <c r="X417" s="345"/>
      <c r="Y417" s="348">
        <f>R417-(V417/10)-X417</f>
        <v>0</v>
      </c>
      <c r="Z417" s="351" t="e">
        <f>Y417*T417*AE417</f>
        <v>#DIV/0!</v>
      </c>
      <c r="AA417" s="351" t="e">
        <f>U417-V417+Z417</f>
        <v>#DIV/0!</v>
      </c>
      <c r="AB417" s="74"/>
      <c r="AC417" s="74"/>
      <c r="AE417" s="75" t="e">
        <f>VLOOKUP(AD417,分类参数表!$I$2:$J$10,2,FALSE)</f>
        <v>#N/A</v>
      </c>
      <c r="AF417" s="76"/>
      <c r="AG417" s="85"/>
      <c r="AH417" s="85"/>
      <c r="AI417" s="85"/>
      <c r="AJ417" s="85"/>
      <c r="AK417" s="85"/>
      <c r="AL417" s="85"/>
      <c r="AM417" s="86"/>
      <c r="AN417" s="87" t="e">
        <f t="shared" ref="AN417:AN426" si="105">(Q417-AM417)/M417/N417</f>
        <v>#DIV/0!</v>
      </c>
      <c r="AO417" s="95"/>
    </row>
    <row r="418" spans="2:41" ht="15" customHeight="1" x14ac:dyDescent="0.15">
      <c r="B418" s="4">
        <f>B417</f>
        <v>0</v>
      </c>
      <c r="C418" s="5">
        <f>C417</f>
        <v>0</v>
      </c>
      <c r="D418" s="22">
        <v>2</v>
      </c>
      <c r="O418" s="48">
        <f t="shared" si="104"/>
        <v>0</v>
      </c>
      <c r="P418" s="327"/>
      <c r="Q418" s="70"/>
      <c r="R418" s="330"/>
      <c r="S418" s="333"/>
      <c r="T418" s="327"/>
      <c r="U418" s="337"/>
      <c r="V418" s="340"/>
      <c r="W418" s="343"/>
      <c r="X418" s="346"/>
      <c r="Y418" s="349"/>
      <c r="Z418" s="352"/>
      <c r="AA418" s="352"/>
      <c r="AB418" s="74"/>
      <c r="AC418" s="74"/>
      <c r="AD418" s="22">
        <f>AD417</f>
        <v>0</v>
      </c>
      <c r="AE418" s="75" t="e">
        <f>VLOOKUP(AD418,分类参数表!$I$2:$J$10,2,FALSE)</f>
        <v>#N/A</v>
      </c>
      <c r="AF418" s="82"/>
      <c r="AG418" s="24"/>
      <c r="AH418" s="24"/>
      <c r="AI418" s="24"/>
      <c r="AJ418" s="24"/>
      <c r="AK418" s="24"/>
      <c r="AL418" s="24"/>
      <c r="AN418" s="94" t="e">
        <f t="shared" si="105"/>
        <v>#DIV/0!</v>
      </c>
      <c r="AO418" s="100"/>
    </row>
    <row r="419" spans="2:41" ht="15" customHeight="1" x14ac:dyDescent="0.15">
      <c r="B419" s="4">
        <f t="shared" ref="B419:C426" si="106">B418</f>
        <v>0</v>
      </c>
      <c r="C419" s="5">
        <f t="shared" si="106"/>
        <v>0</v>
      </c>
      <c r="D419" s="22">
        <v>3</v>
      </c>
      <c r="O419" s="48">
        <f t="shared" si="104"/>
        <v>0</v>
      </c>
      <c r="P419" s="327"/>
      <c r="Q419" s="70"/>
      <c r="R419" s="330"/>
      <c r="S419" s="333"/>
      <c r="T419" s="327"/>
      <c r="U419" s="337"/>
      <c r="V419" s="340"/>
      <c r="W419" s="343"/>
      <c r="X419" s="346"/>
      <c r="Y419" s="349"/>
      <c r="Z419" s="352"/>
      <c r="AA419" s="352"/>
      <c r="AB419" s="83"/>
      <c r="AC419" s="83"/>
      <c r="AD419" s="22">
        <f t="shared" ref="AD419:AD426" si="107">AD418</f>
        <v>0</v>
      </c>
      <c r="AE419" s="75" t="e">
        <f>VLOOKUP(AD419,分类参数表!$I$2:$J$10,2,FALSE)</f>
        <v>#N/A</v>
      </c>
      <c r="AF419" s="82"/>
      <c r="AG419" s="24"/>
      <c r="AH419" s="24"/>
      <c r="AI419" s="24"/>
      <c r="AJ419" s="24"/>
      <c r="AK419" s="24"/>
      <c r="AL419" s="24"/>
      <c r="AN419" s="94" t="e">
        <f t="shared" si="105"/>
        <v>#DIV/0!</v>
      </c>
      <c r="AO419" s="100"/>
    </row>
    <row r="420" spans="2:41" ht="15" customHeight="1" x14ac:dyDescent="0.15">
      <c r="B420" s="4">
        <f t="shared" si="106"/>
        <v>0</v>
      </c>
      <c r="C420" s="5">
        <f t="shared" si="106"/>
        <v>0</v>
      </c>
      <c r="D420" s="22">
        <v>4</v>
      </c>
      <c r="O420" s="48">
        <f t="shared" si="104"/>
        <v>0</v>
      </c>
      <c r="P420" s="327"/>
      <c r="Q420" s="70"/>
      <c r="R420" s="330"/>
      <c r="S420" s="333"/>
      <c r="T420" s="327"/>
      <c r="U420" s="337"/>
      <c r="V420" s="340"/>
      <c r="W420" s="343"/>
      <c r="X420" s="346"/>
      <c r="Y420" s="349"/>
      <c r="Z420" s="352"/>
      <c r="AA420" s="352"/>
      <c r="AB420" s="74"/>
      <c r="AC420" s="74"/>
      <c r="AD420" s="22">
        <f t="shared" si="107"/>
        <v>0</v>
      </c>
      <c r="AE420" s="75" t="e">
        <f>VLOOKUP(AD420,分类参数表!$I$2:$J$10,2,FALSE)</f>
        <v>#N/A</v>
      </c>
      <c r="AF420" s="82"/>
      <c r="AG420" s="24"/>
      <c r="AH420" s="24"/>
      <c r="AI420" s="24"/>
      <c r="AJ420" s="24"/>
      <c r="AK420" s="24"/>
      <c r="AL420" s="24"/>
      <c r="AN420" s="94" t="e">
        <f t="shared" si="105"/>
        <v>#DIV/0!</v>
      </c>
      <c r="AO420" s="100"/>
    </row>
    <row r="421" spans="2:41" ht="15" customHeight="1" x14ac:dyDescent="0.15">
      <c r="B421" s="4">
        <f t="shared" si="106"/>
        <v>0</v>
      </c>
      <c r="C421" s="5">
        <f t="shared" si="106"/>
        <v>0</v>
      </c>
      <c r="D421" s="22">
        <v>5</v>
      </c>
      <c r="O421" s="48">
        <f t="shared" si="104"/>
        <v>0</v>
      </c>
      <c r="P421" s="327"/>
      <c r="Q421" s="70"/>
      <c r="R421" s="330"/>
      <c r="S421" s="333"/>
      <c r="T421" s="327"/>
      <c r="U421" s="337"/>
      <c r="V421" s="340"/>
      <c r="W421" s="343"/>
      <c r="X421" s="346"/>
      <c r="Y421" s="349"/>
      <c r="Z421" s="352"/>
      <c r="AA421" s="352"/>
      <c r="AB421" s="74"/>
      <c r="AC421" s="74"/>
      <c r="AD421" s="22">
        <f t="shared" si="107"/>
        <v>0</v>
      </c>
      <c r="AE421" s="75" t="e">
        <f>VLOOKUP(AD421,分类参数表!$I$2:$J$10,2,FALSE)</f>
        <v>#N/A</v>
      </c>
      <c r="AF421" s="82"/>
      <c r="AG421" s="24"/>
      <c r="AH421" s="24"/>
      <c r="AI421" s="24"/>
      <c r="AJ421" s="24"/>
      <c r="AK421" s="24"/>
      <c r="AL421" s="24"/>
      <c r="AN421" s="94" t="e">
        <f t="shared" si="105"/>
        <v>#DIV/0!</v>
      </c>
      <c r="AO421" s="100"/>
    </row>
    <row r="422" spans="2:41" ht="15" customHeight="1" x14ac:dyDescent="0.15">
      <c r="B422" s="4">
        <f t="shared" si="106"/>
        <v>0</v>
      </c>
      <c r="C422" s="5">
        <f t="shared" si="106"/>
        <v>0</v>
      </c>
      <c r="D422" s="22">
        <v>6</v>
      </c>
      <c r="O422" s="48">
        <f t="shared" si="104"/>
        <v>0</v>
      </c>
      <c r="P422" s="327"/>
      <c r="Q422" s="70"/>
      <c r="R422" s="330"/>
      <c r="S422" s="333"/>
      <c r="T422" s="327"/>
      <c r="U422" s="337"/>
      <c r="V422" s="340"/>
      <c r="W422" s="343"/>
      <c r="X422" s="346"/>
      <c r="Y422" s="349"/>
      <c r="Z422" s="352"/>
      <c r="AA422" s="352"/>
      <c r="AB422" s="74"/>
      <c r="AC422" s="74"/>
      <c r="AD422" s="22">
        <f t="shared" si="107"/>
        <v>0</v>
      </c>
      <c r="AE422" s="75" t="e">
        <f>VLOOKUP(AD422,分类参数表!$I$2:$J$10,2,FALSE)</f>
        <v>#N/A</v>
      </c>
      <c r="AF422" s="82"/>
      <c r="AG422" s="24"/>
      <c r="AH422" s="24"/>
      <c r="AI422" s="24"/>
      <c r="AJ422" s="24"/>
      <c r="AK422" s="24"/>
      <c r="AL422" s="24"/>
      <c r="AN422" s="94" t="e">
        <f t="shared" si="105"/>
        <v>#DIV/0!</v>
      </c>
      <c r="AO422" s="100"/>
    </row>
    <row r="423" spans="2:41" ht="15" customHeight="1" x14ac:dyDescent="0.15">
      <c r="B423" s="4">
        <f t="shared" si="106"/>
        <v>0</v>
      </c>
      <c r="C423" s="5">
        <f t="shared" si="106"/>
        <v>0</v>
      </c>
      <c r="D423" s="22">
        <v>7</v>
      </c>
      <c r="O423" s="48">
        <f t="shared" si="104"/>
        <v>0</v>
      </c>
      <c r="P423" s="327"/>
      <c r="Q423" s="70"/>
      <c r="R423" s="330"/>
      <c r="S423" s="333"/>
      <c r="T423" s="327"/>
      <c r="U423" s="337"/>
      <c r="V423" s="340"/>
      <c r="W423" s="343"/>
      <c r="X423" s="346"/>
      <c r="Y423" s="349"/>
      <c r="Z423" s="352"/>
      <c r="AA423" s="352"/>
      <c r="AB423" s="74"/>
      <c r="AC423" s="74"/>
      <c r="AD423" s="22">
        <f t="shared" si="107"/>
        <v>0</v>
      </c>
      <c r="AE423" s="75" t="e">
        <f>VLOOKUP(AD423,分类参数表!$I$2:$J$10,2,FALSE)</f>
        <v>#N/A</v>
      </c>
      <c r="AF423" s="82"/>
      <c r="AG423" s="24"/>
      <c r="AH423" s="24"/>
      <c r="AI423" s="24"/>
      <c r="AJ423" s="24"/>
      <c r="AK423" s="24"/>
      <c r="AL423" s="24"/>
      <c r="AN423" s="94" t="e">
        <f t="shared" si="105"/>
        <v>#DIV/0!</v>
      </c>
      <c r="AO423" s="100"/>
    </row>
    <row r="424" spans="2:41" ht="15" customHeight="1" x14ac:dyDescent="0.15">
      <c r="B424" s="4">
        <f t="shared" si="106"/>
        <v>0</v>
      </c>
      <c r="C424" s="5">
        <f t="shared" si="106"/>
        <v>0</v>
      </c>
      <c r="D424" s="22">
        <v>8</v>
      </c>
      <c r="O424" s="48">
        <f t="shared" si="104"/>
        <v>0</v>
      </c>
      <c r="P424" s="327"/>
      <c r="Q424" s="70"/>
      <c r="R424" s="330"/>
      <c r="S424" s="333"/>
      <c r="T424" s="327"/>
      <c r="U424" s="337"/>
      <c r="V424" s="340"/>
      <c r="W424" s="343"/>
      <c r="X424" s="346"/>
      <c r="Y424" s="349"/>
      <c r="Z424" s="352"/>
      <c r="AA424" s="352"/>
      <c r="AB424" s="74"/>
      <c r="AC424" s="74"/>
      <c r="AD424" s="22">
        <f t="shared" si="107"/>
        <v>0</v>
      </c>
      <c r="AE424" s="75" t="e">
        <f>VLOOKUP(AD424,分类参数表!$I$2:$J$10,2,FALSE)</f>
        <v>#N/A</v>
      </c>
      <c r="AF424" s="82"/>
      <c r="AG424" s="24"/>
      <c r="AH424" s="24"/>
      <c r="AI424" s="24"/>
      <c r="AJ424" s="24"/>
      <c r="AK424" s="24"/>
      <c r="AL424" s="24"/>
      <c r="AN424" s="94" t="e">
        <f t="shared" si="105"/>
        <v>#DIV/0!</v>
      </c>
      <c r="AO424" s="100"/>
    </row>
    <row r="425" spans="2:41" ht="15" customHeight="1" x14ac:dyDescent="0.15">
      <c r="B425" s="4">
        <f t="shared" si="106"/>
        <v>0</v>
      </c>
      <c r="C425" s="5">
        <f t="shared" si="106"/>
        <v>0</v>
      </c>
      <c r="D425" s="22">
        <v>9</v>
      </c>
      <c r="O425" s="48">
        <f t="shared" si="104"/>
        <v>0</v>
      </c>
      <c r="P425" s="327"/>
      <c r="Q425" s="70"/>
      <c r="R425" s="330"/>
      <c r="S425" s="333"/>
      <c r="T425" s="327"/>
      <c r="U425" s="337"/>
      <c r="V425" s="340"/>
      <c r="W425" s="343"/>
      <c r="X425" s="346"/>
      <c r="Y425" s="349"/>
      <c r="Z425" s="352"/>
      <c r="AA425" s="352"/>
      <c r="AB425" s="74"/>
      <c r="AC425" s="74"/>
      <c r="AD425" s="22">
        <f t="shared" si="107"/>
        <v>0</v>
      </c>
      <c r="AE425" s="75" t="e">
        <f>VLOOKUP(AD425,分类参数表!$I$2:$J$10,2,FALSE)</f>
        <v>#N/A</v>
      </c>
      <c r="AF425" s="82"/>
      <c r="AG425" s="24"/>
      <c r="AH425" s="24"/>
      <c r="AI425" s="24"/>
      <c r="AJ425" s="24"/>
      <c r="AK425" s="24"/>
      <c r="AL425" s="24"/>
      <c r="AN425" s="94" t="e">
        <f t="shared" si="105"/>
        <v>#DIV/0!</v>
      </c>
      <c r="AO425" s="100"/>
    </row>
    <row r="426" spans="2:41" ht="15" customHeight="1" x14ac:dyDescent="0.15">
      <c r="B426" s="4">
        <f t="shared" si="106"/>
        <v>0</v>
      </c>
      <c r="C426" s="5">
        <f t="shared" si="106"/>
        <v>0</v>
      </c>
      <c r="D426" s="107">
        <v>10</v>
      </c>
      <c r="O426" s="48">
        <f t="shared" si="104"/>
        <v>0</v>
      </c>
      <c r="P426" s="328"/>
      <c r="Q426" s="70"/>
      <c r="R426" s="331"/>
      <c r="S426" s="334"/>
      <c r="T426" s="328"/>
      <c r="U426" s="338"/>
      <c r="V426" s="341"/>
      <c r="W426" s="344"/>
      <c r="X426" s="347"/>
      <c r="Y426" s="350"/>
      <c r="Z426" s="353"/>
      <c r="AA426" s="353"/>
      <c r="AB426" s="106"/>
      <c r="AC426" s="106"/>
      <c r="AD426" s="22">
        <f t="shared" si="107"/>
        <v>0</v>
      </c>
      <c r="AE426" s="75" t="e">
        <f>VLOOKUP(AD426,分类参数表!$I$2:$J$10,2,FALSE)</f>
        <v>#N/A</v>
      </c>
      <c r="AF426" s="82"/>
      <c r="AG426" s="24"/>
      <c r="AH426" s="24"/>
      <c r="AI426" s="24"/>
      <c r="AJ426" s="24"/>
      <c r="AK426" s="24"/>
      <c r="AL426" s="24"/>
      <c r="AN426" s="94" t="e">
        <f t="shared" si="105"/>
        <v>#DIV/0!</v>
      </c>
      <c r="AO426" s="100"/>
    </row>
    <row r="427" spans="2:41" s="19" customFormat="1" ht="15" customHeight="1" x14ac:dyDescent="0.15">
      <c r="B427" s="30"/>
      <c r="C427" s="31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64"/>
      <c r="R427" s="30"/>
      <c r="S427" s="30"/>
      <c r="T427" s="30"/>
      <c r="U427" s="30"/>
      <c r="V427" s="65"/>
      <c r="W427" s="64"/>
      <c r="X427" s="30"/>
      <c r="Y427" s="65"/>
      <c r="Z427" s="65"/>
      <c r="AA427" s="65"/>
      <c r="AB427" s="65"/>
      <c r="AC427" s="65"/>
      <c r="AD427" s="30"/>
      <c r="AE427" s="75" t="e">
        <f>VLOOKUP(AD427,分类参数表!$I$2:$J$10,2,FALSE)</f>
        <v>#N/A</v>
      </c>
      <c r="AF427" s="30"/>
      <c r="AG427" s="30"/>
      <c r="AH427" s="30"/>
      <c r="AI427" s="30"/>
      <c r="AJ427" s="30"/>
      <c r="AK427" s="30"/>
      <c r="AL427" s="30"/>
      <c r="AM427" s="65"/>
      <c r="AN427" s="88"/>
      <c r="AO427" s="96"/>
    </row>
    <row r="428" spans="2:41" ht="15" customHeight="1" x14ac:dyDescent="0.15">
      <c r="B428" s="4"/>
      <c r="C428" s="5"/>
      <c r="D428" s="2"/>
      <c r="E428" s="6"/>
      <c r="F428" s="6"/>
      <c r="G428" s="2"/>
      <c r="H428" s="2"/>
      <c r="I428" s="2"/>
      <c r="J428" s="2"/>
      <c r="K428" s="6"/>
      <c r="L428" s="2"/>
      <c r="M428" s="2"/>
      <c r="N428" s="2"/>
      <c r="O428" s="48">
        <f t="shared" ref="O428:O437" si="108">N428*M428</f>
        <v>0</v>
      </c>
      <c r="P428" s="326">
        <f>SUM(O428:O437)</f>
        <v>0</v>
      </c>
      <c r="Q428" s="56"/>
      <c r="R428" s="329">
        <f>SUMPRODUCT(Q428:Q437+0)</f>
        <v>0</v>
      </c>
      <c r="S428" s="332" t="e">
        <f>R428/P428</f>
        <v>#DIV/0!</v>
      </c>
      <c r="T428" s="335" t="e">
        <f>LOOKUP(S428,{0.4,0.45,0.5,0.55,0.6,0.65,0.7,0.75,0.8,0.85,0.9,0.95,1},{0.1,0.175,0.25,0.325,0.4,0.475,0.55,0.625,0.7,0.775,0.85,0.925,1})</f>
        <v>#DIV/0!</v>
      </c>
      <c r="U428" s="336"/>
      <c r="V428" s="339"/>
      <c r="W428" s="342"/>
      <c r="X428" s="345"/>
      <c r="Y428" s="348">
        <f>R428-(V428/10)-X428</f>
        <v>0</v>
      </c>
      <c r="Z428" s="351" t="e">
        <f>Y428*T428*AE428</f>
        <v>#DIV/0!</v>
      </c>
      <c r="AA428" s="351" t="e">
        <f>U428-V428+Z428</f>
        <v>#DIV/0!</v>
      </c>
      <c r="AB428" s="74"/>
      <c r="AC428" s="74"/>
      <c r="AE428" s="75" t="e">
        <f>VLOOKUP(AD428,分类参数表!$I$2:$J$10,2,FALSE)</f>
        <v>#N/A</v>
      </c>
      <c r="AF428" s="76"/>
      <c r="AG428" s="85"/>
      <c r="AH428" s="85"/>
      <c r="AI428" s="85"/>
      <c r="AJ428" s="85"/>
      <c r="AK428" s="85"/>
      <c r="AL428" s="85"/>
      <c r="AM428" s="86"/>
      <c r="AN428" s="87" t="e">
        <f t="shared" ref="AN428:AN437" si="109">(Q428-AM428)/M428/N428</f>
        <v>#DIV/0!</v>
      </c>
      <c r="AO428" s="95"/>
    </row>
    <row r="429" spans="2:41" ht="15" customHeight="1" x14ac:dyDescent="0.15">
      <c r="B429" s="4">
        <f>B428</f>
        <v>0</v>
      </c>
      <c r="C429" s="5">
        <f>C428</f>
        <v>0</v>
      </c>
      <c r="D429" s="22">
        <v>2</v>
      </c>
      <c r="O429" s="48">
        <f t="shared" si="108"/>
        <v>0</v>
      </c>
      <c r="P429" s="327"/>
      <c r="Q429" s="70"/>
      <c r="R429" s="330"/>
      <c r="S429" s="333"/>
      <c r="T429" s="327"/>
      <c r="U429" s="337"/>
      <c r="V429" s="340"/>
      <c r="W429" s="343"/>
      <c r="X429" s="346"/>
      <c r="Y429" s="349"/>
      <c r="Z429" s="352"/>
      <c r="AA429" s="352"/>
      <c r="AB429" s="74"/>
      <c r="AC429" s="74"/>
      <c r="AD429" s="22">
        <f>AD428</f>
        <v>0</v>
      </c>
      <c r="AE429" s="75" t="e">
        <f>VLOOKUP(AD429,分类参数表!$I$2:$J$10,2,FALSE)</f>
        <v>#N/A</v>
      </c>
      <c r="AF429" s="82"/>
      <c r="AG429" s="24"/>
      <c r="AH429" s="24"/>
      <c r="AI429" s="24"/>
      <c r="AJ429" s="24"/>
      <c r="AK429" s="24"/>
      <c r="AL429" s="24"/>
      <c r="AN429" s="94" t="e">
        <f t="shared" si="109"/>
        <v>#DIV/0!</v>
      </c>
      <c r="AO429" s="100"/>
    </row>
    <row r="430" spans="2:41" ht="15" customHeight="1" x14ac:dyDescent="0.15">
      <c r="B430" s="4">
        <f t="shared" ref="B430:C437" si="110">B429</f>
        <v>0</v>
      </c>
      <c r="C430" s="5">
        <f t="shared" si="110"/>
        <v>0</v>
      </c>
      <c r="D430" s="22">
        <v>3</v>
      </c>
      <c r="O430" s="48">
        <f t="shared" si="108"/>
        <v>0</v>
      </c>
      <c r="P430" s="327"/>
      <c r="Q430" s="70"/>
      <c r="R430" s="330"/>
      <c r="S430" s="333"/>
      <c r="T430" s="327"/>
      <c r="U430" s="337"/>
      <c r="V430" s="340"/>
      <c r="W430" s="343"/>
      <c r="X430" s="346"/>
      <c r="Y430" s="349"/>
      <c r="Z430" s="352"/>
      <c r="AA430" s="352"/>
      <c r="AB430" s="83"/>
      <c r="AC430" s="83"/>
      <c r="AD430" s="22">
        <f t="shared" ref="AD430:AD437" si="111">AD429</f>
        <v>0</v>
      </c>
      <c r="AE430" s="75" t="e">
        <f>VLOOKUP(AD430,分类参数表!$I$2:$J$10,2,FALSE)</f>
        <v>#N/A</v>
      </c>
      <c r="AF430" s="82"/>
      <c r="AG430" s="24"/>
      <c r="AH430" s="24"/>
      <c r="AI430" s="24"/>
      <c r="AJ430" s="24"/>
      <c r="AK430" s="24"/>
      <c r="AL430" s="24"/>
      <c r="AN430" s="94" t="e">
        <f t="shared" si="109"/>
        <v>#DIV/0!</v>
      </c>
      <c r="AO430" s="100"/>
    </row>
    <row r="431" spans="2:41" ht="15" customHeight="1" x14ac:dyDescent="0.15">
      <c r="B431" s="4">
        <f t="shared" si="110"/>
        <v>0</v>
      </c>
      <c r="C431" s="5">
        <f t="shared" si="110"/>
        <v>0</v>
      </c>
      <c r="D431" s="22">
        <v>4</v>
      </c>
      <c r="O431" s="48">
        <f t="shared" si="108"/>
        <v>0</v>
      </c>
      <c r="P431" s="327"/>
      <c r="Q431" s="70"/>
      <c r="R431" s="330"/>
      <c r="S431" s="333"/>
      <c r="T431" s="327"/>
      <c r="U431" s="337"/>
      <c r="V431" s="340"/>
      <c r="W431" s="343"/>
      <c r="X431" s="346"/>
      <c r="Y431" s="349"/>
      <c r="Z431" s="352"/>
      <c r="AA431" s="352"/>
      <c r="AB431" s="74"/>
      <c r="AC431" s="74"/>
      <c r="AD431" s="22">
        <f t="shared" si="111"/>
        <v>0</v>
      </c>
      <c r="AE431" s="75" t="e">
        <f>VLOOKUP(AD431,分类参数表!$I$2:$J$10,2,FALSE)</f>
        <v>#N/A</v>
      </c>
      <c r="AF431" s="82"/>
      <c r="AG431" s="24"/>
      <c r="AH431" s="24"/>
      <c r="AI431" s="24"/>
      <c r="AJ431" s="24"/>
      <c r="AK431" s="24"/>
      <c r="AL431" s="24"/>
      <c r="AN431" s="94" t="e">
        <f t="shared" si="109"/>
        <v>#DIV/0!</v>
      </c>
      <c r="AO431" s="100"/>
    </row>
    <row r="432" spans="2:41" ht="15" customHeight="1" x14ac:dyDescent="0.15">
      <c r="B432" s="4">
        <f t="shared" si="110"/>
        <v>0</v>
      </c>
      <c r="C432" s="5">
        <f t="shared" si="110"/>
        <v>0</v>
      </c>
      <c r="D432" s="22">
        <v>5</v>
      </c>
      <c r="O432" s="48">
        <f t="shared" si="108"/>
        <v>0</v>
      </c>
      <c r="P432" s="327"/>
      <c r="Q432" s="70"/>
      <c r="R432" s="330"/>
      <c r="S432" s="333"/>
      <c r="T432" s="327"/>
      <c r="U432" s="337"/>
      <c r="V432" s="340"/>
      <c r="W432" s="343"/>
      <c r="X432" s="346"/>
      <c r="Y432" s="349"/>
      <c r="Z432" s="352"/>
      <c r="AA432" s="352"/>
      <c r="AB432" s="74"/>
      <c r="AC432" s="74"/>
      <c r="AD432" s="22">
        <f t="shared" si="111"/>
        <v>0</v>
      </c>
      <c r="AE432" s="75" t="e">
        <f>VLOOKUP(AD432,分类参数表!$I$2:$J$10,2,FALSE)</f>
        <v>#N/A</v>
      </c>
      <c r="AF432" s="82"/>
      <c r="AG432" s="24"/>
      <c r="AH432" s="24"/>
      <c r="AI432" s="24"/>
      <c r="AJ432" s="24"/>
      <c r="AK432" s="24"/>
      <c r="AL432" s="24"/>
      <c r="AN432" s="94" t="e">
        <f t="shared" si="109"/>
        <v>#DIV/0!</v>
      </c>
      <c r="AO432" s="100"/>
    </row>
    <row r="433" spans="2:41" ht="15" customHeight="1" x14ac:dyDescent="0.15">
      <c r="B433" s="4">
        <f t="shared" si="110"/>
        <v>0</v>
      </c>
      <c r="C433" s="5">
        <f t="shared" si="110"/>
        <v>0</v>
      </c>
      <c r="D433" s="22">
        <v>6</v>
      </c>
      <c r="O433" s="48">
        <f t="shared" si="108"/>
        <v>0</v>
      </c>
      <c r="P433" s="327"/>
      <c r="Q433" s="70"/>
      <c r="R433" s="330"/>
      <c r="S433" s="333"/>
      <c r="T433" s="327"/>
      <c r="U433" s="337"/>
      <c r="V433" s="340"/>
      <c r="W433" s="343"/>
      <c r="X433" s="346"/>
      <c r="Y433" s="349"/>
      <c r="Z433" s="352"/>
      <c r="AA433" s="352"/>
      <c r="AB433" s="74"/>
      <c r="AC433" s="74"/>
      <c r="AD433" s="22">
        <f t="shared" si="111"/>
        <v>0</v>
      </c>
      <c r="AE433" s="75" t="e">
        <f>VLOOKUP(AD433,分类参数表!$I$2:$J$10,2,FALSE)</f>
        <v>#N/A</v>
      </c>
      <c r="AF433" s="82"/>
      <c r="AG433" s="24"/>
      <c r="AH433" s="24"/>
      <c r="AI433" s="24"/>
      <c r="AJ433" s="24"/>
      <c r="AK433" s="24"/>
      <c r="AL433" s="24"/>
      <c r="AN433" s="94" t="e">
        <f t="shared" si="109"/>
        <v>#DIV/0!</v>
      </c>
      <c r="AO433" s="100"/>
    </row>
    <row r="434" spans="2:41" ht="15" customHeight="1" x14ac:dyDescent="0.15">
      <c r="B434" s="4">
        <f t="shared" si="110"/>
        <v>0</v>
      </c>
      <c r="C434" s="5">
        <f t="shared" si="110"/>
        <v>0</v>
      </c>
      <c r="D434" s="22">
        <v>7</v>
      </c>
      <c r="O434" s="48">
        <f t="shared" si="108"/>
        <v>0</v>
      </c>
      <c r="P434" s="327"/>
      <c r="Q434" s="70"/>
      <c r="R434" s="330"/>
      <c r="S434" s="333"/>
      <c r="T434" s="327"/>
      <c r="U434" s="337"/>
      <c r="V434" s="340"/>
      <c r="W434" s="343"/>
      <c r="X434" s="346"/>
      <c r="Y434" s="349"/>
      <c r="Z434" s="352"/>
      <c r="AA434" s="352"/>
      <c r="AB434" s="74"/>
      <c r="AC434" s="74"/>
      <c r="AD434" s="22">
        <f t="shared" si="111"/>
        <v>0</v>
      </c>
      <c r="AE434" s="75" t="e">
        <f>VLOOKUP(AD434,分类参数表!$I$2:$J$10,2,FALSE)</f>
        <v>#N/A</v>
      </c>
      <c r="AF434" s="82"/>
      <c r="AG434" s="24"/>
      <c r="AH434" s="24"/>
      <c r="AI434" s="24"/>
      <c r="AJ434" s="24"/>
      <c r="AK434" s="24"/>
      <c r="AL434" s="24"/>
      <c r="AN434" s="94" t="e">
        <f t="shared" si="109"/>
        <v>#DIV/0!</v>
      </c>
      <c r="AO434" s="100"/>
    </row>
    <row r="435" spans="2:41" ht="15" customHeight="1" x14ac:dyDescent="0.15">
      <c r="B435" s="4">
        <f t="shared" si="110"/>
        <v>0</v>
      </c>
      <c r="C435" s="5">
        <f t="shared" si="110"/>
        <v>0</v>
      </c>
      <c r="D435" s="22">
        <v>8</v>
      </c>
      <c r="O435" s="48">
        <f t="shared" si="108"/>
        <v>0</v>
      </c>
      <c r="P435" s="327"/>
      <c r="Q435" s="70"/>
      <c r="R435" s="330"/>
      <c r="S435" s="333"/>
      <c r="T435" s="327"/>
      <c r="U435" s="337"/>
      <c r="V435" s="340"/>
      <c r="W435" s="343"/>
      <c r="X435" s="346"/>
      <c r="Y435" s="349"/>
      <c r="Z435" s="352"/>
      <c r="AA435" s="352"/>
      <c r="AB435" s="74"/>
      <c r="AC435" s="74"/>
      <c r="AD435" s="22">
        <f t="shared" si="111"/>
        <v>0</v>
      </c>
      <c r="AE435" s="75" t="e">
        <f>VLOOKUP(AD435,分类参数表!$I$2:$J$10,2,FALSE)</f>
        <v>#N/A</v>
      </c>
      <c r="AF435" s="82"/>
      <c r="AG435" s="24"/>
      <c r="AH435" s="24"/>
      <c r="AI435" s="24"/>
      <c r="AJ435" s="24"/>
      <c r="AK435" s="24"/>
      <c r="AL435" s="24"/>
      <c r="AN435" s="94" t="e">
        <f t="shared" si="109"/>
        <v>#DIV/0!</v>
      </c>
      <c r="AO435" s="100"/>
    </row>
    <row r="436" spans="2:41" ht="15" customHeight="1" x14ac:dyDescent="0.15">
      <c r="B436" s="4">
        <f t="shared" si="110"/>
        <v>0</v>
      </c>
      <c r="C436" s="5">
        <f t="shared" si="110"/>
        <v>0</v>
      </c>
      <c r="D436" s="22">
        <v>9</v>
      </c>
      <c r="O436" s="48">
        <f t="shared" si="108"/>
        <v>0</v>
      </c>
      <c r="P436" s="327"/>
      <c r="Q436" s="70"/>
      <c r="R436" s="330"/>
      <c r="S436" s="333"/>
      <c r="T436" s="327"/>
      <c r="U436" s="337"/>
      <c r="V436" s="340"/>
      <c r="W436" s="343"/>
      <c r="X436" s="346"/>
      <c r="Y436" s="349"/>
      <c r="Z436" s="352"/>
      <c r="AA436" s="352"/>
      <c r="AB436" s="74"/>
      <c r="AC436" s="74"/>
      <c r="AD436" s="22">
        <f t="shared" si="111"/>
        <v>0</v>
      </c>
      <c r="AE436" s="75" t="e">
        <f>VLOOKUP(AD436,分类参数表!$I$2:$J$10,2,FALSE)</f>
        <v>#N/A</v>
      </c>
      <c r="AF436" s="82"/>
      <c r="AG436" s="24"/>
      <c r="AH436" s="24"/>
      <c r="AI436" s="24"/>
      <c r="AJ436" s="24"/>
      <c r="AK436" s="24"/>
      <c r="AL436" s="24"/>
      <c r="AN436" s="94" t="e">
        <f t="shared" si="109"/>
        <v>#DIV/0!</v>
      </c>
      <c r="AO436" s="100"/>
    </row>
    <row r="437" spans="2:41" ht="15" customHeight="1" x14ac:dyDescent="0.15">
      <c r="B437" s="4">
        <f t="shared" si="110"/>
        <v>0</v>
      </c>
      <c r="C437" s="5">
        <f t="shared" si="110"/>
        <v>0</v>
      </c>
      <c r="D437" s="107">
        <v>10</v>
      </c>
      <c r="O437" s="48">
        <f t="shared" si="108"/>
        <v>0</v>
      </c>
      <c r="P437" s="328"/>
      <c r="Q437" s="70"/>
      <c r="R437" s="331"/>
      <c r="S437" s="334"/>
      <c r="T437" s="328"/>
      <c r="U437" s="338"/>
      <c r="V437" s="341"/>
      <c r="W437" s="344"/>
      <c r="X437" s="347"/>
      <c r="Y437" s="350"/>
      <c r="Z437" s="353"/>
      <c r="AA437" s="353"/>
      <c r="AB437" s="106"/>
      <c r="AC437" s="106"/>
      <c r="AD437" s="22">
        <f t="shared" si="111"/>
        <v>0</v>
      </c>
      <c r="AE437" s="75" t="e">
        <f>VLOOKUP(AD437,分类参数表!$I$2:$J$10,2,FALSE)</f>
        <v>#N/A</v>
      </c>
      <c r="AF437" s="82"/>
      <c r="AG437" s="24"/>
      <c r="AH437" s="24"/>
      <c r="AI437" s="24"/>
      <c r="AJ437" s="24"/>
      <c r="AK437" s="24"/>
      <c r="AL437" s="24"/>
      <c r="AN437" s="94" t="e">
        <f t="shared" si="109"/>
        <v>#DIV/0!</v>
      </c>
      <c r="AO437" s="100"/>
    </row>
    <row r="438" spans="2:41" s="19" customFormat="1" ht="15" customHeight="1" x14ac:dyDescent="0.15"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64"/>
      <c r="R438" s="30"/>
      <c r="S438" s="30"/>
      <c r="T438" s="30"/>
      <c r="U438" s="30"/>
      <c r="V438" s="65"/>
      <c r="W438" s="64"/>
      <c r="X438" s="30"/>
      <c r="Y438" s="65"/>
      <c r="Z438" s="65"/>
      <c r="AA438" s="65"/>
      <c r="AB438" s="65"/>
      <c r="AC438" s="65"/>
      <c r="AD438" s="30"/>
      <c r="AE438" s="75" t="e">
        <f>VLOOKUP(AD438,分类参数表!$I$2:$J$10,2,FALSE)</f>
        <v>#N/A</v>
      </c>
      <c r="AF438" s="30"/>
      <c r="AG438" s="30"/>
      <c r="AH438" s="30"/>
      <c r="AI438" s="30"/>
      <c r="AJ438" s="30"/>
      <c r="AK438" s="30"/>
      <c r="AL438" s="30"/>
      <c r="AM438" s="65"/>
      <c r="AN438" s="88"/>
      <c r="AO438" s="96"/>
    </row>
    <row r="439" spans="2:41" ht="15" customHeight="1" x14ac:dyDescent="0.15">
      <c r="B439" s="4"/>
      <c r="C439" s="5"/>
      <c r="D439" s="2"/>
      <c r="E439" s="6"/>
      <c r="F439" s="6"/>
      <c r="G439" s="2"/>
      <c r="H439" s="2"/>
      <c r="I439" s="2"/>
      <c r="J439" s="2"/>
      <c r="K439" s="6"/>
      <c r="L439" s="2"/>
      <c r="M439" s="2"/>
      <c r="N439" s="2"/>
      <c r="O439" s="48">
        <f t="shared" ref="O439:O448" si="112">N439*M439</f>
        <v>0</v>
      </c>
      <c r="P439" s="326">
        <f>SUM(O439:O448)</f>
        <v>0</v>
      </c>
      <c r="Q439" s="56"/>
      <c r="R439" s="329">
        <f>SUMPRODUCT(Q439:Q448+0)</f>
        <v>0</v>
      </c>
      <c r="S439" s="332" t="e">
        <f>R439/P439</f>
        <v>#DIV/0!</v>
      </c>
      <c r="T439" s="335" t="e">
        <f>LOOKUP(S439,{0.4,0.45,0.5,0.55,0.6,0.65,0.7,0.75,0.8,0.85,0.9,0.95,1},{0.1,0.175,0.25,0.325,0.4,0.475,0.55,0.625,0.7,0.775,0.85,0.925,1})</f>
        <v>#DIV/0!</v>
      </c>
      <c r="U439" s="336"/>
      <c r="V439" s="339"/>
      <c r="W439" s="342"/>
      <c r="X439" s="345"/>
      <c r="Y439" s="348">
        <f>R439-(V439/10)-X439</f>
        <v>0</v>
      </c>
      <c r="Z439" s="351" t="e">
        <f>Y439*T439*AE439</f>
        <v>#DIV/0!</v>
      </c>
      <c r="AA439" s="351" t="e">
        <f>U439-V439+Z439</f>
        <v>#DIV/0!</v>
      </c>
      <c r="AB439" s="74"/>
      <c r="AC439" s="74"/>
      <c r="AE439" s="75" t="e">
        <f>VLOOKUP(AD439,分类参数表!$I$2:$J$10,2,FALSE)</f>
        <v>#N/A</v>
      </c>
      <c r="AF439" s="76"/>
      <c r="AG439" s="85"/>
      <c r="AH439" s="85"/>
      <c r="AI439" s="85"/>
      <c r="AJ439" s="85"/>
      <c r="AK439" s="85"/>
      <c r="AL439" s="85"/>
      <c r="AM439" s="86"/>
      <c r="AN439" s="87" t="e">
        <f t="shared" ref="AN439:AN448" si="113">(Q439-AM439)/M439/N439</f>
        <v>#DIV/0!</v>
      </c>
      <c r="AO439" s="95"/>
    </row>
    <row r="440" spans="2:41" ht="15" customHeight="1" x14ac:dyDescent="0.15">
      <c r="B440" s="4">
        <f>B439</f>
        <v>0</v>
      </c>
      <c r="C440" s="5">
        <f>C439</f>
        <v>0</v>
      </c>
      <c r="D440" s="22">
        <v>2</v>
      </c>
      <c r="O440" s="48">
        <f t="shared" si="112"/>
        <v>0</v>
      </c>
      <c r="P440" s="327"/>
      <c r="Q440" s="70"/>
      <c r="R440" s="330"/>
      <c r="S440" s="333"/>
      <c r="T440" s="327"/>
      <c r="U440" s="337"/>
      <c r="V440" s="340"/>
      <c r="W440" s="343"/>
      <c r="X440" s="346"/>
      <c r="Y440" s="349"/>
      <c r="Z440" s="352"/>
      <c r="AA440" s="352"/>
      <c r="AB440" s="74"/>
      <c r="AC440" s="74"/>
      <c r="AD440" s="22">
        <f>AD439</f>
        <v>0</v>
      </c>
      <c r="AE440" s="75" t="e">
        <f>VLOOKUP(AD440,分类参数表!$I$2:$J$10,2,FALSE)</f>
        <v>#N/A</v>
      </c>
      <c r="AF440" s="82"/>
      <c r="AG440" s="24"/>
      <c r="AH440" s="24"/>
      <c r="AI440" s="24"/>
      <c r="AJ440" s="24"/>
      <c r="AK440" s="24"/>
      <c r="AL440" s="24"/>
      <c r="AN440" s="94" t="e">
        <f t="shared" si="113"/>
        <v>#DIV/0!</v>
      </c>
      <c r="AO440" s="100"/>
    </row>
    <row r="441" spans="2:41" ht="15" customHeight="1" x14ac:dyDescent="0.15">
      <c r="B441" s="4">
        <f t="shared" ref="B441:C448" si="114">B440</f>
        <v>0</v>
      </c>
      <c r="C441" s="5">
        <f t="shared" si="114"/>
        <v>0</v>
      </c>
      <c r="D441" s="22">
        <v>3</v>
      </c>
      <c r="O441" s="48">
        <f t="shared" si="112"/>
        <v>0</v>
      </c>
      <c r="P441" s="327"/>
      <c r="Q441" s="70"/>
      <c r="R441" s="330"/>
      <c r="S441" s="333"/>
      <c r="T441" s="327"/>
      <c r="U441" s="337"/>
      <c r="V441" s="340"/>
      <c r="W441" s="343"/>
      <c r="X441" s="346"/>
      <c r="Y441" s="349"/>
      <c r="Z441" s="352"/>
      <c r="AA441" s="352"/>
      <c r="AB441" s="83"/>
      <c r="AC441" s="83"/>
      <c r="AD441" s="22">
        <f t="shared" ref="AD441:AD448" si="115">AD440</f>
        <v>0</v>
      </c>
      <c r="AE441" s="75" t="e">
        <f>VLOOKUP(AD441,分类参数表!$I$2:$J$10,2,FALSE)</f>
        <v>#N/A</v>
      </c>
      <c r="AF441" s="82"/>
      <c r="AG441" s="24"/>
      <c r="AH441" s="24"/>
      <c r="AI441" s="24"/>
      <c r="AJ441" s="24"/>
      <c r="AK441" s="24"/>
      <c r="AL441" s="24"/>
      <c r="AN441" s="94" t="e">
        <f t="shared" si="113"/>
        <v>#DIV/0!</v>
      </c>
      <c r="AO441" s="100"/>
    </row>
    <row r="442" spans="2:41" ht="15" customHeight="1" x14ac:dyDescent="0.15">
      <c r="B442" s="4">
        <f t="shared" si="114"/>
        <v>0</v>
      </c>
      <c r="C442" s="5">
        <f t="shared" si="114"/>
        <v>0</v>
      </c>
      <c r="D442" s="22">
        <v>4</v>
      </c>
      <c r="O442" s="48">
        <f t="shared" si="112"/>
        <v>0</v>
      </c>
      <c r="P442" s="327"/>
      <c r="Q442" s="70"/>
      <c r="R442" s="330"/>
      <c r="S442" s="333"/>
      <c r="T442" s="327"/>
      <c r="U442" s="337"/>
      <c r="V442" s="340"/>
      <c r="W442" s="343"/>
      <c r="X442" s="346"/>
      <c r="Y442" s="349"/>
      <c r="Z442" s="352"/>
      <c r="AA442" s="352"/>
      <c r="AB442" s="74"/>
      <c r="AC442" s="74"/>
      <c r="AD442" s="22">
        <f t="shared" si="115"/>
        <v>0</v>
      </c>
      <c r="AE442" s="75" t="e">
        <f>VLOOKUP(AD442,分类参数表!$I$2:$J$10,2,FALSE)</f>
        <v>#N/A</v>
      </c>
      <c r="AF442" s="82"/>
      <c r="AG442" s="24"/>
      <c r="AH442" s="24"/>
      <c r="AI442" s="24"/>
      <c r="AJ442" s="24"/>
      <c r="AK442" s="24"/>
      <c r="AL442" s="24"/>
      <c r="AN442" s="94" t="e">
        <f t="shared" si="113"/>
        <v>#DIV/0!</v>
      </c>
      <c r="AO442" s="100"/>
    </row>
    <row r="443" spans="2:41" ht="15" customHeight="1" x14ac:dyDescent="0.15">
      <c r="B443" s="4">
        <f t="shared" si="114"/>
        <v>0</v>
      </c>
      <c r="C443" s="5">
        <f t="shared" si="114"/>
        <v>0</v>
      </c>
      <c r="D443" s="22">
        <v>5</v>
      </c>
      <c r="O443" s="48">
        <f t="shared" si="112"/>
        <v>0</v>
      </c>
      <c r="P443" s="327"/>
      <c r="Q443" s="70"/>
      <c r="R443" s="330"/>
      <c r="S443" s="333"/>
      <c r="T443" s="327"/>
      <c r="U443" s="337"/>
      <c r="V443" s="340"/>
      <c r="W443" s="343"/>
      <c r="X443" s="346"/>
      <c r="Y443" s="349"/>
      <c r="Z443" s="352"/>
      <c r="AA443" s="352"/>
      <c r="AB443" s="74"/>
      <c r="AC443" s="74"/>
      <c r="AD443" s="22">
        <f t="shared" si="115"/>
        <v>0</v>
      </c>
      <c r="AE443" s="75" t="e">
        <f>VLOOKUP(AD443,分类参数表!$I$2:$J$10,2,FALSE)</f>
        <v>#N/A</v>
      </c>
      <c r="AF443" s="82"/>
      <c r="AG443" s="24"/>
      <c r="AH443" s="24"/>
      <c r="AI443" s="24"/>
      <c r="AJ443" s="24"/>
      <c r="AK443" s="24"/>
      <c r="AL443" s="24"/>
      <c r="AN443" s="94" t="e">
        <f t="shared" si="113"/>
        <v>#DIV/0!</v>
      </c>
      <c r="AO443" s="100"/>
    </row>
    <row r="444" spans="2:41" ht="15" customHeight="1" x14ac:dyDescent="0.15">
      <c r="B444" s="4">
        <f t="shared" si="114"/>
        <v>0</v>
      </c>
      <c r="C444" s="5">
        <f t="shared" si="114"/>
        <v>0</v>
      </c>
      <c r="D444" s="22">
        <v>6</v>
      </c>
      <c r="O444" s="48">
        <f t="shared" si="112"/>
        <v>0</v>
      </c>
      <c r="P444" s="327"/>
      <c r="Q444" s="70"/>
      <c r="R444" s="330"/>
      <c r="S444" s="333"/>
      <c r="T444" s="327"/>
      <c r="U444" s="337"/>
      <c r="V444" s="340"/>
      <c r="W444" s="343"/>
      <c r="X444" s="346"/>
      <c r="Y444" s="349"/>
      <c r="Z444" s="352"/>
      <c r="AA444" s="352"/>
      <c r="AB444" s="74"/>
      <c r="AC444" s="74"/>
      <c r="AD444" s="22">
        <f t="shared" si="115"/>
        <v>0</v>
      </c>
      <c r="AE444" s="75" t="e">
        <f>VLOOKUP(AD444,分类参数表!$I$2:$J$10,2,FALSE)</f>
        <v>#N/A</v>
      </c>
      <c r="AF444" s="82"/>
      <c r="AG444" s="24"/>
      <c r="AH444" s="24"/>
      <c r="AI444" s="24"/>
      <c r="AJ444" s="24"/>
      <c r="AK444" s="24"/>
      <c r="AL444" s="24"/>
      <c r="AN444" s="94" t="e">
        <f t="shared" si="113"/>
        <v>#DIV/0!</v>
      </c>
      <c r="AO444" s="100"/>
    </row>
    <row r="445" spans="2:41" ht="15" customHeight="1" x14ac:dyDescent="0.15">
      <c r="B445" s="4">
        <f t="shared" si="114"/>
        <v>0</v>
      </c>
      <c r="C445" s="5">
        <f t="shared" si="114"/>
        <v>0</v>
      </c>
      <c r="D445" s="22">
        <v>7</v>
      </c>
      <c r="O445" s="48">
        <f t="shared" si="112"/>
        <v>0</v>
      </c>
      <c r="P445" s="327"/>
      <c r="Q445" s="70"/>
      <c r="R445" s="330"/>
      <c r="S445" s="333"/>
      <c r="T445" s="327"/>
      <c r="U445" s="337"/>
      <c r="V445" s="340"/>
      <c r="W445" s="343"/>
      <c r="X445" s="346"/>
      <c r="Y445" s="349"/>
      <c r="Z445" s="352"/>
      <c r="AA445" s="352"/>
      <c r="AB445" s="74"/>
      <c r="AC445" s="74"/>
      <c r="AD445" s="22">
        <f t="shared" si="115"/>
        <v>0</v>
      </c>
      <c r="AE445" s="75" t="e">
        <f>VLOOKUP(AD445,分类参数表!$I$2:$J$10,2,FALSE)</f>
        <v>#N/A</v>
      </c>
      <c r="AF445" s="82"/>
      <c r="AG445" s="24"/>
      <c r="AH445" s="24"/>
      <c r="AI445" s="24"/>
      <c r="AJ445" s="24"/>
      <c r="AK445" s="24"/>
      <c r="AL445" s="24"/>
      <c r="AN445" s="94" t="e">
        <f t="shared" si="113"/>
        <v>#DIV/0!</v>
      </c>
      <c r="AO445" s="100"/>
    </row>
    <row r="446" spans="2:41" ht="15" customHeight="1" x14ac:dyDescent="0.15">
      <c r="B446" s="4">
        <f t="shared" si="114"/>
        <v>0</v>
      </c>
      <c r="C446" s="5">
        <f t="shared" si="114"/>
        <v>0</v>
      </c>
      <c r="D446" s="22">
        <v>8</v>
      </c>
      <c r="O446" s="48">
        <f t="shared" si="112"/>
        <v>0</v>
      </c>
      <c r="P446" s="327"/>
      <c r="Q446" s="70"/>
      <c r="R446" s="330"/>
      <c r="S446" s="333"/>
      <c r="T446" s="327"/>
      <c r="U446" s="337"/>
      <c r="V446" s="340"/>
      <c r="W446" s="343"/>
      <c r="X446" s="346"/>
      <c r="Y446" s="349"/>
      <c r="Z446" s="352"/>
      <c r="AA446" s="352"/>
      <c r="AB446" s="74"/>
      <c r="AC446" s="74"/>
      <c r="AD446" s="22">
        <f t="shared" si="115"/>
        <v>0</v>
      </c>
      <c r="AE446" s="75" t="e">
        <f>VLOOKUP(AD446,分类参数表!$I$2:$J$10,2,FALSE)</f>
        <v>#N/A</v>
      </c>
      <c r="AF446" s="82"/>
      <c r="AG446" s="24"/>
      <c r="AH446" s="24"/>
      <c r="AI446" s="24"/>
      <c r="AJ446" s="24"/>
      <c r="AK446" s="24"/>
      <c r="AL446" s="24"/>
      <c r="AN446" s="94" t="e">
        <f t="shared" si="113"/>
        <v>#DIV/0!</v>
      </c>
      <c r="AO446" s="100"/>
    </row>
    <row r="447" spans="2:41" ht="15" customHeight="1" x14ac:dyDescent="0.15">
      <c r="B447" s="4">
        <f t="shared" si="114"/>
        <v>0</v>
      </c>
      <c r="C447" s="5">
        <f t="shared" si="114"/>
        <v>0</v>
      </c>
      <c r="D447" s="22">
        <v>9</v>
      </c>
      <c r="O447" s="48">
        <f t="shared" si="112"/>
        <v>0</v>
      </c>
      <c r="P447" s="327"/>
      <c r="Q447" s="70"/>
      <c r="R447" s="330"/>
      <c r="S447" s="333"/>
      <c r="T447" s="327"/>
      <c r="U447" s="337"/>
      <c r="V447" s="340"/>
      <c r="W447" s="343"/>
      <c r="X447" s="346"/>
      <c r="Y447" s="349"/>
      <c r="Z447" s="352"/>
      <c r="AA447" s="352"/>
      <c r="AB447" s="74"/>
      <c r="AC447" s="74"/>
      <c r="AD447" s="22">
        <f t="shared" si="115"/>
        <v>0</v>
      </c>
      <c r="AE447" s="75" t="e">
        <f>VLOOKUP(AD447,分类参数表!$I$2:$J$10,2,FALSE)</f>
        <v>#N/A</v>
      </c>
      <c r="AF447" s="82"/>
      <c r="AG447" s="24"/>
      <c r="AH447" s="24"/>
      <c r="AI447" s="24"/>
      <c r="AJ447" s="24"/>
      <c r="AK447" s="24"/>
      <c r="AL447" s="24"/>
      <c r="AN447" s="94" t="e">
        <f t="shared" si="113"/>
        <v>#DIV/0!</v>
      </c>
      <c r="AO447" s="100"/>
    </row>
    <row r="448" spans="2:41" ht="15" customHeight="1" x14ac:dyDescent="0.15">
      <c r="B448" s="4">
        <f t="shared" si="114"/>
        <v>0</v>
      </c>
      <c r="C448" s="5">
        <f t="shared" si="114"/>
        <v>0</v>
      </c>
      <c r="D448" s="107">
        <v>10</v>
      </c>
      <c r="O448" s="48">
        <f t="shared" si="112"/>
        <v>0</v>
      </c>
      <c r="P448" s="328"/>
      <c r="Q448" s="70"/>
      <c r="R448" s="331"/>
      <c r="S448" s="334"/>
      <c r="T448" s="328"/>
      <c r="U448" s="338"/>
      <c r="V448" s="341"/>
      <c r="W448" s="344"/>
      <c r="X448" s="347"/>
      <c r="Y448" s="350"/>
      <c r="Z448" s="353"/>
      <c r="AA448" s="353"/>
      <c r="AB448" s="106"/>
      <c r="AC448" s="106"/>
      <c r="AD448" s="22">
        <f t="shared" si="115"/>
        <v>0</v>
      </c>
      <c r="AE448" s="75" t="e">
        <f>VLOOKUP(AD448,分类参数表!$I$2:$J$10,2,FALSE)</f>
        <v>#N/A</v>
      </c>
      <c r="AF448" s="82"/>
      <c r="AG448" s="24"/>
      <c r="AH448" s="24"/>
      <c r="AI448" s="24"/>
      <c r="AJ448" s="24"/>
      <c r="AK448" s="24"/>
      <c r="AL448" s="24"/>
      <c r="AN448" s="94" t="e">
        <f t="shared" si="113"/>
        <v>#DIV/0!</v>
      </c>
      <c r="AO448" s="100"/>
    </row>
    <row r="449" spans="2:41" s="19" customFormat="1" ht="15" customHeight="1" x14ac:dyDescent="0.15">
      <c r="B449" s="30"/>
      <c r="C449" s="31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64"/>
      <c r="R449" s="30"/>
      <c r="S449" s="30"/>
      <c r="T449" s="30"/>
      <c r="U449" s="30"/>
      <c r="V449" s="65"/>
      <c r="W449" s="64"/>
      <c r="X449" s="30"/>
      <c r="Y449" s="65"/>
      <c r="Z449" s="65"/>
      <c r="AA449" s="65"/>
      <c r="AB449" s="65"/>
      <c r="AC449" s="65"/>
      <c r="AD449" s="30"/>
      <c r="AE449" s="75" t="e">
        <f>VLOOKUP(AD449,分类参数表!$I$2:$J$10,2,FALSE)</f>
        <v>#N/A</v>
      </c>
      <c r="AF449" s="30"/>
      <c r="AG449" s="30"/>
      <c r="AH449" s="30"/>
      <c r="AI449" s="30"/>
      <c r="AJ449" s="30"/>
      <c r="AK449" s="30"/>
      <c r="AL449" s="30"/>
      <c r="AM449" s="65"/>
      <c r="AN449" s="88"/>
      <c r="AO449" s="96"/>
    </row>
    <row r="450" spans="2:41" ht="15" customHeight="1" x14ac:dyDescent="0.15">
      <c r="B450" s="4"/>
      <c r="C450" s="5"/>
      <c r="D450" s="2"/>
      <c r="E450" s="6"/>
      <c r="F450" s="6"/>
      <c r="G450" s="2"/>
      <c r="H450" s="2"/>
      <c r="I450" s="2"/>
      <c r="J450" s="2"/>
      <c r="K450" s="6"/>
      <c r="L450" s="2"/>
      <c r="M450" s="2"/>
      <c r="N450" s="2"/>
      <c r="O450" s="48">
        <f t="shared" ref="O450:O459" si="116">N450*M450</f>
        <v>0</v>
      </c>
      <c r="P450" s="326">
        <f>SUM(O450:O459)</f>
        <v>0</v>
      </c>
      <c r="Q450" s="56"/>
      <c r="R450" s="329">
        <f>SUMPRODUCT(Q450:Q459+0)</f>
        <v>0</v>
      </c>
      <c r="S450" s="332" t="e">
        <f>R450/P450</f>
        <v>#DIV/0!</v>
      </c>
      <c r="T450" s="335" t="e">
        <f>LOOKUP(S450,{0.4,0.45,0.5,0.55,0.6,0.65,0.7,0.75,0.8,0.85,0.9,0.95,1},{0.1,0.175,0.25,0.325,0.4,0.475,0.55,0.625,0.7,0.775,0.85,0.925,1})</f>
        <v>#DIV/0!</v>
      </c>
      <c r="U450" s="336"/>
      <c r="V450" s="339"/>
      <c r="W450" s="342"/>
      <c r="X450" s="345"/>
      <c r="Y450" s="348">
        <f>R450-(V450/10)-X450</f>
        <v>0</v>
      </c>
      <c r="Z450" s="351" t="e">
        <f>Y450*T450*AE450</f>
        <v>#DIV/0!</v>
      </c>
      <c r="AA450" s="351" t="e">
        <f>U450-V450+Z450</f>
        <v>#DIV/0!</v>
      </c>
      <c r="AB450" s="74"/>
      <c r="AC450" s="74"/>
      <c r="AE450" s="75" t="e">
        <f>VLOOKUP(AD450,分类参数表!$I$2:$J$10,2,FALSE)</f>
        <v>#N/A</v>
      </c>
      <c r="AF450" s="76"/>
      <c r="AG450" s="85"/>
      <c r="AH450" s="85"/>
      <c r="AI450" s="85"/>
      <c r="AJ450" s="85"/>
      <c r="AK450" s="85"/>
      <c r="AL450" s="85"/>
      <c r="AM450" s="86"/>
      <c r="AN450" s="87" t="e">
        <f t="shared" ref="AN450:AN459" si="117">(Q450-AM450)/M450/N450</f>
        <v>#DIV/0!</v>
      </c>
      <c r="AO450" s="95"/>
    </row>
    <row r="451" spans="2:41" ht="15" customHeight="1" x14ac:dyDescent="0.15">
      <c r="B451" s="4">
        <f>B450</f>
        <v>0</v>
      </c>
      <c r="C451" s="5">
        <f>C450</f>
        <v>0</v>
      </c>
      <c r="D451" s="22">
        <v>2</v>
      </c>
      <c r="O451" s="48">
        <f t="shared" si="116"/>
        <v>0</v>
      </c>
      <c r="P451" s="327"/>
      <c r="Q451" s="70"/>
      <c r="R451" s="330"/>
      <c r="S451" s="333"/>
      <c r="T451" s="327"/>
      <c r="U451" s="337"/>
      <c r="V451" s="340"/>
      <c r="W451" s="343"/>
      <c r="X451" s="346"/>
      <c r="Y451" s="349"/>
      <c r="Z451" s="352"/>
      <c r="AA451" s="352"/>
      <c r="AB451" s="74"/>
      <c r="AC451" s="74"/>
      <c r="AD451" s="22">
        <f>AD450</f>
        <v>0</v>
      </c>
      <c r="AE451" s="75" t="e">
        <f>VLOOKUP(AD451,分类参数表!$I$2:$J$10,2,FALSE)</f>
        <v>#N/A</v>
      </c>
      <c r="AF451" s="82"/>
      <c r="AG451" s="24"/>
      <c r="AH451" s="24"/>
      <c r="AI451" s="24"/>
      <c r="AJ451" s="24"/>
      <c r="AK451" s="24"/>
      <c r="AL451" s="24"/>
      <c r="AN451" s="94" t="e">
        <f t="shared" si="117"/>
        <v>#DIV/0!</v>
      </c>
      <c r="AO451" s="100"/>
    </row>
    <row r="452" spans="2:41" ht="15" customHeight="1" x14ac:dyDescent="0.15">
      <c r="B452" s="4">
        <f t="shared" ref="B452:C459" si="118">B451</f>
        <v>0</v>
      </c>
      <c r="C452" s="5">
        <f t="shared" si="118"/>
        <v>0</v>
      </c>
      <c r="D452" s="22">
        <v>3</v>
      </c>
      <c r="O452" s="48">
        <f t="shared" si="116"/>
        <v>0</v>
      </c>
      <c r="P452" s="327"/>
      <c r="Q452" s="70"/>
      <c r="R452" s="330"/>
      <c r="S452" s="333"/>
      <c r="T452" s="327"/>
      <c r="U452" s="337"/>
      <c r="V452" s="340"/>
      <c r="W452" s="343"/>
      <c r="X452" s="346"/>
      <c r="Y452" s="349"/>
      <c r="Z452" s="352"/>
      <c r="AA452" s="352"/>
      <c r="AB452" s="83"/>
      <c r="AC452" s="83"/>
      <c r="AD452" s="22">
        <f t="shared" ref="AD452:AD459" si="119">AD451</f>
        <v>0</v>
      </c>
      <c r="AE452" s="75" t="e">
        <f>VLOOKUP(AD452,分类参数表!$I$2:$J$10,2,FALSE)</f>
        <v>#N/A</v>
      </c>
      <c r="AF452" s="82"/>
      <c r="AG452" s="24"/>
      <c r="AH452" s="24"/>
      <c r="AI452" s="24"/>
      <c r="AJ452" s="24"/>
      <c r="AK452" s="24"/>
      <c r="AL452" s="24"/>
      <c r="AN452" s="94" t="e">
        <f t="shared" si="117"/>
        <v>#DIV/0!</v>
      </c>
      <c r="AO452" s="100"/>
    </row>
    <row r="453" spans="2:41" ht="15" customHeight="1" x14ac:dyDescent="0.15">
      <c r="B453" s="4">
        <f t="shared" si="118"/>
        <v>0</v>
      </c>
      <c r="C453" s="5">
        <f t="shared" si="118"/>
        <v>0</v>
      </c>
      <c r="D453" s="22">
        <v>4</v>
      </c>
      <c r="O453" s="48">
        <f t="shared" si="116"/>
        <v>0</v>
      </c>
      <c r="P453" s="327"/>
      <c r="Q453" s="70"/>
      <c r="R453" s="330"/>
      <c r="S453" s="333"/>
      <c r="T453" s="327"/>
      <c r="U453" s="337"/>
      <c r="V453" s="340"/>
      <c r="W453" s="343"/>
      <c r="X453" s="346"/>
      <c r="Y453" s="349"/>
      <c r="Z453" s="352"/>
      <c r="AA453" s="352"/>
      <c r="AB453" s="74"/>
      <c r="AC453" s="74"/>
      <c r="AD453" s="22">
        <f t="shared" si="119"/>
        <v>0</v>
      </c>
      <c r="AE453" s="75" t="e">
        <f>VLOOKUP(AD453,分类参数表!$I$2:$J$10,2,FALSE)</f>
        <v>#N/A</v>
      </c>
      <c r="AF453" s="82"/>
      <c r="AG453" s="24"/>
      <c r="AH453" s="24"/>
      <c r="AI453" s="24"/>
      <c r="AJ453" s="24"/>
      <c r="AK453" s="24"/>
      <c r="AL453" s="24"/>
      <c r="AN453" s="94" t="e">
        <f t="shared" si="117"/>
        <v>#DIV/0!</v>
      </c>
      <c r="AO453" s="100"/>
    </row>
    <row r="454" spans="2:41" ht="15" customHeight="1" x14ac:dyDescent="0.15">
      <c r="B454" s="4">
        <f t="shared" si="118"/>
        <v>0</v>
      </c>
      <c r="C454" s="5">
        <f t="shared" si="118"/>
        <v>0</v>
      </c>
      <c r="D454" s="22">
        <v>5</v>
      </c>
      <c r="O454" s="48">
        <f t="shared" si="116"/>
        <v>0</v>
      </c>
      <c r="P454" s="327"/>
      <c r="Q454" s="70"/>
      <c r="R454" s="330"/>
      <c r="S454" s="333"/>
      <c r="T454" s="327"/>
      <c r="U454" s="337"/>
      <c r="V454" s="340"/>
      <c r="W454" s="343"/>
      <c r="X454" s="346"/>
      <c r="Y454" s="349"/>
      <c r="Z454" s="352"/>
      <c r="AA454" s="352"/>
      <c r="AB454" s="74"/>
      <c r="AC454" s="74"/>
      <c r="AD454" s="22">
        <f t="shared" si="119"/>
        <v>0</v>
      </c>
      <c r="AE454" s="75" t="e">
        <f>VLOOKUP(AD454,分类参数表!$I$2:$J$10,2,FALSE)</f>
        <v>#N/A</v>
      </c>
      <c r="AF454" s="82"/>
      <c r="AG454" s="24"/>
      <c r="AH454" s="24"/>
      <c r="AI454" s="24"/>
      <c r="AJ454" s="24"/>
      <c r="AK454" s="24"/>
      <c r="AL454" s="24"/>
      <c r="AN454" s="94" t="e">
        <f t="shared" si="117"/>
        <v>#DIV/0!</v>
      </c>
      <c r="AO454" s="100"/>
    </row>
    <row r="455" spans="2:41" ht="15" customHeight="1" x14ac:dyDescent="0.15">
      <c r="B455" s="4">
        <f t="shared" si="118"/>
        <v>0</v>
      </c>
      <c r="C455" s="5">
        <f t="shared" si="118"/>
        <v>0</v>
      </c>
      <c r="D455" s="22">
        <v>6</v>
      </c>
      <c r="O455" s="48">
        <f t="shared" si="116"/>
        <v>0</v>
      </c>
      <c r="P455" s="327"/>
      <c r="Q455" s="70"/>
      <c r="R455" s="330"/>
      <c r="S455" s="333"/>
      <c r="T455" s="327"/>
      <c r="U455" s="337"/>
      <c r="V455" s="340"/>
      <c r="W455" s="343"/>
      <c r="X455" s="346"/>
      <c r="Y455" s="349"/>
      <c r="Z455" s="352"/>
      <c r="AA455" s="352"/>
      <c r="AB455" s="74"/>
      <c r="AC455" s="74"/>
      <c r="AD455" s="22">
        <f t="shared" si="119"/>
        <v>0</v>
      </c>
      <c r="AE455" s="75" t="e">
        <f>VLOOKUP(AD455,分类参数表!$I$2:$J$10,2,FALSE)</f>
        <v>#N/A</v>
      </c>
      <c r="AF455" s="82"/>
      <c r="AG455" s="24"/>
      <c r="AH455" s="24"/>
      <c r="AI455" s="24"/>
      <c r="AJ455" s="24"/>
      <c r="AK455" s="24"/>
      <c r="AL455" s="24"/>
      <c r="AN455" s="94" t="e">
        <f t="shared" si="117"/>
        <v>#DIV/0!</v>
      </c>
      <c r="AO455" s="100"/>
    </row>
    <row r="456" spans="2:41" ht="15" customHeight="1" x14ac:dyDescent="0.15">
      <c r="B456" s="4">
        <f t="shared" si="118"/>
        <v>0</v>
      </c>
      <c r="C456" s="5">
        <f t="shared" si="118"/>
        <v>0</v>
      </c>
      <c r="D456" s="22">
        <v>7</v>
      </c>
      <c r="O456" s="48">
        <f t="shared" si="116"/>
        <v>0</v>
      </c>
      <c r="P456" s="327"/>
      <c r="Q456" s="70"/>
      <c r="R456" s="330"/>
      <c r="S456" s="333"/>
      <c r="T456" s="327"/>
      <c r="U456" s="337"/>
      <c r="V456" s="340"/>
      <c r="W456" s="343"/>
      <c r="X456" s="346"/>
      <c r="Y456" s="349"/>
      <c r="Z456" s="352"/>
      <c r="AA456" s="352"/>
      <c r="AB456" s="74"/>
      <c r="AC456" s="74"/>
      <c r="AD456" s="22">
        <f t="shared" si="119"/>
        <v>0</v>
      </c>
      <c r="AE456" s="75" t="e">
        <f>VLOOKUP(AD456,分类参数表!$I$2:$J$10,2,FALSE)</f>
        <v>#N/A</v>
      </c>
      <c r="AF456" s="82"/>
      <c r="AG456" s="24"/>
      <c r="AH456" s="24"/>
      <c r="AI456" s="24"/>
      <c r="AJ456" s="24"/>
      <c r="AK456" s="24"/>
      <c r="AL456" s="24"/>
      <c r="AN456" s="94" t="e">
        <f t="shared" si="117"/>
        <v>#DIV/0!</v>
      </c>
      <c r="AO456" s="100"/>
    </row>
    <row r="457" spans="2:41" ht="15" customHeight="1" x14ac:dyDescent="0.15">
      <c r="B457" s="4">
        <f t="shared" si="118"/>
        <v>0</v>
      </c>
      <c r="C457" s="5">
        <f t="shared" si="118"/>
        <v>0</v>
      </c>
      <c r="D457" s="22">
        <v>8</v>
      </c>
      <c r="O457" s="48">
        <f t="shared" si="116"/>
        <v>0</v>
      </c>
      <c r="P457" s="327"/>
      <c r="Q457" s="70"/>
      <c r="R457" s="330"/>
      <c r="S457" s="333"/>
      <c r="T457" s="327"/>
      <c r="U457" s="337"/>
      <c r="V457" s="340"/>
      <c r="W457" s="343"/>
      <c r="X457" s="346"/>
      <c r="Y457" s="349"/>
      <c r="Z457" s="352"/>
      <c r="AA457" s="352"/>
      <c r="AB457" s="74"/>
      <c r="AC457" s="74"/>
      <c r="AD457" s="22">
        <f t="shared" si="119"/>
        <v>0</v>
      </c>
      <c r="AE457" s="75" t="e">
        <f>VLOOKUP(AD457,分类参数表!$I$2:$J$10,2,FALSE)</f>
        <v>#N/A</v>
      </c>
      <c r="AF457" s="82"/>
      <c r="AG457" s="24"/>
      <c r="AH457" s="24"/>
      <c r="AI457" s="24"/>
      <c r="AJ457" s="24"/>
      <c r="AK457" s="24"/>
      <c r="AL457" s="24"/>
      <c r="AN457" s="94" t="e">
        <f t="shared" si="117"/>
        <v>#DIV/0!</v>
      </c>
      <c r="AO457" s="100"/>
    </row>
    <row r="458" spans="2:41" ht="15" customHeight="1" x14ac:dyDescent="0.15">
      <c r="B458" s="4">
        <f t="shared" si="118"/>
        <v>0</v>
      </c>
      <c r="C458" s="5">
        <f t="shared" si="118"/>
        <v>0</v>
      </c>
      <c r="D458" s="22">
        <v>9</v>
      </c>
      <c r="O458" s="48">
        <f t="shared" si="116"/>
        <v>0</v>
      </c>
      <c r="P458" s="327"/>
      <c r="Q458" s="70"/>
      <c r="R458" s="330"/>
      <c r="S458" s="333"/>
      <c r="T458" s="327"/>
      <c r="U458" s="337"/>
      <c r="V458" s="340"/>
      <c r="W458" s="343"/>
      <c r="X458" s="346"/>
      <c r="Y458" s="349"/>
      <c r="Z458" s="352"/>
      <c r="AA458" s="352"/>
      <c r="AB458" s="74"/>
      <c r="AC458" s="74"/>
      <c r="AD458" s="22">
        <f t="shared" si="119"/>
        <v>0</v>
      </c>
      <c r="AE458" s="75" t="e">
        <f>VLOOKUP(AD458,分类参数表!$I$2:$J$10,2,FALSE)</f>
        <v>#N/A</v>
      </c>
      <c r="AF458" s="82"/>
      <c r="AG458" s="24"/>
      <c r="AH458" s="24"/>
      <c r="AI458" s="24"/>
      <c r="AJ458" s="24"/>
      <c r="AK458" s="24"/>
      <c r="AL458" s="24"/>
      <c r="AN458" s="94" t="e">
        <f t="shared" si="117"/>
        <v>#DIV/0!</v>
      </c>
      <c r="AO458" s="100"/>
    </row>
    <row r="459" spans="2:41" ht="15" customHeight="1" x14ac:dyDescent="0.15">
      <c r="B459" s="4">
        <f t="shared" si="118"/>
        <v>0</v>
      </c>
      <c r="C459" s="5">
        <f t="shared" si="118"/>
        <v>0</v>
      </c>
      <c r="D459" s="107">
        <v>10</v>
      </c>
      <c r="O459" s="48">
        <f t="shared" si="116"/>
        <v>0</v>
      </c>
      <c r="P459" s="328"/>
      <c r="Q459" s="70"/>
      <c r="R459" s="331"/>
      <c r="S459" s="334"/>
      <c r="T459" s="328"/>
      <c r="U459" s="338"/>
      <c r="V459" s="341"/>
      <c r="W459" s="344"/>
      <c r="X459" s="347"/>
      <c r="Y459" s="350"/>
      <c r="Z459" s="353"/>
      <c r="AA459" s="353"/>
      <c r="AB459" s="106"/>
      <c r="AC459" s="106"/>
      <c r="AD459" s="22">
        <f t="shared" si="119"/>
        <v>0</v>
      </c>
      <c r="AE459" s="75" t="e">
        <f>VLOOKUP(AD459,分类参数表!$I$2:$J$10,2,FALSE)</f>
        <v>#N/A</v>
      </c>
      <c r="AF459" s="82"/>
      <c r="AG459" s="24"/>
      <c r="AH459" s="24"/>
      <c r="AI459" s="24"/>
      <c r="AJ459" s="24"/>
      <c r="AK459" s="24"/>
      <c r="AL459" s="24"/>
      <c r="AN459" s="94" t="e">
        <f t="shared" si="117"/>
        <v>#DIV/0!</v>
      </c>
      <c r="AO459" s="100"/>
    </row>
    <row r="460" spans="2:41" s="19" customFormat="1" ht="15" customHeight="1" x14ac:dyDescent="0.15"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64"/>
      <c r="R460" s="30"/>
      <c r="S460" s="30"/>
      <c r="T460" s="30"/>
      <c r="U460" s="30"/>
      <c r="V460" s="65"/>
      <c r="W460" s="64"/>
      <c r="X460" s="30"/>
      <c r="Y460" s="65"/>
      <c r="Z460" s="65"/>
      <c r="AA460" s="65"/>
      <c r="AB460" s="65"/>
      <c r="AC460" s="65"/>
      <c r="AD460" s="30"/>
      <c r="AE460" s="77"/>
      <c r="AF460" s="30"/>
      <c r="AG460" s="30"/>
      <c r="AH460" s="30"/>
      <c r="AI460" s="30"/>
      <c r="AJ460" s="30"/>
      <c r="AK460" s="30"/>
      <c r="AL460" s="30"/>
      <c r="AM460" s="65"/>
      <c r="AN460" s="88"/>
      <c r="AO460" s="96"/>
    </row>
    <row r="461" spans="2:41" x14ac:dyDescent="0.15">
      <c r="B461" s="80"/>
      <c r="C461" s="108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91"/>
      <c r="R461" s="80"/>
      <c r="S461" s="80"/>
      <c r="T461" s="80"/>
      <c r="U461" s="80"/>
      <c r="V461" s="92"/>
      <c r="W461" s="91"/>
      <c r="X461" s="80"/>
      <c r="Y461" s="92"/>
      <c r="Z461" s="92"/>
      <c r="AA461" s="92"/>
      <c r="AB461" s="92"/>
      <c r="AC461" s="92"/>
      <c r="AD461" s="80"/>
      <c r="AE461" s="109"/>
      <c r="AF461" s="80"/>
      <c r="AG461" s="80"/>
      <c r="AH461" s="80"/>
      <c r="AI461" s="80"/>
      <c r="AJ461" s="80"/>
      <c r="AK461" s="80"/>
      <c r="AL461" s="80"/>
      <c r="AM461" s="92"/>
      <c r="AN461" s="110"/>
      <c r="AO461" s="80"/>
    </row>
    <row r="472" spans="3:3" x14ac:dyDescent="0.15">
      <c r="C472" s="23" t="s">
        <v>233</v>
      </c>
    </row>
  </sheetData>
  <autoFilter ref="B1:AO995"/>
  <mergeCells count="539">
    <mergeCell ref="AA439:AA448"/>
    <mergeCell ref="AA450:AA459"/>
    <mergeCell ref="AA359:AA360"/>
    <mergeCell ref="AA370:AA371"/>
    <mergeCell ref="AA377:AA381"/>
    <mergeCell ref="AA387:AA388"/>
    <mergeCell ref="AA390:AA394"/>
    <mergeCell ref="AA400:AA401"/>
    <mergeCell ref="AA403:AA405"/>
    <mergeCell ref="AA417:AA426"/>
    <mergeCell ref="AA428:AA437"/>
    <mergeCell ref="AA300:AA301"/>
    <mergeCell ref="AA305:AA311"/>
    <mergeCell ref="AA315:AA316"/>
    <mergeCell ref="AA322:AA323"/>
    <mergeCell ref="AA325:AA326"/>
    <mergeCell ref="AA334:AA335"/>
    <mergeCell ref="AA339:AA342"/>
    <mergeCell ref="AA348:AA352"/>
    <mergeCell ref="AA354:AA355"/>
    <mergeCell ref="AA227:AA228"/>
    <mergeCell ref="AA240:AA241"/>
    <mergeCell ref="AA243:AA244"/>
    <mergeCell ref="AA248:AA249"/>
    <mergeCell ref="AA253:AA256"/>
    <mergeCell ref="AA258:AA263"/>
    <mergeCell ref="AA265:AA267"/>
    <mergeCell ref="AA289:AA290"/>
    <mergeCell ref="AA292:AA298"/>
    <mergeCell ref="Z417:Z426"/>
    <mergeCell ref="Z428:Z437"/>
    <mergeCell ref="Z439:Z448"/>
    <mergeCell ref="Z450:Z459"/>
    <mergeCell ref="AA8:AA9"/>
    <mergeCell ref="AA15:AA16"/>
    <mergeCell ref="AA18:AA19"/>
    <mergeCell ref="AA21:AA22"/>
    <mergeCell ref="AA26:AA28"/>
    <mergeCell ref="AA36:AA38"/>
    <mergeCell ref="AA44:AA46"/>
    <mergeCell ref="AA48:AA49"/>
    <mergeCell ref="AA57:AA60"/>
    <mergeCell ref="AA86:AA87"/>
    <mergeCell ref="AA93:AA94"/>
    <mergeCell ref="AA96:AA102"/>
    <mergeCell ref="AA104:AA106"/>
    <mergeCell ref="AA112:AA113"/>
    <mergeCell ref="AA153:AA155"/>
    <mergeCell ref="AA167:AA179"/>
    <mergeCell ref="AA185:AA186"/>
    <mergeCell ref="AA202:AA209"/>
    <mergeCell ref="AA211:AA212"/>
    <mergeCell ref="AA218:AA219"/>
    <mergeCell ref="Z348:Z352"/>
    <mergeCell ref="Z354:Z355"/>
    <mergeCell ref="Z359:Z360"/>
    <mergeCell ref="Z370:Z371"/>
    <mergeCell ref="Z377:Z381"/>
    <mergeCell ref="Z387:Z388"/>
    <mergeCell ref="Z390:Z394"/>
    <mergeCell ref="Z400:Z401"/>
    <mergeCell ref="Z403:Z405"/>
    <mergeCell ref="Z289:Z290"/>
    <mergeCell ref="Z292:Z298"/>
    <mergeCell ref="Z300:Z301"/>
    <mergeCell ref="Z305:Z311"/>
    <mergeCell ref="Z315:Z316"/>
    <mergeCell ref="Z322:Z323"/>
    <mergeCell ref="Z325:Z326"/>
    <mergeCell ref="Z334:Z335"/>
    <mergeCell ref="Z339:Z342"/>
    <mergeCell ref="Z211:Z212"/>
    <mergeCell ref="Z218:Z219"/>
    <mergeCell ref="Z227:Z228"/>
    <mergeCell ref="Z240:Z241"/>
    <mergeCell ref="Z243:Z244"/>
    <mergeCell ref="Z248:Z249"/>
    <mergeCell ref="Z253:Z256"/>
    <mergeCell ref="Z258:Z263"/>
    <mergeCell ref="Z265:Z267"/>
    <mergeCell ref="Z86:Z87"/>
    <mergeCell ref="Z93:Z94"/>
    <mergeCell ref="Z96:Z102"/>
    <mergeCell ref="Z104:Z106"/>
    <mergeCell ref="Z112:Z113"/>
    <mergeCell ref="Z153:Z155"/>
    <mergeCell ref="Z167:Z179"/>
    <mergeCell ref="Z185:Z186"/>
    <mergeCell ref="Z202:Z209"/>
    <mergeCell ref="Z8:Z9"/>
    <mergeCell ref="Z15:Z16"/>
    <mergeCell ref="Z18:Z19"/>
    <mergeCell ref="Z21:Z22"/>
    <mergeCell ref="Z26:Z28"/>
    <mergeCell ref="Z36:Z38"/>
    <mergeCell ref="Z44:Z46"/>
    <mergeCell ref="Z48:Z49"/>
    <mergeCell ref="Z57:Z60"/>
    <mergeCell ref="Y377:Y381"/>
    <mergeCell ref="Y387:Y388"/>
    <mergeCell ref="Y390:Y394"/>
    <mergeCell ref="Y400:Y401"/>
    <mergeCell ref="Y403:Y405"/>
    <mergeCell ref="Y417:Y426"/>
    <mergeCell ref="Y428:Y437"/>
    <mergeCell ref="Y439:Y448"/>
    <mergeCell ref="Y450:Y459"/>
    <mergeCell ref="Y315:Y316"/>
    <mergeCell ref="Y322:Y323"/>
    <mergeCell ref="Y325:Y326"/>
    <mergeCell ref="Y334:Y335"/>
    <mergeCell ref="Y339:Y342"/>
    <mergeCell ref="Y348:Y352"/>
    <mergeCell ref="Y354:Y355"/>
    <mergeCell ref="Y359:Y360"/>
    <mergeCell ref="Y370:Y371"/>
    <mergeCell ref="Y243:Y244"/>
    <mergeCell ref="Y248:Y249"/>
    <mergeCell ref="Y253:Y256"/>
    <mergeCell ref="Y258:Y263"/>
    <mergeCell ref="Y265:Y267"/>
    <mergeCell ref="Y289:Y290"/>
    <mergeCell ref="Y292:Y298"/>
    <mergeCell ref="Y300:Y301"/>
    <mergeCell ref="Y305:Y311"/>
    <mergeCell ref="X439:X448"/>
    <mergeCell ref="X450:X459"/>
    <mergeCell ref="Y8:Y9"/>
    <mergeCell ref="Y15:Y16"/>
    <mergeCell ref="Y18:Y19"/>
    <mergeCell ref="Y21:Y22"/>
    <mergeCell ref="Y26:Y28"/>
    <mergeCell ref="Y36:Y38"/>
    <mergeCell ref="Y44:Y46"/>
    <mergeCell ref="Y48:Y49"/>
    <mergeCell ref="Y57:Y60"/>
    <mergeCell ref="Y86:Y87"/>
    <mergeCell ref="Y93:Y94"/>
    <mergeCell ref="Y96:Y102"/>
    <mergeCell ref="Y104:Y106"/>
    <mergeCell ref="Y112:Y113"/>
    <mergeCell ref="Y153:Y155"/>
    <mergeCell ref="Y167:Y179"/>
    <mergeCell ref="Y185:Y186"/>
    <mergeCell ref="Y202:Y209"/>
    <mergeCell ref="Y211:Y212"/>
    <mergeCell ref="Y218:Y219"/>
    <mergeCell ref="Y227:Y228"/>
    <mergeCell ref="Y240:Y241"/>
    <mergeCell ref="X359:X360"/>
    <mergeCell ref="X370:X371"/>
    <mergeCell ref="X377:X381"/>
    <mergeCell ref="X387:X388"/>
    <mergeCell ref="X390:X394"/>
    <mergeCell ref="X400:X401"/>
    <mergeCell ref="X403:X405"/>
    <mergeCell ref="X417:X426"/>
    <mergeCell ref="X428:X437"/>
    <mergeCell ref="X300:X301"/>
    <mergeCell ref="X305:X311"/>
    <mergeCell ref="X315:X316"/>
    <mergeCell ref="X322:X323"/>
    <mergeCell ref="X325:X326"/>
    <mergeCell ref="X334:X335"/>
    <mergeCell ref="X339:X342"/>
    <mergeCell ref="X348:X352"/>
    <mergeCell ref="X354:X355"/>
    <mergeCell ref="X227:X228"/>
    <mergeCell ref="X240:X241"/>
    <mergeCell ref="X243:X244"/>
    <mergeCell ref="X248:X249"/>
    <mergeCell ref="X253:X256"/>
    <mergeCell ref="X258:X263"/>
    <mergeCell ref="X265:X267"/>
    <mergeCell ref="X289:X290"/>
    <mergeCell ref="X292:X298"/>
    <mergeCell ref="W417:W426"/>
    <mergeCell ref="W428:W437"/>
    <mergeCell ref="W439:W448"/>
    <mergeCell ref="W450:W459"/>
    <mergeCell ref="X8:X9"/>
    <mergeCell ref="X15:X16"/>
    <mergeCell ref="X18:X19"/>
    <mergeCell ref="X21:X22"/>
    <mergeCell ref="X26:X28"/>
    <mergeCell ref="X36:X38"/>
    <mergeCell ref="X44:X46"/>
    <mergeCell ref="X48:X49"/>
    <mergeCell ref="X57:X60"/>
    <mergeCell ref="X86:X87"/>
    <mergeCell ref="X93:X94"/>
    <mergeCell ref="X96:X102"/>
    <mergeCell ref="X104:X106"/>
    <mergeCell ref="X112:X113"/>
    <mergeCell ref="X153:X155"/>
    <mergeCell ref="X167:X179"/>
    <mergeCell ref="X185:X186"/>
    <mergeCell ref="X202:X209"/>
    <mergeCell ref="X211:X212"/>
    <mergeCell ref="X218:X219"/>
    <mergeCell ref="W348:W352"/>
    <mergeCell ref="W354:W355"/>
    <mergeCell ref="W359:W360"/>
    <mergeCell ref="W370:W371"/>
    <mergeCell ref="W377:W381"/>
    <mergeCell ref="W387:W388"/>
    <mergeCell ref="W390:W394"/>
    <mergeCell ref="W400:W401"/>
    <mergeCell ref="W403:W405"/>
    <mergeCell ref="W289:W290"/>
    <mergeCell ref="W292:W298"/>
    <mergeCell ref="W300:W301"/>
    <mergeCell ref="W305:W311"/>
    <mergeCell ref="W315:W316"/>
    <mergeCell ref="W322:W323"/>
    <mergeCell ref="W325:W326"/>
    <mergeCell ref="W334:W335"/>
    <mergeCell ref="W339:W342"/>
    <mergeCell ref="W211:W212"/>
    <mergeCell ref="W218:W219"/>
    <mergeCell ref="W227:W228"/>
    <mergeCell ref="W240:W241"/>
    <mergeCell ref="W243:W244"/>
    <mergeCell ref="W248:W249"/>
    <mergeCell ref="W253:W256"/>
    <mergeCell ref="W258:W263"/>
    <mergeCell ref="W265:W267"/>
    <mergeCell ref="W86:W87"/>
    <mergeCell ref="W93:W94"/>
    <mergeCell ref="W96:W102"/>
    <mergeCell ref="W104:W106"/>
    <mergeCell ref="W112:W113"/>
    <mergeCell ref="W153:W155"/>
    <mergeCell ref="W167:W179"/>
    <mergeCell ref="W185:W186"/>
    <mergeCell ref="W202:W209"/>
    <mergeCell ref="W8:W9"/>
    <mergeCell ref="W15:W16"/>
    <mergeCell ref="W18:W19"/>
    <mergeCell ref="W21:W22"/>
    <mergeCell ref="W26:W28"/>
    <mergeCell ref="W36:W38"/>
    <mergeCell ref="W44:W46"/>
    <mergeCell ref="W48:W49"/>
    <mergeCell ref="W57:W60"/>
    <mergeCell ref="V377:V381"/>
    <mergeCell ref="V387:V388"/>
    <mergeCell ref="V390:V394"/>
    <mergeCell ref="V400:V401"/>
    <mergeCell ref="V403:V405"/>
    <mergeCell ref="V417:V426"/>
    <mergeCell ref="V428:V437"/>
    <mergeCell ref="V439:V448"/>
    <mergeCell ref="V450:V459"/>
    <mergeCell ref="V315:V316"/>
    <mergeCell ref="V322:V323"/>
    <mergeCell ref="V325:V326"/>
    <mergeCell ref="V334:V335"/>
    <mergeCell ref="V339:V342"/>
    <mergeCell ref="V348:V352"/>
    <mergeCell ref="V354:V355"/>
    <mergeCell ref="V359:V360"/>
    <mergeCell ref="V370:V371"/>
    <mergeCell ref="V243:V244"/>
    <mergeCell ref="V248:V249"/>
    <mergeCell ref="V253:V256"/>
    <mergeCell ref="V258:V263"/>
    <mergeCell ref="V265:V267"/>
    <mergeCell ref="V289:V290"/>
    <mergeCell ref="V292:V298"/>
    <mergeCell ref="V300:V301"/>
    <mergeCell ref="V305:V311"/>
    <mergeCell ref="U439:U448"/>
    <mergeCell ref="U450:U459"/>
    <mergeCell ref="V8:V9"/>
    <mergeCell ref="V15:V16"/>
    <mergeCell ref="V18:V19"/>
    <mergeCell ref="V21:V22"/>
    <mergeCell ref="V26:V28"/>
    <mergeCell ref="V36:V38"/>
    <mergeCell ref="V44:V46"/>
    <mergeCell ref="V48:V49"/>
    <mergeCell ref="V57:V60"/>
    <mergeCell ref="V86:V87"/>
    <mergeCell ref="V93:V94"/>
    <mergeCell ref="V96:V102"/>
    <mergeCell ref="V104:V106"/>
    <mergeCell ref="V112:V113"/>
    <mergeCell ref="V153:V155"/>
    <mergeCell ref="V167:V179"/>
    <mergeCell ref="V185:V186"/>
    <mergeCell ref="V202:V209"/>
    <mergeCell ref="V211:V212"/>
    <mergeCell ref="V218:V219"/>
    <mergeCell ref="V227:V228"/>
    <mergeCell ref="V240:V241"/>
    <mergeCell ref="U359:U360"/>
    <mergeCell ref="U370:U371"/>
    <mergeCell ref="U377:U381"/>
    <mergeCell ref="U387:U388"/>
    <mergeCell ref="U390:U394"/>
    <mergeCell ref="U400:U401"/>
    <mergeCell ref="U403:U405"/>
    <mergeCell ref="U417:U426"/>
    <mergeCell ref="U428:U437"/>
    <mergeCell ref="U300:U301"/>
    <mergeCell ref="U305:U311"/>
    <mergeCell ref="U315:U316"/>
    <mergeCell ref="U322:U323"/>
    <mergeCell ref="U325:U326"/>
    <mergeCell ref="U334:U335"/>
    <mergeCell ref="U339:U342"/>
    <mergeCell ref="U348:U352"/>
    <mergeCell ref="U354:U355"/>
    <mergeCell ref="U227:U228"/>
    <mergeCell ref="U240:U241"/>
    <mergeCell ref="U243:U244"/>
    <mergeCell ref="U248:U249"/>
    <mergeCell ref="U253:U256"/>
    <mergeCell ref="U258:U263"/>
    <mergeCell ref="U265:U267"/>
    <mergeCell ref="U289:U290"/>
    <mergeCell ref="U292:U298"/>
    <mergeCell ref="T417:T426"/>
    <mergeCell ref="T428:T437"/>
    <mergeCell ref="T439:T448"/>
    <mergeCell ref="T450:T459"/>
    <mergeCell ref="U8:U9"/>
    <mergeCell ref="U15:U16"/>
    <mergeCell ref="U18:U19"/>
    <mergeCell ref="U21:U22"/>
    <mergeCell ref="U26:U28"/>
    <mergeCell ref="U36:U38"/>
    <mergeCell ref="U44:U46"/>
    <mergeCell ref="U48:U49"/>
    <mergeCell ref="U57:U60"/>
    <mergeCell ref="U86:U87"/>
    <mergeCell ref="U93:U94"/>
    <mergeCell ref="U96:U102"/>
    <mergeCell ref="U104:U106"/>
    <mergeCell ref="U112:U113"/>
    <mergeCell ref="U153:U155"/>
    <mergeCell ref="U167:U179"/>
    <mergeCell ref="U185:U186"/>
    <mergeCell ref="U202:U209"/>
    <mergeCell ref="U211:U212"/>
    <mergeCell ref="U218:U219"/>
    <mergeCell ref="T348:T352"/>
    <mergeCell ref="T354:T355"/>
    <mergeCell ref="T359:T360"/>
    <mergeCell ref="T370:T371"/>
    <mergeCell ref="T377:T381"/>
    <mergeCell ref="T387:T388"/>
    <mergeCell ref="T390:T394"/>
    <mergeCell ref="T400:T401"/>
    <mergeCell ref="T403:T405"/>
    <mergeCell ref="T289:T290"/>
    <mergeCell ref="T292:T298"/>
    <mergeCell ref="T300:T301"/>
    <mergeCell ref="T305:T311"/>
    <mergeCell ref="T315:T316"/>
    <mergeCell ref="T322:T323"/>
    <mergeCell ref="T325:T326"/>
    <mergeCell ref="T334:T335"/>
    <mergeCell ref="T339:T342"/>
    <mergeCell ref="T211:T212"/>
    <mergeCell ref="T218:T219"/>
    <mergeCell ref="T227:T228"/>
    <mergeCell ref="T240:T241"/>
    <mergeCell ref="T243:T244"/>
    <mergeCell ref="T248:T249"/>
    <mergeCell ref="T253:T256"/>
    <mergeCell ref="T258:T263"/>
    <mergeCell ref="T265:T267"/>
    <mergeCell ref="T86:T87"/>
    <mergeCell ref="T93:T94"/>
    <mergeCell ref="T96:T102"/>
    <mergeCell ref="T104:T106"/>
    <mergeCell ref="T112:T113"/>
    <mergeCell ref="T153:T155"/>
    <mergeCell ref="T167:T179"/>
    <mergeCell ref="T185:T186"/>
    <mergeCell ref="T202:T209"/>
    <mergeCell ref="T8:T9"/>
    <mergeCell ref="T15:T16"/>
    <mergeCell ref="T18:T19"/>
    <mergeCell ref="T21:T22"/>
    <mergeCell ref="T26:T28"/>
    <mergeCell ref="T36:T38"/>
    <mergeCell ref="T44:T46"/>
    <mergeCell ref="T48:T49"/>
    <mergeCell ref="T57:T60"/>
    <mergeCell ref="S377:S381"/>
    <mergeCell ref="S387:S388"/>
    <mergeCell ref="S390:S394"/>
    <mergeCell ref="S400:S401"/>
    <mergeCell ref="S403:S405"/>
    <mergeCell ref="S417:S426"/>
    <mergeCell ref="S428:S437"/>
    <mergeCell ref="S439:S448"/>
    <mergeCell ref="S450:S459"/>
    <mergeCell ref="S315:S316"/>
    <mergeCell ref="S322:S323"/>
    <mergeCell ref="S325:S326"/>
    <mergeCell ref="S334:S335"/>
    <mergeCell ref="S339:S342"/>
    <mergeCell ref="S348:S352"/>
    <mergeCell ref="S354:S355"/>
    <mergeCell ref="S359:S360"/>
    <mergeCell ref="S370:S371"/>
    <mergeCell ref="S243:S244"/>
    <mergeCell ref="S248:S249"/>
    <mergeCell ref="S253:S256"/>
    <mergeCell ref="S258:S263"/>
    <mergeCell ref="S265:S267"/>
    <mergeCell ref="S289:S290"/>
    <mergeCell ref="S292:S298"/>
    <mergeCell ref="S300:S301"/>
    <mergeCell ref="S305:S311"/>
    <mergeCell ref="R439:R448"/>
    <mergeCell ref="R450:R459"/>
    <mergeCell ref="S8:S9"/>
    <mergeCell ref="S15:S16"/>
    <mergeCell ref="S18:S19"/>
    <mergeCell ref="S21:S22"/>
    <mergeCell ref="S26:S28"/>
    <mergeCell ref="S36:S38"/>
    <mergeCell ref="S44:S46"/>
    <mergeCell ref="S48:S49"/>
    <mergeCell ref="S57:S60"/>
    <mergeCell ref="S86:S87"/>
    <mergeCell ref="S93:S94"/>
    <mergeCell ref="S96:S102"/>
    <mergeCell ref="S104:S106"/>
    <mergeCell ref="S112:S113"/>
    <mergeCell ref="S153:S155"/>
    <mergeCell ref="S167:S179"/>
    <mergeCell ref="S185:S186"/>
    <mergeCell ref="S202:S209"/>
    <mergeCell ref="S211:S212"/>
    <mergeCell ref="S218:S219"/>
    <mergeCell ref="S227:S228"/>
    <mergeCell ref="S240:S241"/>
    <mergeCell ref="R359:R360"/>
    <mergeCell ref="R370:R371"/>
    <mergeCell ref="R377:R381"/>
    <mergeCell ref="R387:R388"/>
    <mergeCell ref="R390:R394"/>
    <mergeCell ref="R400:R401"/>
    <mergeCell ref="R403:R405"/>
    <mergeCell ref="R417:R426"/>
    <mergeCell ref="R428:R437"/>
    <mergeCell ref="R300:R301"/>
    <mergeCell ref="R305:R311"/>
    <mergeCell ref="R315:R316"/>
    <mergeCell ref="R322:R323"/>
    <mergeCell ref="R325:R326"/>
    <mergeCell ref="R334:R335"/>
    <mergeCell ref="R339:R342"/>
    <mergeCell ref="R348:R352"/>
    <mergeCell ref="R354:R355"/>
    <mergeCell ref="R227:R228"/>
    <mergeCell ref="R240:R241"/>
    <mergeCell ref="R243:R244"/>
    <mergeCell ref="R248:R249"/>
    <mergeCell ref="R253:R256"/>
    <mergeCell ref="R258:R263"/>
    <mergeCell ref="R265:R267"/>
    <mergeCell ref="R289:R290"/>
    <mergeCell ref="R292:R298"/>
    <mergeCell ref="P417:P426"/>
    <mergeCell ref="P428:P437"/>
    <mergeCell ref="P439:P448"/>
    <mergeCell ref="P450:P459"/>
    <mergeCell ref="R8:R9"/>
    <mergeCell ref="R15:R16"/>
    <mergeCell ref="R18:R19"/>
    <mergeCell ref="R21:R22"/>
    <mergeCell ref="R26:R28"/>
    <mergeCell ref="R36:R38"/>
    <mergeCell ref="R44:R46"/>
    <mergeCell ref="R48:R49"/>
    <mergeCell ref="R57:R60"/>
    <mergeCell ref="R86:R87"/>
    <mergeCell ref="R93:R94"/>
    <mergeCell ref="R96:R102"/>
    <mergeCell ref="R104:R106"/>
    <mergeCell ref="R112:R113"/>
    <mergeCell ref="R153:R155"/>
    <mergeCell ref="R167:R179"/>
    <mergeCell ref="R185:R186"/>
    <mergeCell ref="R202:R209"/>
    <mergeCell ref="R211:R212"/>
    <mergeCell ref="R218:R219"/>
    <mergeCell ref="P348:P352"/>
    <mergeCell ref="P354:P355"/>
    <mergeCell ref="P359:P360"/>
    <mergeCell ref="P370:P371"/>
    <mergeCell ref="P377:P381"/>
    <mergeCell ref="P387:P388"/>
    <mergeCell ref="P390:P394"/>
    <mergeCell ref="P400:P401"/>
    <mergeCell ref="P403:P405"/>
    <mergeCell ref="P289:P290"/>
    <mergeCell ref="P292:P298"/>
    <mergeCell ref="P300:P301"/>
    <mergeCell ref="P305:P311"/>
    <mergeCell ref="P315:P316"/>
    <mergeCell ref="P322:P323"/>
    <mergeCell ref="P325:P326"/>
    <mergeCell ref="P334:P335"/>
    <mergeCell ref="P339:P342"/>
    <mergeCell ref="P211:P212"/>
    <mergeCell ref="P218:P219"/>
    <mergeCell ref="P227:P228"/>
    <mergeCell ref="P240:P241"/>
    <mergeCell ref="P243:P244"/>
    <mergeCell ref="P248:P249"/>
    <mergeCell ref="P253:P256"/>
    <mergeCell ref="P258:P263"/>
    <mergeCell ref="P265:P267"/>
    <mergeCell ref="P86:P87"/>
    <mergeCell ref="P93:P94"/>
    <mergeCell ref="P96:P102"/>
    <mergeCell ref="P104:P106"/>
    <mergeCell ref="P112:P113"/>
    <mergeCell ref="P153:P155"/>
    <mergeCell ref="P167:P179"/>
    <mergeCell ref="P185:P186"/>
    <mergeCell ref="P202:P209"/>
    <mergeCell ref="P8:P9"/>
    <mergeCell ref="P15:P16"/>
    <mergeCell ref="P18:P19"/>
    <mergeCell ref="P21:P22"/>
    <mergeCell ref="P26:P28"/>
    <mergeCell ref="P36:P38"/>
    <mergeCell ref="P44:P46"/>
    <mergeCell ref="P48:P49"/>
    <mergeCell ref="P57:P60"/>
  </mergeCells>
  <phoneticPr fontId="16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43</vt:i4>
      </vt:variant>
    </vt:vector>
  </HeadingPairs>
  <TitlesOfParts>
    <vt:vector size="53" baseType="lpstr">
      <vt:lpstr>南山16-17销售</vt:lpstr>
      <vt:lpstr>分类参数表</vt:lpstr>
      <vt:lpstr>代金券</vt:lpstr>
      <vt:lpstr>各商品折扣表</vt:lpstr>
      <vt:lpstr>修板</vt:lpstr>
      <vt:lpstr>客户应收月度明细表</vt:lpstr>
      <vt:lpstr>赠品摊销计算器</vt:lpstr>
      <vt:lpstr>说明文件</vt:lpstr>
      <vt:lpstr>销售表(原始数据1)</vt:lpstr>
      <vt:lpstr>销售表(原始数据2)</vt:lpstr>
      <vt:lpstr>半碳纤维桨</vt:lpstr>
      <vt:lpstr>背带_腰带</vt:lpstr>
      <vt:lpstr>车载电动气泵</vt:lpstr>
      <vt:lpstr>单板</vt:lpstr>
      <vt:lpstr>单板板包</vt:lpstr>
      <vt:lpstr>单板固定器</vt:lpstr>
      <vt:lpstr>单板雪鞋</vt:lpstr>
      <vt:lpstr>订单类别</vt:lpstr>
      <vt:lpstr>分类</vt:lpstr>
      <vt:lpstr>付款方式</vt:lpstr>
      <vt:lpstr>规格</vt:lpstr>
      <vt:lpstr>护甲衣</vt:lpstr>
      <vt:lpstr>护脸</vt:lpstr>
      <vt:lpstr>护臀</vt:lpstr>
      <vt:lpstr>护腕_护掌</vt:lpstr>
      <vt:lpstr>护膝</vt:lpstr>
      <vt:lpstr>护腰</vt:lpstr>
      <vt:lpstr>桨板</vt:lpstr>
      <vt:lpstr>桨板板包</vt:lpstr>
      <vt:lpstr>脚绳</vt:lpstr>
      <vt:lpstr>卡片属性</vt:lpstr>
      <vt:lpstr>帽衫</vt:lpstr>
      <vt:lpstr>帽子</vt:lpstr>
      <vt:lpstr>年份</vt:lpstr>
      <vt:lpstr>品类</vt:lpstr>
      <vt:lpstr>人群</vt:lpstr>
      <vt:lpstr>手套</vt:lpstr>
      <vt:lpstr>双板</vt:lpstr>
      <vt:lpstr>双板板包</vt:lpstr>
      <vt:lpstr>双板固定器</vt:lpstr>
      <vt:lpstr>双板雪鞋</vt:lpstr>
      <vt:lpstr>速干服</vt:lpstr>
      <vt:lpstr>头盔</vt:lpstr>
      <vt:lpstr>消费来源属性</vt:lpstr>
      <vt:lpstr>消费者属性</vt:lpstr>
      <vt:lpstr>销售员</vt:lpstr>
      <vt:lpstr>鞋包_背包</vt:lpstr>
      <vt:lpstr>雪板养护</vt:lpstr>
      <vt:lpstr>雪服上衣</vt:lpstr>
      <vt:lpstr>雪镜</vt:lpstr>
      <vt:lpstr>雪裤</vt:lpstr>
      <vt:lpstr>雪袜</vt:lpstr>
      <vt:lpstr>雪杖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苍杰</cp:lastModifiedBy>
  <dcterms:created xsi:type="dcterms:W3CDTF">2006-09-13T11:21:00Z</dcterms:created>
  <dcterms:modified xsi:type="dcterms:W3CDTF">2017-02-03T13:29:27Z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