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charts/chart15.xml" ContentType="application/vnd.openxmlformats-officedocument.drawingml.chart+xml"/>
  <Override PartName="/xl/charts/chart21.xml" ContentType="application/vnd.openxmlformats-officedocument.drawingml.chart+xml"/>
  <Override PartName="/xl/charts/chart14.xml" ContentType="application/vnd.openxmlformats-officedocument.drawingml.chart+xml"/>
  <Override PartName="/xl/charts/chart20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Dobot_questionnaire_V2.0_same_taskset" sheetId="1" state="visible" r:id="rId2"/>
    <sheet name="Tediousness" sheetId="2" state="visible" r:id="rId3"/>
    <sheet name="Challenging task" sheetId="3" state="visible" r:id="rId4"/>
    <sheet name="Confident remembering rules" sheetId="4" state="visible" r:id="rId5"/>
    <sheet name="More reward without robot" sheetId="5" state="visible" r:id="rId6"/>
    <sheet name="Exhausting tasks" sheetId="6" state="visible" r:id="rId7"/>
    <sheet name="Robot helped remember rules" sheetId="7" state="visible" r:id="rId8"/>
    <sheet name="Rules became harder to remember over task" sheetId="8" state="visible" r:id="rId9"/>
    <sheet name="Attention lost" sheetId="9" state="visible" r:id="rId10"/>
    <sheet name="Sheet10" sheetId="10" state="visible" r:id="rId11"/>
    <sheet name="General questions" sheetId="11" state="visible" r:id="rId12"/>
    <sheet name="NASA-TLX" sheetId="12" state="visible" r:id="rId13"/>
    <sheet name="Robot_acted_as_I_expected || took over at the right times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<sst xmlns="http://schemas.openxmlformats.org/spreadsheetml/2006/main" count="784" uniqueCount="320">
  <si>
    <t xml:space="preserve">Timestamp</t>
  </si>
  <si>
    <t xml:space="preserve">Participant number</t>
  </si>
  <si>
    <t xml:space="preserve">POMDP model </t>
  </si>
  <si>
    <t xml:space="preserve">Are you confident with English? </t>
  </si>
  <si>
    <t xml:space="preserve">Age: </t>
  </si>
  <si>
    <t xml:space="preserve">How often have you interacted with a robot before?</t>
  </si>
  <si>
    <t xml:space="preserve">Gender: </t>
  </si>
  <si>
    <t xml:space="preserve">2-a/b: Please rate how much you agree:  [The tasks were tedious (boring and monotonous)]</t>
  </si>
  <si>
    <t xml:space="preserve">2-a/b: Please rate how much you agree:  [The tasks were challenging for me ]</t>
  </si>
  <si>
    <t xml:space="preserve">2-a/b: Please rate how much you agree:  [I was confident in remembering the rules and able to execute the task]</t>
  </si>
  <si>
    <t xml:space="preserve">2-a/b: Please rate how much you agree:  [Without the robot, I would achieve more reward. ]</t>
  </si>
  <si>
    <t xml:space="preserve">2-c: Please rate how much you agree:  [It was exhausting to remember all the rules]</t>
  </si>
  <si>
    <t xml:space="preserve">2-c: Please rate how much you agree:  [It became harder to remember the rules over the course of the task.]</t>
  </si>
  <si>
    <t xml:space="preserve">2-c: Please rate how much you agree:  [The robot helped me remembering the rules ]</t>
  </si>
  <si>
    <t xml:space="preserve">2-c: Please rate how much you agree:  [This task was more difficult compared to the previous one]</t>
  </si>
  <si>
    <t xml:space="preserve">2-c: Please rate how much you agree:  [I lost my attention during the task]</t>
  </si>
  <si>
    <t xml:space="preserve">2-c: Please rate how much you agree:  [The robots interference distracted me ]</t>
  </si>
  <si>
    <t xml:space="preserve">2-c2: Please rate how demanding the task was: [How mentally demanding was the task? ]</t>
  </si>
  <si>
    <t xml:space="preserve">2-c2: Please rate how demanding the task was: [How physically demanding was the task? ]</t>
  </si>
  <si>
    <t xml:space="preserve">2-c2: Please rate how demanding the task was: [How hurried or rushed was the pace of the task?  ( How much time pressure did you feel?)]</t>
  </si>
  <si>
    <t xml:space="preserve">2-c2: Please rate how demanding the task was: [How successful were you in accomplishing what you were asked to do? ]</t>
  </si>
  <si>
    <t xml:space="preserve">2-c2: Please rate how demanding the task was: [How hard did you have to work to accomplish your level of performance]</t>
  </si>
  <si>
    <t xml:space="preserve">2-c2: Please rate how demanding the task was: [How insecure, discouraged, irritated, stressed, and annoyed were you?]</t>
  </si>
  <si>
    <t xml:space="preserve">2-d: Please rate how much you agree:  [The robot was able to understand (anticipate) my actions during the task.]</t>
  </si>
  <si>
    <t xml:space="preserve">2-d: Please rate how much you agree:  [The robot acted as I expected. ]</t>
  </si>
  <si>
    <t xml:space="preserve">2-d: Please rate how much you agree:  [The robot took over at the right times when I needed assistance. ]</t>
  </si>
  <si>
    <t xml:space="preserve">2-d: Please rate how much you agree:  [The robot could have assisted me more. ]</t>
  </si>
  <si>
    <t xml:space="preserve">2-d: Please rate how much you agree:  [I had to warn the robot a lot. ]</t>
  </si>
  <si>
    <t xml:space="preserve">2-e: Please rate how much you agree:  [I did not want the robot to take over the task.]</t>
  </si>
  <si>
    <t xml:space="preserve">2-e: Please rate how much you agree:  [I trust the robot with the task.]</t>
  </si>
  <si>
    <t xml:space="preserve">2-e: Please rate how much you agree:  [The robot seemed competent. ]</t>
  </si>
  <si>
    <t xml:space="preserve">3-a/b: Please rate how much you agree:  [The tasks were tedious (boring and monotonous)]</t>
  </si>
  <si>
    <t xml:space="preserve">3-a/b: Please rate how much you agree:  [The tasks were challenging for me ]</t>
  </si>
  <si>
    <t xml:space="preserve">3-a/b: Please rate how much you agree:  [I was confident in remembering the rules and able to execute the task]</t>
  </si>
  <si>
    <t xml:space="preserve">3-a/b: Please rate how much you agree:  [Without the robot, I would achieve more reward. ]</t>
  </si>
  <si>
    <t xml:space="preserve">3-c: Please rate how much you agree:  [It was exhausting to remember all the rules]</t>
  </si>
  <si>
    <t xml:space="preserve">3-c: Please rate how much you agree:  [It became harder to remember the rules over the course of the task.]</t>
  </si>
  <si>
    <t xml:space="preserve">3-c: Please rate how much you agree:  [The robot helped me remembering the rules ]</t>
  </si>
  <si>
    <t xml:space="preserve">3-c: Please rate how much you agree:  [This task was more difficult compared to the previous one]</t>
  </si>
  <si>
    <t xml:space="preserve">3-c: Please rate how much you agree:  [I lost my attention during the task]</t>
  </si>
  <si>
    <t xml:space="preserve">3-c: Please rate how much you agree:  [The robots interference distracted me ]</t>
  </si>
  <si>
    <t xml:space="preserve">3-c2: Please rate how demanding the task was: [How mentally demanding was the task? ]</t>
  </si>
  <si>
    <t xml:space="preserve">3-c2: Please rate how demanding the task was: [How physically demanding was the task? ]</t>
  </si>
  <si>
    <t xml:space="preserve">3-c2: Please rate how demanding the task was: [How hurried or rushed was the pace of the task?  ( How much time pressure did you feel?)]</t>
  </si>
  <si>
    <t xml:space="preserve">3-c2: Please rate how demanding the task was: [How successful were you in accomplishing what you were asked to do? ]</t>
  </si>
  <si>
    <t xml:space="preserve">3-c2: Please rate how demanding the task was: [How hard did you have to work to accomplish your level of performance]</t>
  </si>
  <si>
    <t xml:space="preserve">3-c2: Please rate how demanding the task was: [How insecure, discouraged, irritated, stressed, and annoyed were you?]</t>
  </si>
  <si>
    <t xml:space="preserve">3-d: Please rate how much you agree:  [The robot was able to understand (anticipate) my actions during the task.]</t>
  </si>
  <si>
    <t xml:space="preserve">3-d: Please rate how much you agree:  [The robot acted as I expected. ]</t>
  </si>
  <si>
    <t xml:space="preserve">3-d: Please rate how much you agree:  [The robot took over at the right times when I needed assistance. ]</t>
  </si>
  <si>
    <t xml:space="preserve">3-d: Please rate how much you agree:  [The robot could have assisted me more. ]</t>
  </si>
  <si>
    <t xml:space="preserve">3-d: Please rate how much you agree:  [I had to warn the robot a lot. ]</t>
  </si>
  <si>
    <t xml:space="preserve">3-e: Please rate how much you agree:  [I did not want the robot to take over the task.]</t>
  </si>
  <si>
    <t xml:space="preserve">3-e: Please rate how much you agree:  [I trust the robot with the task.]</t>
  </si>
  <si>
    <t xml:space="preserve">3-e: Please rate how much you agree:  [The robot seemed competent. ]</t>
  </si>
  <si>
    <t xml:space="preserve">4-a/b: Please rate how much you agree:  [The tasks were tedious (boring and monotonous)]</t>
  </si>
  <si>
    <t xml:space="preserve">4-a/b: Please rate how much you agree:  [The tasks were challenging for me ]</t>
  </si>
  <si>
    <t xml:space="preserve">4-a/b: Please rate how much you agree:  [I was confident in remembering the rules and able to execute the task]</t>
  </si>
  <si>
    <t xml:space="preserve">4-a/b: Please rate how much you agree:  [Without the robot, I would achieve more reward. ]</t>
  </si>
  <si>
    <t xml:space="preserve">4-c: Please rate how much you agree:  [It was exhausting to remember all the rules]</t>
  </si>
  <si>
    <t xml:space="preserve">4-c: Please rate how much you agree:  [It became harder to remember the rules over the course of the task.]</t>
  </si>
  <si>
    <t xml:space="preserve">4-c: Please rate how much you agree:  [The robot helped me remembering the rules ]</t>
  </si>
  <si>
    <t xml:space="preserve">4-c: Please rate how much you agree:  [This task was more difficult compared to the previous one]</t>
  </si>
  <si>
    <t xml:space="preserve">4-c: Please rate how much you agree:  [I lost my attention during the task]</t>
  </si>
  <si>
    <t xml:space="preserve">4-c: Please rate how much you agree:  [The robots interference distracted me ]</t>
  </si>
  <si>
    <t xml:space="preserve">4-c2: Please rate how demanding the task was: [How mentally demanding was the task? ]</t>
  </si>
  <si>
    <t xml:space="preserve">4-c2: Please rate how demanding the task was: [How physically demanding was the task? ]</t>
  </si>
  <si>
    <t xml:space="preserve">4-c2: Please rate how demanding the task was: [How hurried or rushed was the pace of the task?  ( How much time pressure did you feel?)]</t>
  </si>
  <si>
    <t xml:space="preserve">4-c2: Please rate how demanding the task was: [How successful were you in accomplishing what you were asked to do? ]</t>
  </si>
  <si>
    <t xml:space="preserve">4-c2: Please rate how demanding the task was: [How hard did you have to work to accomplish your level of performance]</t>
  </si>
  <si>
    <t xml:space="preserve">4-c2: Please rate how demanding the task was: [How insecure, discouraged, irritated, stressed, and annoyed were you?]</t>
  </si>
  <si>
    <t xml:space="preserve">4-d: Please rate how much you agree:  [The robot was able to understand (anticipate) my actions during the task.]</t>
  </si>
  <si>
    <t xml:space="preserve">4-d: Please rate how much you agree:  [The robot acted as I expected. ]</t>
  </si>
  <si>
    <t xml:space="preserve">4-d: Please rate how much you agree:  [The robot took over at the right times when I needed assistance. ]</t>
  </si>
  <si>
    <t xml:space="preserve">4-d: Please rate how much you agree:  [The robot could have assisted me more. ]</t>
  </si>
  <si>
    <t xml:space="preserve">4-d: Please rate how much you agree:  [I had to warn the robot a lot. ]</t>
  </si>
  <si>
    <t xml:space="preserve">4-e: Please rate how much you agree:  [I did not want the robot to take over the task.]</t>
  </si>
  <si>
    <t xml:space="preserve">4-e: Please rate how much you agree:  [I trust the robot with the task.]</t>
  </si>
  <si>
    <t xml:space="preserve">4-e: Please rate how much you agree:  [The robot seemed competent. ]</t>
  </si>
  <si>
    <t xml:space="preserve">5-a/b: Please rate how much you agree:  [The tasks were tedious (boring and monotonous)]</t>
  </si>
  <si>
    <t xml:space="preserve">5-a/b: Please rate how much you agree:  [The tasks were challenging for me ]</t>
  </si>
  <si>
    <t xml:space="preserve">5-a/b: Please rate how much you agree:  [I was confident in remembering the rules and able to execute the task]</t>
  </si>
  <si>
    <t xml:space="preserve">5-a/b: Please rate how much you agree:  [Without the robot, I would achieve more reward. ]</t>
  </si>
  <si>
    <t xml:space="preserve">5-c: Please rate how much you agree:  [It was exhausting to remember all the rules]</t>
  </si>
  <si>
    <t xml:space="preserve">5-c: Please rate how much you agree:  [It became harder to remember the rules over the course of the task.]</t>
  </si>
  <si>
    <t xml:space="preserve">5-c: Please rate how much you agree:  [The robot helped me remembering the rules ]</t>
  </si>
  <si>
    <t xml:space="preserve">5-c: Please rate how much you agree:  [This task was more difficult compared to the previous one]</t>
  </si>
  <si>
    <t xml:space="preserve">5-c: Please rate how much you agree:  [I lost my attention during the task]</t>
  </si>
  <si>
    <t xml:space="preserve">5-c: Please rate how much you agree:  [The robots interference distracted me ]</t>
  </si>
  <si>
    <t xml:space="preserve">5-c2: Please rate how demanding the task was: [How mentally demanding was the task? ]</t>
  </si>
  <si>
    <t xml:space="preserve">5-c2: Please rate how demanding the task was: [How physically demanding was the task? ]</t>
  </si>
  <si>
    <t xml:space="preserve">5-c2: Please rate how demanding the task was: [How hurried or rushed was the pace of the task?  ( How much time pressure did you feel?)]</t>
  </si>
  <si>
    <t xml:space="preserve">5-c2: Please rate how demanding the task was: [How successful were you in accomplishing what you were asked to do? ]</t>
  </si>
  <si>
    <t xml:space="preserve">5-c2: Please rate how demanding the task was: [How hard did you have to work to accomplish your level of performance]</t>
  </si>
  <si>
    <t xml:space="preserve">5-c2: Please rate how demanding the task was: [How insecure, discouraged, irritated, stressed, and annoyed were you?]</t>
  </si>
  <si>
    <t xml:space="preserve">5-d: Please rate how much you agree:  [The robot was able to understand (anticipate) my actions during the task.]</t>
  </si>
  <si>
    <t xml:space="preserve">5-d: Please rate how much you agree:  [The robot acted as I expected. ]</t>
  </si>
  <si>
    <t xml:space="preserve">5-d: Please rate how much you agree:  [The robot took over at the right times when I needed assistance. ]</t>
  </si>
  <si>
    <t xml:space="preserve">5-d: Please rate how much you agree:  [The robot could have assisted me more. ]</t>
  </si>
  <si>
    <t xml:space="preserve">5-d: Please rate how much you agree:  [I had to warn the robot a lot. ]</t>
  </si>
  <si>
    <t xml:space="preserve">5-e: Please rate how much you agree:  [I did not want the robot to take over the task.]</t>
  </si>
  <si>
    <t xml:space="preserve">5-e: Please rate how much you agree:  [I trust the robot with the task.]</t>
  </si>
  <si>
    <t xml:space="preserve">5-e: Please rate how much you agree:  [The robot seemed competent. ]</t>
  </si>
  <si>
    <t xml:space="preserve">6-a/b: Please rate how much you agree:  [The tasks were tedious (boring and monotonous)]</t>
  </si>
  <si>
    <t xml:space="preserve">6-a/b: Please rate how much you agree:  [The tasks were challenging for me ]</t>
  </si>
  <si>
    <t xml:space="preserve">6-a/b: Please rate how much you agree:  [I was confident in remembering the rules and able to execute the task]</t>
  </si>
  <si>
    <t xml:space="preserve">6-a/b: Please rate how much you agree:  [Without the robot, I would achieve more reward. ]</t>
  </si>
  <si>
    <t xml:space="preserve">6-c: Please rate how much you agree:  [It was exhausting to remember all the rules]</t>
  </si>
  <si>
    <t xml:space="preserve">6-c: Please rate how much you agree:  [It became harder to remember the rules over the course of the task.]</t>
  </si>
  <si>
    <t xml:space="preserve">6-c: Please rate how much you agree:  [The robot helped me remembering the rules ]</t>
  </si>
  <si>
    <t xml:space="preserve">6-c: Please rate how much you agree:  [This task was more difficult compared to the previous one]</t>
  </si>
  <si>
    <t xml:space="preserve">6-c: Please rate how much you agree:  [I lost my attention during the task]</t>
  </si>
  <si>
    <t xml:space="preserve">6-c: Please rate how much you agree:  [The robots interference distracted me ]</t>
  </si>
  <si>
    <t xml:space="preserve">6-c2: Please rate how demanding the task was: [How mentally demanding was the task? ]</t>
  </si>
  <si>
    <t xml:space="preserve">6-c2: Please rate how demanding the task was: [How physically demanding was the task? ]</t>
  </si>
  <si>
    <t xml:space="preserve">6-c2: Please rate how demanding the task was: [How hurried or rushed was the pace of the task?  ( How much time pressure did you feel?)]</t>
  </si>
  <si>
    <t xml:space="preserve">6-c2: Please rate how demanding the task was: [How successful were you in accomplishing what you were asked to do? ]</t>
  </si>
  <si>
    <t xml:space="preserve">6-c2: Please rate how demanding the task was: [How hard did you have to work to accomplish your level of performance]</t>
  </si>
  <si>
    <t xml:space="preserve">6-c2: Please rate how demanding the task was: [How insecure, discouraged, irritated, stressed, and annoyed were you?]</t>
  </si>
  <si>
    <t xml:space="preserve">6-d: Please rate how much you agree:  [The robot was able to understand (anticipate) my actions during the task.]</t>
  </si>
  <si>
    <t xml:space="preserve">6-d: Please rate how much you agree:  [The robot acted as I expected. ]</t>
  </si>
  <si>
    <t xml:space="preserve">6-d: Please rate how much you agree:  [The robot took over at the right times when I needed assistance. ]</t>
  </si>
  <si>
    <t xml:space="preserve">6-d: Please rate how much you agree:  [The robot could have assisted me more. ]</t>
  </si>
  <si>
    <t xml:space="preserve">6-d: Please rate how much you agree:  [I had to warn the robot a lot. ]</t>
  </si>
  <si>
    <t xml:space="preserve">6-e: Please rate how much you agree:  [I did not want the robot to take over the task.]</t>
  </si>
  <si>
    <t xml:space="preserve">6-e: Please rate how much you agree:  [I trust the robot with the task.]</t>
  </si>
  <si>
    <t xml:space="preserve">6-e: Please rate how much you agree:  [The robot seemed competent. ]</t>
  </si>
  <si>
    <t xml:space="preserve">7-a/b: Please rate how much you agree:  [The tasks were tedious (boring and monotonous)]</t>
  </si>
  <si>
    <t xml:space="preserve">7-a/b: Please rate how much you agree:  [The tasks were challenging for me ]</t>
  </si>
  <si>
    <t xml:space="preserve">7-a/b: Please rate how much you agree:  [I was confident in remembering the rules and able to execute the task]</t>
  </si>
  <si>
    <t xml:space="preserve">7-a/b: Please rate how much you agree:  [Without the robot, I would achieve more reward. ]</t>
  </si>
  <si>
    <t xml:space="preserve">7-c: Please rate how much you agree:  [It was exhausting to remember all the rules]</t>
  </si>
  <si>
    <t xml:space="preserve">7-c: Please rate how much you agree:  [It became harder to remember the rules over the course of the task.]</t>
  </si>
  <si>
    <t xml:space="preserve">7-c: Please rate how much you agree:  [The robot helped me remembering the rules ]</t>
  </si>
  <si>
    <t xml:space="preserve">7-c: Please rate how much you agree:  [This task was more difficult compared to the previous one]</t>
  </si>
  <si>
    <t xml:space="preserve">7-c: Please rate how much you agree:  [I lost my attention during the task]</t>
  </si>
  <si>
    <t xml:space="preserve">7-c: Please rate how much you agree:  [The robots interference distracted me ]</t>
  </si>
  <si>
    <t xml:space="preserve">7-c2: Please rate how demanding the task was: [How mentally demanding was the task? ]</t>
  </si>
  <si>
    <t xml:space="preserve">7-c2: Please rate how demanding the task was: [How physically demanding was the task? ]</t>
  </si>
  <si>
    <t xml:space="preserve">7-c2: Please rate how demanding the task was: [How hurried or rushed was the pace of the task?  ( How much time pressure did you feel?)]</t>
  </si>
  <si>
    <t xml:space="preserve">7-c2: Please rate how demanding the task was: [How successful were you in accomplishing what you were asked to do? ]</t>
  </si>
  <si>
    <t xml:space="preserve">7-c2: Please rate how demanding the task was: [How hard did you have to work to accomplish your level of performance]</t>
  </si>
  <si>
    <t xml:space="preserve">7-c2: Please rate how demanding the task was: [How insecure, discouraged, irritated, stressed, and annoyed were you?]</t>
  </si>
  <si>
    <t xml:space="preserve">7-d: Please rate how much you agree:  [The robot was able to understand (anticipate) my actions during the task.]</t>
  </si>
  <si>
    <t xml:space="preserve">7-d: Please rate how much you agree:  [The robot acted as I expected. ]</t>
  </si>
  <si>
    <t xml:space="preserve">7-d: Please rate how much you agree:  [The robot took over at the right times when I needed assistance. ]</t>
  </si>
  <si>
    <t xml:space="preserve">7-d: Please rate how much you agree:  [The robot could have assisted me more. ]</t>
  </si>
  <si>
    <t xml:space="preserve">7-d: Please rate how much you agree:  [I had to warn the robot a lot. ]</t>
  </si>
  <si>
    <t xml:space="preserve">7-e: Please rate how much you agree:  [I did not want the robot to take over the task.]</t>
  </si>
  <si>
    <t xml:space="preserve">7-e: Please rate how much you agree:  [I trust the robot with the task.]</t>
  </si>
  <si>
    <t xml:space="preserve">7-e: Please rate how much you agree:  [The robot seemed competent. ]</t>
  </si>
  <si>
    <t xml:space="preserve">8-a/b: Please rate how much you agree:  [The tasks were tedious (boring and monotonous)]</t>
  </si>
  <si>
    <t xml:space="preserve">8-a/b: Please rate how much you agree:  [The tasks were challenging for me ]</t>
  </si>
  <si>
    <t xml:space="preserve">8-a/b: Please rate how much you agree:  [I was confident in remembering the rules and able to execute the task]</t>
  </si>
  <si>
    <t xml:space="preserve">8-a/b: Please rate how much you agree:  [Without the robot, I would achieve more reward. ]</t>
  </si>
  <si>
    <t xml:space="preserve">8-c: Please rate how much you agree:  [It was exhausting to remember all the rules]</t>
  </si>
  <si>
    <t xml:space="preserve">8-c: Please rate how much you agree:  [It became harder to remember the rules over the course of the task.]</t>
  </si>
  <si>
    <t xml:space="preserve">8-c: Please rate how much you agree:  [The robot helped me remembering the rules ]</t>
  </si>
  <si>
    <t xml:space="preserve">8-c: Please rate how much you agree:  [This task was more difficult compared to the previous one]</t>
  </si>
  <si>
    <t xml:space="preserve">8-c: Please rate how much you agree:  [I lost my attention during the task]</t>
  </si>
  <si>
    <t xml:space="preserve">8-c: Please rate how much you agree:  [The robots interference distracted me ]</t>
  </si>
  <si>
    <t xml:space="preserve">8-c2: Please rate how demanding the task was: [How mentally demanding was the task? ]</t>
  </si>
  <si>
    <t xml:space="preserve">8-c2: Please rate how demanding the task was: [How physically demanding was the task? ]</t>
  </si>
  <si>
    <t xml:space="preserve">8-c2: Please rate how demanding the task was: [How hurried or rushed was the pace of the task?  ( How much time pressure did you feel?)]</t>
  </si>
  <si>
    <t xml:space="preserve">8-c2: Please rate how demanding the task was: [How successful were you in accomplishing what you were asked to do? ]</t>
  </si>
  <si>
    <t xml:space="preserve">8-c2: Please rate how demanding the task was: [How hard did you have to work to accomplish your level of performance]</t>
  </si>
  <si>
    <t xml:space="preserve">8-c2: Please rate how demanding the task was: [How insecure, discouraged, irritated, stressed, and annoyed were you?]</t>
  </si>
  <si>
    <t xml:space="preserve">8-d: Please rate how much you agree:  [The robot was able to understand (anticipate) my actions during the task.]</t>
  </si>
  <si>
    <t xml:space="preserve">8-d: Please rate how much you agree:  [The robot acted as I expected. ]</t>
  </si>
  <si>
    <t xml:space="preserve">8-d: Please rate how much you agree:  [The robot took over at the right times when I needed assistance. ]</t>
  </si>
  <si>
    <t xml:space="preserve">8-d: Please rate how much you agree:  [The robot could have assisted me more. ]</t>
  </si>
  <si>
    <t xml:space="preserve">8-d: Please rate how much you agree:  [I had to warn the robot a lot. ]</t>
  </si>
  <si>
    <t xml:space="preserve">8-e: Please rate how much you agree:  [I did not want the robot to take over the task.]</t>
  </si>
  <si>
    <t xml:space="preserve">8-e: Please rate how much you agree:  [I trust the robot with the task.]</t>
  </si>
  <si>
    <t xml:space="preserve">8-e: Please rate how much you agree:  [The robot seemed competent. ]</t>
  </si>
  <si>
    <t xml:space="preserve">Skip step 8?</t>
  </si>
  <si>
    <t xml:space="preserve">9-a/b: Please rate how much you agree:  [The tasks were tedious (boring and monotonous)]</t>
  </si>
  <si>
    <t xml:space="preserve">9-a/b: Please rate how much you agree:  [The tasks were challenging for me ]</t>
  </si>
  <si>
    <t xml:space="preserve">9-a/b: Please rate how much you agree:  [I was confident in remembering the rules and able to execute the task]</t>
  </si>
  <si>
    <t xml:space="preserve">9-a/b: Please rate how much you agree:  [Without the robot, I would achieve more reward. ]</t>
  </si>
  <si>
    <t xml:space="preserve">9-c: Please rate how much you agree:  [It was exhausting to remember all the rules]</t>
  </si>
  <si>
    <t xml:space="preserve">9-c: Please rate how much you agree:  [It became harder to remember the rules over the course of the task.]</t>
  </si>
  <si>
    <t xml:space="preserve">9-c: Please rate how much you agree:  [The robot helped me remembering the rules ]</t>
  </si>
  <si>
    <t xml:space="preserve">9-c: Please rate how much you agree:  [This task was more difficult compared to the previous one]</t>
  </si>
  <si>
    <t xml:space="preserve">9-c: Please rate how much you agree:  [I lost my attention during the task]</t>
  </si>
  <si>
    <t xml:space="preserve">9-c: Please rate how much you agree:  [The robots interference distracted me ]</t>
  </si>
  <si>
    <t xml:space="preserve">9-c2: Please rate how demanding the task was: [How mentally demanding was the task? ]</t>
  </si>
  <si>
    <t xml:space="preserve">9-c2: Please rate how demanding the task was: [How physically demanding was the task? ]</t>
  </si>
  <si>
    <t xml:space="preserve">9-c2: Please rate how demanding the task was: [How hurried or rushed was the pace of the task?  ( How much time pressure did you feel?)]</t>
  </si>
  <si>
    <t xml:space="preserve">9-c2: Please rate how demanding the task was: [How successful were you in accomplishing what you were asked to do? ]</t>
  </si>
  <si>
    <t xml:space="preserve">9-c2: Please rate how demanding the task was: [How hard did you have to work to accomplish your level of performance]</t>
  </si>
  <si>
    <t xml:space="preserve">9-c2: Please rate how demanding the task was: [How insecure, discouraged, irritated, stressed, and annoyed were you?]</t>
  </si>
  <si>
    <t xml:space="preserve">9-d: Please rate how much you agree:  [The robot was able to understand (anticipate) my actions during the task.]</t>
  </si>
  <si>
    <t xml:space="preserve">9-d: Please rate how much you agree:  [The robot acted as I expected. ]</t>
  </si>
  <si>
    <t xml:space="preserve">9-d: Please rate how much you agree:  [The robot took over at the right times when I needed assistance. ]</t>
  </si>
  <si>
    <t xml:space="preserve">9-d: Please rate how much you agree:  [The robot could have assisted me more. ]</t>
  </si>
  <si>
    <t xml:space="preserve">9-d: Please rate how much you agree:  [I had to warn the robot a lot. ]</t>
  </si>
  <si>
    <t xml:space="preserve">9-e: Please rate how much you agree:  [I did not want the robot to take over the task.]</t>
  </si>
  <si>
    <t xml:space="preserve">9-e: Please rate how much you agree:  [I trust the robot with the task.]</t>
  </si>
  <si>
    <t xml:space="preserve">9-e: Please rate how much you agree:  [The robot seemed competent. ]</t>
  </si>
  <si>
    <t xml:space="preserve">Skip step 9?</t>
  </si>
  <si>
    <t xml:space="preserve">G-a/c: Please rate how much you agree:  [The tasks felt more and more tedious over the course of the experiment.  ]</t>
  </si>
  <si>
    <t xml:space="preserve">G-a/c: Please rate how much you agree:  [A robot collaboration is beneficial/needed in such tasks. ]</t>
  </si>
  <si>
    <t xml:space="preserve">G-a/c: Please rate how much you agree:  [The tasks became more challenging over the course of the experiment.]</t>
  </si>
  <si>
    <t xml:space="preserve">G-a/c: Please rate how much you agree:  [I became more and more exhausted during the experiment. ]</t>
  </si>
  <si>
    <t xml:space="preserve">G-a/c: Please rate how much you agree:  [IT became harder to focus over the course of the experiment. ]</t>
  </si>
  <si>
    <t xml:space="preserve">G-d/e: Please rate how much you agree:  [The robot was able to adapt to my preferences over the course of the experiment. ]</t>
  </si>
  <si>
    <t xml:space="preserve">G-d/e: Please rate how much you agree:  [I would work with such a robot on theses kind of tasks in a working environment. ]</t>
  </si>
  <si>
    <t xml:space="preserve">G-d/e: Please rate how much you agree:  [My interest in collaborating with the robot faded away. (bacame less and less)]</t>
  </si>
  <si>
    <t xml:space="preserve">G-d/e: Please rate how much you agree:  [I liked collaborating with the robot]</t>
  </si>
  <si>
    <t xml:space="preserve">G-d/e: Please rate how much you agree:  [I became more comfortable interacting with the robot over the course of the experiment. ]</t>
  </si>
  <si>
    <t xml:space="preserve">5/22/2019 16:10:53</t>
  </si>
  <si>
    <t xml:space="preserve">proactive_average_takeOnereassess_loyal</t>
  </si>
  <si>
    <t xml:space="preserve">yes</t>
  </si>
  <si>
    <t xml:space="preserve">Male</t>
  </si>
  <si>
    <t xml:space="preserve">5/23/2019 13:08:12</t>
  </si>
  <si>
    <t xml:space="preserve">proactive_average_takeOneReassess_loyal</t>
  </si>
  <si>
    <t xml:space="preserve">5/23/2019 14:42:01</t>
  </si>
  <si>
    <t xml:space="preserve">5/23/2019 16:41:32</t>
  </si>
  <si>
    <t xml:space="preserve">proactive_average_takeOneReasses_loyal</t>
  </si>
  <si>
    <t xml:space="preserve">5/24/2019 9:48:24</t>
  </si>
  <si>
    <t xml:space="preserve">5/24/2019 12:16:52</t>
  </si>
  <si>
    <t xml:space="preserve">5/24/2019 13:47:12</t>
  </si>
  <si>
    <t xml:space="preserve">5/24/2019 15:57:48</t>
  </si>
  <si>
    <t xml:space="preserve">typ4</t>
  </si>
  <si>
    <t xml:space="preserve">typ1</t>
  </si>
  <si>
    <t xml:space="preserve">typ2</t>
  </si>
  <si>
    <t xml:space="preserve">typ4 (task9)</t>
  </si>
  <si>
    <t xml:space="preserve">typ5</t>
  </si>
  <si>
    <t xml:space="preserve">typ2 (task4)</t>
  </si>
  <si>
    <t xml:space="preserve">typ2 (task5)</t>
  </si>
  <si>
    <t xml:space="preserve">typ2(task6)</t>
  </si>
  <si>
    <t xml:space="preserve">ANOVA - Single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</si>
  <si>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</si>
  <si>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</si>
  <si>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</si>
  <si>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</si>
  <si>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</si>
  <si>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</si>
  <si>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</si>
  <si>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</si>
  <si>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</si>
  <si>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</si>
  <si>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</si>
  <si>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</si>
  <si>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</si>
  <si>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</si>
  <si>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</si>
  <si>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</si>
  <si>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Between Groups</t>
  </si>
  <si>
    <t xml:space="preserve">Within Groups</t>
  </si>
  <si>
    <t xml:space="preserve">Total</t>
  </si>
  <si>
    <t xml:space="preserve">Anova – type1 – typ2</t>
  </si>
  <si>
    <t xml:space="preserve">Typ2 – typ3 anova</t>
  </si>
  <si>
    <t xml:space="preserve">ANOVA typ4 -type1 </t>
  </si>
  <si>
    <t xml:space="preserve">ANOVA – typ 1,2,4</t>
  </si>
  <si>
    <t xml:space="preserve">ANOVA – typ 1,2,4,5</t>
  </si>
  <si>
    <t xml:space="preserve">still significant</t>
  </si>
  <si>
    <t xml:space="preserve">Column 4</t>
  </si>
  <si>
    <t xml:space="preserve">Anova typ 2 – 5</t>
  </si>
  <si>
    <t xml:space="preserve">NOT SIGNIFICANT</t>
  </si>
  <si>
    <t xml:space="preserve">ANOVA task 1,2,4</t>
  </si>
  <si>
    <t xml:space="preserve">t-test</t>
  </si>
  <si>
    <t xml:space="preserve">Hypothesized Mean Difference</t>
  </si>
  <si>
    <t xml:space="preserve">Variable 1</t>
  </si>
  <si>
    <t xml:space="preserve">Variable 2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</si>
  <si>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</si>
  <si>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</si>
  <si>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</si>
  <si>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</si>
  <si>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</si>
  <si>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</si>
  <si>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</si>
  <si>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</si>
  <si>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</si>
  <si>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Anova task 1,2,4,5</t>
  </si>
  <si>
    <t xml:space="preserve">ANOVA task 1-4</t>
  </si>
  <si>
    <t xml:space="preserve">Type1</t>
  </si>
  <si>
    <t xml:space="preserve">Type2</t>
  </si>
  <si>
    <t xml:space="preserve">Type4</t>
  </si>
  <si>
    <t xml:space="preserve">MEAN</t>
  </si>
  <si>
    <t xml:space="preserve">STD</t>
  </si>
  <si>
    <t xml:space="preserve">X</t>
  </si>
  <si>
    <t xml:space="preserve">Paired t-test</t>
  </si>
  <si>
    <t xml:space="preserve">Question</t>
  </si>
  <si>
    <t xml:space="preserve">Label</t>
  </si>
  <si>
    <t xml:space="preserve">Tasks became more tedious</t>
  </si>
  <si>
    <t xml:space="preserve">Tasks became more challenging</t>
  </si>
  <si>
    <t xml:space="preserve">I became more exhausted</t>
  </si>
  <si>
    <t xml:space="preserve">It became harder to focus</t>
  </si>
  <si>
    <t xml:space="preserve">The robot adapted to my preferences</t>
  </si>
  <si>
    <t xml:space="preserve">I would work with such a robot</t>
  </si>
  <si>
    <t xml:space="preserve">A robot collaboration is beneficial in such tasks</t>
  </si>
  <si>
    <t xml:space="preserve">My interest in collaborating with the robot faded away</t>
  </si>
  <si>
    <t xml:space="preserve">I liked collaborating with the robot</t>
  </si>
  <si>
    <t xml:space="preserve">I became more comfortable, interacting with the robot</t>
  </si>
  <si>
    <t xml:space="preserve">STDDEV</t>
  </si>
  <si>
    <t xml:space="preserve">SEM</t>
  </si>
  <si>
    <t xml:space="preserve">type1</t>
  </si>
  <si>
    <t xml:space="preserve">SUM</t>
  </si>
  <si>
    <t xml:space="preserve">type2</t>
  </si>
  <si>
    <t xml:space="preserve">type4</t>
  </si>
  <si>
    <t xml:space="preserve">STDEV</t>
  </si>
  <si>
    <t xml:space="preserve">mean</t>
  </si>
  <si>
    <t xml:space="preserve">stdev</t>
  </si>
  <si>
    <t xml:space="preserve">type3</t>
  </si>
  <si>
    <t xml:space="preserve">Mental dimension</t>
  </si>
  <si>
    <t xml:space="preserve">Time pressure dimension</t>
  </si>
  <si>
    <t xml:space="preserve">Mean x5</t>
  </si>
  <si>
    <t xml:space="preserve">MEAN *5 </t>
  </si>
  <si>
    <t xml:space="preserve">How does difficulty change over time  - tasktype2</t>
  </si>
  <si>
    <t xml:space="preserve">round1</t>
  </si>
  <si>
    <t xml:space="preserve">round2</t>
  </si>
  <si>
    <t xml:space="preserve">round3</t>
  </si>
  <si>
    <t xml:space="preserve">round4</t>
  </si>
  <si>
    <t xml:space="preserve">The robot could anticipate my actions</t>
  </si>
  <si>
    <t xml:space="preserve">Type 1</t>
  </si>
  <si>
    <t xml:space="preserve">Type 2</t>
  </si>
  <si>
    <t xml:space="preserve">Type 3</t>
  </si>
  <si>
    <t xml:space="preserve">Type 1-3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</si>
</sst>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3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66FF00"/>
        <bgColor rgb="FF99FF33"/>
      </patternFill>
    </fill>
    <fill>
      <patternFill patternType="solid">
        <fgColor rgb="FFFFFF66"/>
        <bgColor rgb="FFFFFFCC"/>
      </patternFill>
    </fill>
    <fill>
      <patternFill patternType="solid">
        <fgColor rgb="FF99FF33"/>
        <bgColor rgb="FF99FF66"/>
      </patternFill>
    </fill>
    <fill>
      <patternFill patternType="solid">
        <fgColor rgb="FF99FF66"/>
        <bgColor rgb="FF99FF33"/>
      </patternFill>
    </fill>
    <fill>
      <patternFill patternType="solid">
        <fgColor rgb="FFCCFF00"/>
        <bgColor rgb="FF99FF3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" xfId="20" builtinId="53" customBuiltin="true"/>
    <cellStyle name="Accent 1" xfId="21" builtinId="53" customBuiltin="true"/>
    <cellStyle name="Accent 2" xfId="22" builtinId="53" customBuiltin="true"/>
    <cellStyle name="Accent 3" xfId="23" builtinId="53" customBuiltin="true"/>
    <cellStyle name="Bad" xfId="24" builtinId="53" customBuiltin="true"/>
    <cellStyle name="Error" xfId="25" builtinId="53" customBuiltin="true"/>
    <cellStyle name="Footnote" xfId="26" builtinId="53" customBuiltin="true"/>
    <cellStyle name="Good" xfId="27" builtinId="53" customBuiltin="true"/>
    <cellStyle name="Heading 1" xfId="28" builtinId="53" customBuiltin="true"/>
    <cellStyle name="Heading 2" xfId="29" builtinId="53" customBuiltin="true"/>
    <cellStyle name="Heading 3" xfId="30" builtinId="53" customBuiltin="true"/>
    <cellStyle name="Hyperlink" xfId="31" builtinId="53" customBuiltin="true"/>
    <cellStyle name="Neutral" xfId="32" builtinId="53" customBuiltin="true"/>
    <cellStyle name="Note" xfId="33" builtinId="53" customBuiltin="true"/>
    <cellStyle name="Status" xfId="34" builtinId="53" customBuiltin="true"/>
    <cellStyle name="Text" xfId="35" builtinId="53" customBuiltin="true"/>
    <cellStyle name="Warning" xfId="36" builtinId="53" customBuiltin="true"/>
  </cellStyles>
  <colors>
    <indexedColors>
      <rgbColor rgb="FF000000"/>
      <rgbColor rgb="FFFFFFFF"/>
      <rgbColor rgb="FFFF0000"/>
      <rgbColor rgb="FF66FF00"/>
      <rgbColor rgb="FF0000EE"/>
      <rgbColor rgb="FFCC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83CAFF"/>
      <rgbColor rgb="FF993366"/>
      <rgbColor rgb="FFFFFFCC"/>
      <rgbColor rgb="FF99FF66"/>
      <rgbColor rgb="FF660066"/>
      <rgbColor rgb="FFFF8080"/>
      <rgbColor rgb="FF0066CC"/>
      <rgbColor rgb="FFDDDDDD"/>
      <rgbColor rgb="FF000080"/>
      <rgbColor rgb="FFFF00FF"/>
      <rgbColor rgb="FF99FF33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CC"/>
      <rgbColor rgb="FF3366FF"/>
      <rgbColor rgb="FF33CCCC"/>
      <rgbColor rgb="FFAECF00"/>
      <rgbColor rgb="FFFFD320"/>
      <rgbColor rgb="FFFF9900"/>
      <rgbColor rgb="FFFF420E"/>
      <rgbColor rgb="FF666699"/>
      <rgbColor rgb="FF999999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gapWidth val="100"/>
        <c:overlap val="0"/>
        <c:axId val="8320769"/>
        <c:axId val="85568201"/>
      </c:barChart>
      <c:catAx>
        <c:axId val="8320769"/>
        <c:scaling>
          <c:orientation val="minMax"/>
        </c:scaling>
        <c:delete val="1"/>
        <c:axPos val="b"/>
        <c:numFmt formatCode="MM/DD/YYYY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568201"/>
        <c:crossesAt val="0"/>
        <c:auto val="1"/>
        <c:lblAlgn val="ctr"/>
        <c:lblOffset val="100"/>
      </c:catAx>
      <c:valAx>
        <c:axId val="8556820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20769"/>
        <c:crosses val="min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val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val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Sheet10!$D$14</c:f>
              <c:numCache>
                <c:formatCode>General</c:formatCode>
                <c:ptCount val="1"/>
                <c:pt idx="0">
                  <c:v>1.75</c:v>
                </c:pt>
              </c:numCache>
            </c:numRef>
          </c:val>
        </c:ser>
        <c:gapWidth val="100"/>
        <c:overlap val="0"/>
        <c:axId val="36067671"/>
        <c:axId val="97025163"/>
      </c:barChart>
      <c:catAx>
        <c:axId val="360676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025163"/>
        <c:crosses val="autoZero"/>
        <c:auto val="1"/>
        <c:lblAlgn val="ctr"/>
        <c:lblOffset val="100"/>
      </c:catAx>
      <c:valAx>
        <c:axId val="970251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06767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Sheet10!$B$13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Sheet10!$B$14</c:f>
              <c:numCache>
                <c:formatCode>General</c:formatCode>
                <c:ptCount val="1"/>
                <c:pt idx="0">
                  <c:v>2.125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Sheet10!$C$13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Sheet10!$C$14</c:f>
              <c:numCache>
                <c:formatCode>General</c:formatCode>
                <c:ptCount val="1"/>
                <c:pt idx="0">
                  <c:v>1.875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Sheet10!$D$13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Sheet10!$D$16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yVal>
          <c:smooth val="0"/>
        </c:ser>
        <c:axId val="10430074"/>
        <c:axId val="52244665"/>
      </c:scatterChart>
      <c:valAx>
        <c:axId val="104300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244665"/>
        <c:crosses val="autoZero"/>
        <c:crossBetween val="midCat"/>
      </c:valAx>
      <c:valAx>
        <c:axId val="522446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4300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layout>
        <c:manualLayout>
          <c:xMode val="edge"/>
          <c:yMode val="edge"/>
          <c:x val="0.28496583143508"/>
          <c:y val="0.027826255574946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52050113895216"/>
          <c:y val="0.0192941632732209"/>
          <c:w val="0.570615034168565"/>
          <c:h val="0.980221058755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1"/>
          <c:order val="1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ser>
          <c:idx val="2"/>
          <c:order val="2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val>
        </c:ser>
        <c:ser>
          <c:idx val="3"/>
          <c:order val="3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val>
        </c:ser>
        <c:ser>
          <c:idx val="4"/>
          <c:order val="4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plus>
            <c:minus>
              <c:numRef>
                <c:f>'General questions'!$B$14:$K$14</c:f>
                <c:numCache>
                  <c:formatCode>General</c:formatCode>
                  <c:ptCount val="10"/>
                  <c:pt idx="0">
                    <c:v>3</c:v>
                  </c:pt>
                  <c:pt idx="1">
                    <c:v>0.462910049886276</c:v>
                  </c:pt>
                  <c:pt idx="2">
                    <c:v>0.991031208965115</c:v>
                  </c:pt>
                  <c:pt idx="3">
                    <c:v>0.744023809142845</c:v>
                  </c:pt>
                  <c:pt idx="4">
                    <c:v>1.06066017177982</c:v>
                  </c:pt>
                  <c:pt idx="5">
                    <c:v>1.03509833901353</c:v>
                  </c:pt>
                  <c:pt idx="6">
                    <c:v>0.83452296039628</c:v>
                  </c:pt>
                  <c:pt idx="7">
                    <c:v>1.0690449676497</c:v>
                  </c:pt>
                  <c:pt idx="8">
                    <c:v>0.707106781186548</c:v>
                  </c:pt>
                  <c:pt idx="9">
                    <c:v>0.640869944461656</c:v>
                  </c:pt>
                </c:numCache>
              </c:numRef>
            </c:minus>
          </c:errBars>
          <c:cat>
            <c:strRef>
              <c:f>'General questions'!$B$13</c:f>
              <c:strCache>
                <c:ptCount val="1"/>
                <c:pt idx="0">
                  <c:v>3.5</c:v>
                </c:pt>
              </c:strCache>
            </c:strRef>
          </c:cat>
          <c: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val>
        </c:ser>
        <c:gapWidth val="100"/>
        <c:overlap val="-20"/>
        <c:axId val="48170772"/>
        <c:axId val="51313789"/>
      </c:barChart>
      <c:catAx>
        <c:axId val="481707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313789"/>
        <c:crosses val="autoZero"/>
        <c:auto val="1"/>
        <c:lblAlgn val="ctr"/>
        <c:lblOffset val="100"/>
      </c:catAx>
      <c:valAx>
        <c:axId val="51313789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170772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652016857314871"/>
          <c:y val="0.019387359441644"/>
          <c:w val="0.570620108368453"/>
          <c:h val="0.9802248933695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ser>
          <c:idx val="1"/>
          <c:order val="1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</c:ser>
        <c:ser>
          <c:idx val="2"/>
          <c:order val="2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plus>
            <c:minus>
              <c:numRef>
                <c:f>'General questions'!$B$3:$B$10</c:f>
                <c:numCache>
                  <c:formatCode>General</c:formatCode>
                  <c:ptCount val="8"/>
                  <c:pt idx="0">
                    <c:v>3</c:v>
                  </c:pt>
                  <c:pt idx="1">
                    <c:v>4</c:v>
                  </c:pt>
                  <c:pt idx="2">
                    <c:v>4</c:v>
                  </c:pt>
                  <c:pt idx="3">
                    <c:v>4</c:v>
                  </c:pt>
                  <c:pt idx="4">
                    <c:v>4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</c:numCache>
              </c:numRef>
            </c:minus>
          </c:errBars>
          <c: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val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99ccff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</c:ser>
        <c:gapWidth val="100"/>
        <c:overlap val="-20"/>
        <c:axId val="3598401"/>
        <c:axId val="6478215"/>
      </c:barChart>
      <c:catAx>
        <c:axId val="359840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78215"/>
        <c:crosses val="autoZero"/>
        <c:auto val="1"/>
        <c:lblAlgn val="ctr"/>
        <c:lblOffset val="100"/>
      </c:catAx>
      <c:valAx>
        <c:axId val="6478215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98401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Task characteristics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questions'!$C$12</c:f>
              <c:strCache>
                <c:ptCount val="1"/>
                <c:pt idx="0">
                  <c:v>Tasks became more challenging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questions'!$C$16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questions'!$C$13</c:f>
              <c:numCache>
                <c:formatCode>General</c:formatCode>
                <c:ptCount val="1"/>
                <c:pt idx="0">
                  <c:v>4.75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questions'!$D$12</c:f>
              <c:strCache>
                <c:ptCount val="1"/>
                <c:pt idx="0">
                  <c:v>I became more exhausted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questions'!$D$16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questions'!$D$13</c:f>
              <c:numCache>
                <c:formatCode>General</c:formatCode>
                <c:ptCount val="1"/>
                <c:pt idx="0">
                  <c:v>3.875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questions'!$B$12</c:f>
              <c:strCache>
                <c:ptCount val="1"/>
                <c:pt idx="0">
                  <c:v>Tasks became more tedious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questions'!$B$16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questions'!$B$13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questions'!$E$12</c:f>
              <c:strCache>
                <c:ptCount val="1"/>
                <c:pt idx="0">
                  <c:v>A robot collaboration is beneficial in such tasks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plus>
            <c:minus>
              <c:numRef>
                <c:f>'General questions'!$B$14,'General questions'!$E$14</c:f>
                <c:numCache>
                  <c:formatCode>General</c:formatCode>
                  <c:ptCount val="2"/>
                  <c:pt idx="0">
                    <c:v>3</c:v>
                  </c:pt>
                  <c:pt idx="1">
                    <c:v>0.744023809142845</c:v>
                  </c:pt>
                </c:numCache>
              </c:numRef>
            </c:minus>
          </c:errBars>
          <c:xVal>
            <c:numRef>
              <c:f>'General questions'!$E$16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questions'!$E$13</c:f>
              <c:numCache>
                <c:formatCode>General</c:formatCode>
                <c:ptCount val="1"/>
                <c:pt idx="0">
                  <c:v>3.5</c:v>
                </c:pt>
              </c:numCache>
            </c:numRef>
          </c:yVal>
          <c:smooth val="0"/>
        </c:ser>
        <c:axId val="91801707"/>
        <c:axId val="40257262"/>
      </c:scatterChart>
      <c:valAx>
        <c:axId val="9180170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one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257262"/>
        <c:crossesAt val="0"/>
        <c:crossBetween val="midCat"/>
      </c:valAx>
      <c:valAx>
        <c:axId val="40257262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 of Likert scale answers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801707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Collaboration characteristics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'General questions'!$G$12</c:f>
              <c:strCache>
                <c:ptCount val="1"/>
                <c:pt idx="0">
                  <c:v>The robot adapted to my preferences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questions'!$G$16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Ref>
              <c:f>'General questions'!$G$13</c:f>
              <c:numCache>
                <c:formatCode>General</c:formatCode>
                <c:ptCount val="1"/>
                <c:pt idx="0">
                  <c:v>3.75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'General questions'!$F$12</c:f>
              <c:strCache>
                <c:ptCount val="1"/>
                <c:pt idx="0">
                  <c:v>It became harder to focus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questions'!$F$16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'General questions'!$F$13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'General questions'!$H$12</c:f>
              <c:strCache>
                <c:ptCount val="1"/>
                <c:pt idx="0">
                  <c:v>I would work with such a robot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questions'!$H$16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'General questions'!$H$13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'General questions'!$I$12</c:f>
              <c:strCache>
                <c:ptCount val="1"/>
                <c:pt idx="0">
                  <c:v>My interest in collaborating with the robot faded away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questions'!$I$16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'General questions'!$I$13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'General questions'!$J$12</c:f>
              <c:strCache>
                <c:ptCount val="1"/>
                <c:pt idx="0">
                  <c:v>I liked collaborating with the robot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questions'!$J$16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'General questions'!$J$13</c:f>
              <c:numCache>
                <c:formatCode>General</c:formatCode>
                <c:ptCount val="1"/>
                <c:pt idx="0">
                  <c:v>4.25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'General questions'!$K$12</c:f>
              <c:strCache>
                <c:ptCount val="1"/>
                <c:pt idx="0">
                  <c:v>I became more comfortable, interacting with the robot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'General questions'!$K$16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'General questions'!$K$13</c:f>
              <c:numCache>
                <c:formatCode>General</c:formatCode>
                <c:ptCount val="1"/>
                <c:pt idx="0">
                  <c:v>4.125</c:v>
                </c:pt>
              </c:numCache>
            </c:numRef>
          </c:yVal>
          <c:smooth val="0"/>
        </c:ser>
        <c:axId val="83887725"/>
        <c:axId val="92910148"/>
      </c:scatterChart>
      <c:valAx>
        <c:axId val="838877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910148"/>
        <c:crosses val="autoZero"/>
        <c:crossBetween val="midCat"/>
      </c:valAx>
      <c:valAx>
        <c:axId val="92910148"/>
        <c:scaling>
          <c:orientation val="minMax"/>
          <c:max val="6"/>
          <c:min val="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887725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Mean of NASA-TLX over 8 participants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'NASA-TLX'!$A$18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plus>
            <c:minus>
              <c:numRef>
                <c:f>'NASA-TLX'!$C$18</c:f>
                <c:numCache>
                  <c:formatCode>General</c:formatCode>
                  <c:ptCount val="1"/>
                  <c:pt idx="0">
                    <c:v>17.2828362421053</c:v>
                  </c:pt>
                </c:numCache>
              </c:numRef>
            </c:minus>
          </c:errBars>
          <c:val>
            <c:numRef>
              <c:f>'NASA-TLX'!$B$18</c:f>
              <c:numCache>
                <c:formatCode>General</c:formatCode>
                <c:ptCount val="1"/>
                <c:pt idx="0">
                  <c:v>47.125</c:v>
                </c:pt>
              </c:numCache>
            </c:numRef>
          </c:val>
        </c:ser>
        <c:ser>
          <c:idx val="1"/>
          <c:order val="1"/>
          <c:tx>
            <c:strRef>
              <c:f>'NASA-TLX'!$A$19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plus>
            <c:minus>
              <c:numRef>
                <c:f>'NASA-TLX'!$C$19</c:f>
                <c:numCache>
                  <c:formatCode>General</c:formatCode>
                  <c:ptCount val="1"/>
                  <c:pt idx="0">
                    <c:v>14.4759653021334</c:v>
                  </c:pt>
                </c:numCache>
              </c:numRef>
            </c:minus>
          </c:errBars>
          <c:val>
            <c:numRef>
              <c:f>'NASA-TLX'!$B$19</c:f>
              <c:numCache>
                <c:formatCode>General</c:formatCode>
                <c:ptCount val="1"/>
                <c:pt idx="0">
                  <c:v>56.875</c:v>
                </c:pt>
              </c:numCache>
            </c:numRef>
          </c:val>
        </c:ser>
        <c:ser>
          <c:idx val="2"/>
          <c:order val="2"/>
          <c:tx>
            <c:strRef>
              <c:f>'NASA-TLX'!$A$20</c:f>
              <c:strCache>
                <c:ptCount val="1"/>
                <c:pt idx="0">
                  <c:v>type3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plus>
            <c:minus>
              <c:numRef>
                <c:f>'NASA-TLX'!$C$20</c:f>
                <c:numCache>
                  <c:formatCode>General</c:formatCode>
                  <c:ptCount val="1"/>
                  <c:pt idx="0">
                    <c:v>18.9543624831556</c:v>
                  </c:pt>
                </c:numCache>
              </c:numRef>
            </c:minus>
          </c:errBars>
          <c:val>
            <c:numRef>
              <c:f>'NASA-TLX'!$B$20</c:f>
              <c:numCache>
                <c:formatCode>General</c:formatCode>
                <c:ptCount val="1"/>
                <c:pt idx="0">
                  <c:v>64.125</c:v>
                </c:pt>
              </c:numCache>
            </c:numRef>
          </c:val>
        </c:ser>
        <c:gapWidth val="100"/>
        <c:overlap val="-20"/>
        <c:axId val="87244298"/>
        <c:axId val="65163923"/>
      </c:barChart>
      <c:catAx>
        <c:axId val="872442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163923"/>
        <c:crosses val="autoZero"/>
        <c:auto val="1"/>
        <c:lblAlgn val="ctr"/>
        <c:lblOffset val="100"/>
      </c:catAx>
      <c:valAx>
        <c:axId val="65163923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 of NASA-TLX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244298"/>
        <c:crossesAt val="0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demand</a:t>
            </a:r>
          </a:p>
        </c:rich>
      </c:tx>
      <c:layout>
        <c:manualLayout>
          <c:xMode val="edge"/>
          <c:yMode val="edge"/>
          <c:x val="0.311323171512745"/>
          <c:y val="0.0345210345210345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'NASA-TLX'!$B$68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'NASA-TLX'!$B$69</c:f>
              <c:numCache>
                <c:formatCode>General</c:formatCode>
                <c:ptCount val="1"/>
                <c:pt idx="0">
                  <c:v>36.875</c:v>
                </c:pt>
              </c:numCache>
            </c:numRef>
          </c:val>
        </c:ser>
        <c:ser>
          <c:idx val="1"/>
          <c:order val="1"/>
          <c:tx>
            <c:strRef>
              <c:f>'NASA-TLX'!$C$68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'NASA-TLX'!$C$69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</c:ser>
        <c:ser>
          <c:idx val="2"/>
          <c:order val="2"/>
          <c:tx>
            <c:strRef>
              <c:f>'NASA-TLX'!$D$68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'NASA-TLX'!$D$69</c:f>
              <c:numCache>
                <c:formatCode>General</c:formatCode>
                <c:ptCount val="1"/>
                <c:pt idx="0">
                  <c:v>83.125</c:v>
                </c:pt>
              </c:numCache>
            </c:numRef>
          </c:val>
        </c:ser>
        <c:gapWidth val="100"/>
        <c:overlap val="-20"/>
        <c:axId val="61513053"/>
        <c:axId val="670789"/>
      </c:barChart>
      <c:catAx>
        <c:axId val="615130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0789"/>
        <c:crosses val="autoZero"/>
        <c:auto val="1"/>
        <c:lblAlgn val="ctr"/>
        <c:lblOffset val="100"/>
      </c:catAx>
      <c:valAx>
        <c:axId val="670789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51305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mental dimension over long term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'NASA-TLX'!$B$105</c:f>
              <c:strCache>
                <c:ptCount val="1"/>
                <c:pt idx="0">
                  <c:v>round1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'NASA-TLX'!$B$106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'NASA-TLX'!$C$105</c:f>
              <c:strCache>
                <c:ptCount val="1"/>
                <c:pt idx="0">
                  <c:v>round2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'NASA-TLX'!$C$106</c:f>
              <c:numCache>
                <c:formatCode>General</c:formatCode>
                <c:ptCount val="1"/>
                <c:pt idx="0">
                  <c:v>13.375</c:v>
                </c:pt>
              </c:numCache>
            </c:numRef>
          </c:val>
        </c:ser>
        <c:ser>
          <c:idx val="2"/>
          <c:order val="2"/>
          <c:tx>
            <c:strRef>
              <c:f>'NASA-TLX'!$D$105</c:f>
              <c:strCache>
                <c:ptCount val="1"/>
                <c:pt idx="0">
                  <c:v>round3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'NASA-TLX'!$D$106</c:f>
              <c:numCache>
                <c:formatCode>General</c:formatCode>
                <c:ptCount val="1"/>
                <c:pt idx="0">
                  <c:v>10.5</c:v>
                </c:pt>
              </c:numCache>
            </c:numRef>
          </c:val>
        </c:ser>
        <c:ser>
          <c:idx val="3"/>
          <c:order val="3"/>
          <c:tx>
            <c:strRef>
              <c:f>'NASA-TLX'!$E$105</c:f>
              <c:strCache>
                <c:ptCount val="1"/>
                <c:pt idx="0">
                  <c:v>round4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'NASA-TLX'!$E$106</c:f>
              <c:numCache>
                <c:formatCode>General</c:formatCode>
                <c:ptCount val="1"/>
                <c:pt idx="0">
                  <c:v>12.625</c:v>
                </c:pt>
              </c:numCache>
            </c:numRef>
          </c:val>
        </c:ser>
        <c:gapWidth val="100"/>
        <c:overlap val="0"/>
        <c:axId val="76187137"/>
        <c:axId val="41001486"/>
      </c:barChart>
      <c:catAx>
        <c:axId val="761871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001486"/>
        <c:crosses val="autoZero"/>
        <c:auto val="1"/>
        <c:lblAlgn val="ctr"/>
        <c:lblOffset val="100"/>
      </c:catAx>
      <c:valAx>
        <c:axId val="410014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18713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NASA-TLX: Temporal demand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'NASA-TLX'!$S$67</c:f>
              <c:strCache>
                <c:ptCount val="1"/>
                <c:pt idx="0">
                  <c:v>type1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'NASA-TLX'!$S$68</c:f>
              <c:numCache>
                <c:formatCode>General</c:formatCode>
                <c:ptCount val="1"/>
                <c:pt idx="0">
                  <c:v>39.375</c:v>
                </c:pt>
              </c:numCache>
            </c:numRef>
          </c:val>
        </c:ser>
        <c:ser>
          <c:idx val="1"/>
          <c:order val="1"/>
          <c:tx>
            <c:strRef>
              <c:f>'NASA-TLX'!$T$67</c:f>
              <c:strCache>
                <c:ptCount val="1"/>
                <c:pt idx="0">
                  <c:v>type2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'NASA-TLX'!$T$68</c:f>
              <c:numCache>
                <c:formatCode>General</c:formatCode>
                <c:ptCount val="1"/>
                <c:pt idx="0">
                  <c:v>41.875</c:v>
                </c:pt>
              </c:numCache>
            </c:numRef>
          </c:val>
        </c:ser>
        <c:ser>
          <c:idx val="2"/>
          <c:order val="2"/>
          <c:tx>
            <c:strRef>
              <c:f>'NASA-TLX'!$U$67</c:f>
              <c:strCache>
                <c:ptCount val="1"/>
                <c:pt idx="0">
                  <c:v>type4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'NASA-TLX'!$U$68</c:f>
              <c:numCache>
                <c:formatCode>General</c:formatCode>
                <c:ptCount val="1"/>
                <c:pt idx="0">
                  <c:v>53.125</c:v>
                </c:pt>
              </c:numCache>
            </c:numRef>
          </c:val>
        </c:ser>
        <c:gapWidth val="100"/>
        <c:overlap val="-20"/>
        <c:axId val="10294416"/>
        <c:axId val="99076122"/>
      </c:barChart>
      <c:catAx>
        <c:axId val="1029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076122"/>
        <c:crosses val="autoZero"/>
        <c:auto val="1"/>
        <c:lblAlgn val="ctr"/>
        <c:lblOffset val="100"/>
      </c:catAx>
      <c:valAx>
        <c:axId val="99076122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x5 of NASA-TLX responses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29441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could anticipate my actions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times'!$C$13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times'!$C$14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times'!$D$13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times'!$D$14</c:f>
              <c:numCache>
                <c:formatCode>General</c:formatCode>
                <c:ptCount val="1"/>
                <c:pt idx="0">
                  <c:v>3.375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times'!$E$13</c:f>
              <c:strCache>
                <c:ptCount val="1"/>
                <c:pt idx="0">
                  <c:v>Type 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times'!$E$14</c:f>
              <c:numCache>
                <c:formatCode>General</c:formatCode>
                <c:ptCount val="1"/>
                <c:pt idx="0">
                  <c:v>4.5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times'!$F$13</c:f>
              <c:strCache>
                <c:ptCount val="1"/>
                <c:pt idx="0">
                  <c:v>Type 1-3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times'!$F$14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val>
        </c:ser>
        <c:gapWidth val="100"/>
        <c:overlap val="-20"/>
        <c:axId val="59915435"/>
        <c:axId val="51817409"/>
      </c:barChart>
      <c:catAx>
        <c:axId val="599154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1817409"/>
        <c:crosses val="autoZero"/>
        <c:auto val="1"/>
        <c:lblAlgn val="ctr"/>
        <c:lblOffset val="100"/>
      </c:catAx>
      <c:valAx>
        <c:axId val="518174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91543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acted as I expected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times'!$H$13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times'!$H$14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times'!$I$13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times'!$I$14</c:f>
              <c:numCache>
                <c:formatCode>General</c:formatCode>
                <c:ptCount val="1"/>
                <c:pt idx="0">
                  <c:v>3.75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times'!$J$13</c:f>
              <c:strCache>
                <c:ptCount val="1"/>
                <c:pt idx="0">
                  <c:v>Type 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times'!$J$14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times'!$K$13</c:f>
              <c:strCache>
                <c:ptCount val="1"/>
                <c:pt idx="0">
                  <c:v>Type 1-3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times'!$K$14</c:f>
              <c:numCache>
                <c:formatCode>General</c:formatCode>
                <c:ptCount val="1"/>
                <c:pt idx="0">
                  <c:v>3.83333333333333</c:v>
                </c:pt>
              </c:numCache>
            </c:numRef>
          </c:val>
        </c:ser>
        <c:gapWidth val="100"/>
        <c:overlap val="-20"/>
        <c:axId val="6315943"/>
        <c:axId val="65441889"/>
      </c:barChart>
      <c:catAx>
        <c:axId val="6315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441889"/>
        <c:crosses val="autoZero"/>
        <c:auto val="1"/>
        <c:lblAlgn val="ctr"/>
        <c:lblOffset val="100"/>
      </c:catAx>
      <c:valAx>
        <c:axId val="654418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1594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The robot took over at the right times, when I needed assistance</a:t>
            </a:r>
          </a:p>
        </c:rich>
      </c:tx>
      <c:layout>
        <c:manualLayout>
          <c:xMode val="edge"/>
          <c:yMode val="edge"/>
          <c:x val="0.0954375"/>
          <c:y val="0.0293333333333333"/>
        </c:manualLayout>
      </c:layout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'Robot_acted_as_I_expected || took over at the right times'!$M$13</c:f>
              <c:strCache>
                <c:ptCount val="1"/>
                <c:pt idx="0">
                  <c:v>Type 1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times'!$M$14</c:f>
              <c:numCache>
                <c:formatCode>General</c:formatCode>
                <c:ptCount val="1"/>
                <c:pt idx="0">
                  <c:v>3.375</c:v>
                </c:pt>
              </c:numCache>
            </c:numRef>
          </c:val>
        </c:ser>
        <c:ser>
          <c:idx val="1"/>
          <c:order val="1"/>
          <c:tx>
            <c:strRef>
              <c:f>'Robot_acted_as_I_expected || took over at the right times'!$N$13</c:f>
              <c:strCache>
                <c:ptCount val="1"/>
                <c:pt idx="0">
                  <c:v>Type 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times'!$N$14</c:f>
              <c:numCache>
                <c:formatCode>General</c:formatCode>
                <c:ptCount val="1"/>
                <c:pt idx="0">
                  <c:v>3.125</c:v>
                </c:pt>
              </c:numCache>
            </c:numRef>
          </c:val>
        </c:ser>
        <c:ser>
          <c:idx val="2"/>
          <c:order val="2"/>
          <c:tx>
            <c:strRef>
              <c:f>'Robot_acted_as_I_expected || took over at the right times'!$O$13</c:f>
              <c:strCache>
                <c:ptCount val="1"/>
                <c:pt idx="0">
                  <c:v>Type 3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times'!$O$14</c:f>
              <c:numCache>
                <c:formatCode>General</c:formatCode>
                <c:ptCount val="1"/>
                <c:pt idx="0">
                  <c:v>4.375</c:v>
                </c:pt>
              </c:numCache>
            </c:numRef>
          </c:val>
        </c:ser>
        <c:ser>
          <c:idx val="3"/>
          <c:order val="3"/>
          <c:tx>
            <c:strRef>
              <c:f>'Robot_acted_as_I_expected || took over at the right times'!$P$13</c:f>
              <c:strCache>
                <c:ptCount val="1"/>
                <c:pt idx="0">
                  <c:v>Type 1-3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'Robot_acted_as_I_expected || took over at the right times'!$P$14</c:f>
              <c:numCache>
                <c:formatCode>General</c:formatCode>
                <c:ptCount val="1"/>
                <c:pt idx="0">
                  <c:v>3.625</c:v>
                </c:pt>
              </c:numCache>
            </c:numRef>
          </c:val>
        </c:ser>
        <c:gapWidth val="100"/>
        <c:overlap val="-20"/>
        <c:axId val="26603483"/>
        <c:axId val="32220007"/>
      </c:barChart>
      <c:catAx>
        <c:axId val="266034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220007"/>
        <c:crosses val="autoZero"/>
        <c:auto val="1"/>
        <c:lblAlgn val="ctr"/>
        <c:lblOffset val="100"/>
      </c:catAx>
      <c:valAx>
        <c:axId val="322200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Means of Likert scale responses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6034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763920</xdr:colOff>
      <xdr:row>1</xdr:row>
      <xdr:rowOff>767880</xdr:rowOff>
    </xdr:from>
    <xdr:to>
      <xdr:col>14</xdr:col>
      <xdr:colOff>122400</xdr:colOff>
      <xdr:row>19</xdr:row>
      <xdr:rowOff>65520</xdr:rowOff>
    </xdr:to>
    <xdr:graphicFrame>
      <xdr:nvGraphicFramePr>
        <xdr:cNvPr id="0" name=""/>
        <xdr:cNvGraphicFramePr/>
      </xdr:nvGraphicFramePr>
      <xdr:xfrm>
        <a:off x="5450040" y="930240"/>
        <a:ext cx="5607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541440</xdr:colOff>
      <xdr:row>1</xdr:row>
      <xdr:rowOff>1038240</xdr:rowOff>
    </xdr:from>
    <xdr:to>
      <xdr:col>15</xdr:col>
      <xdr:colOff>694800</xdr:colOff>
      <xdr:row>20</xdr:row>
      <xdr:rowOff>169920</xdr:rowOff>
    </xdr:to>
    <xdr:graphicFrame>
      <xdr:nvGraphicFramePr>
        <xdr:cNvPr id="1" name=""/>
        <xdr:cNvGraphicFramePr/>
      </xdr:nvGraphicFramePr>
      <xdr:xfrm>
        <a:off x="6789600" y="1200600"/>
        <a:ext cx="5620680" cy="323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36360</xdr:colOff>
      <xdr:row>11</xdr:row>
      <xdr:rowOff>36000</xdr:rowOff>
    </xdr:from>
    <xdr:to>
      <xdr:col>11</xdr:col>
      <xdr:colOff>195120</xdr:colOff>
      <xdr:row>28</xdr:row>
      <xdr:rowOff>223560</xdr:rowOff>
    </xdr:to>
    <xdr:graphicFrame>
      <xdr:nvGraphicFramePr>
        <xdr:cNvPr id="2" name=""/>
        <xdr:cNvGraphicFramePr/>
      </xdr:nvGraphicFramePr>
      <xdr:xfrm>
        <a:off x="3160440" y="2839320"/>
        <a:ext cx="56260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552600</xdr:colOff>
      <xdr:row>25</xdr:row>
      <xdr:rowOff>156600</xdr:rowOff>
    </xdr:from>
    <xdr:to>
      <xdr:col>6</xdr:col>
      <xdr:colOff>44280</xdr:colOff>
      <xdr:row>48</xdr:row>
      <xdr:rowOff>130320</xdr:rowOff>
    </xdr:to>
    <xdr:graphicFrame>
      <xdr:nvGraphicFramePr>
        <xdr:cNvPr id="3" name=""/>
        <xdr:cNvGraphicFramePr/>
      </xdr:nvGraphicFramePr>
      <xdr:xfrm>
        <a:off x="7381800" y="4797000"/>
        <a:ext cx="6321240" cy="3712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870120</xdr:colOff>
      <xdr:row>25</xdr:row>
      <xdr:rowOff>160200</xdr:rowOff>
    </xdr:from>
    <xdr:to>
      <xdr:col>3</xdr:col>
      <xdr:colOff>20160</xdr:colOff>
      <xdr:row>48</xdr:row>
      <xdr:rowOff>134640</xdr:rowOff>
    </xdr:to>
    <xdr:graphicFrame>
      <xdr:nvGraphicFramePr>
        <xdr:cNvPr id="4" name=""/>
        <xdr:cNvGraphicFramePr/>
      </xdr:nvGraphicFramePr>
      <xdr:xfrm>
        <a:off x="870120" y="4800600"/>
        <a:ext cx="5979240" cy="3713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1096560</xdr:colOff>
      <xdr:row>54</xdr:row>
      <xdr:rowOff>89280</xdr:rowOff>
    </xdr:from>
    <xdr:to>
      <xdr:col>2</xdr:col>
      <xdr:colOff>2246040</xdr:colOff>
      <xdr:row>74</xdr:row>
      <xdr:rowOff>77400</xdr:rowOff>
    </xdr:to>
    <xdr:graphicFrame>
      <xdr:nvGraphicFramePr>
        <xdr:cNvPr id="5" name="Task characteristics "/>
        <xdr:cNvGraphicFramePr/>
      </xdr:nvGraphicFramePr>
      <xdr:xfrm>
        <a:off x="1096560" y="9443880"/>
        <a:ext cx="57024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155160</xdr:colOff>
      <xdr:row>28</xdr:row>
      <xdr:rowOff>99360</xdr:rowOff>
    </xdr:from>
    <xdr:to>
      <xdr:col>11</xdr:col>
      <xdr:colOff>2252520</xdr:colOff>
      <xdr:row>48</xdr:row>
      <xdr:rowOff>92160</xdr:rowOff>
    </xdr:to>
    <xdr:graphicFrame>
      <xdr:nvGraphicFramePr>
        <xdr:cNvPr id="6" name=""/>
        <xdr:cNvGraphicFramePr/>
      </xdr:nvGraphicFramePr>
      <xdr:xfrm>
        <a:off x="20643120" y="5227560"/>
        <a:ext cx="6650280" cy="324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632160</xdr:colOff>
      <xdr:row>23</xdr:row>
      <xdr:rowOff>93960</xdr:rowOff>
    </xdr:from>
    <xdr:to>
      <xdr:col>8</xdr:col>
      <xdr:colOff>708480</xdr:colOff>
      <xdr:row>43</xdr:row>
      <xdr:rowOff>84600</xdr:rowOff>
    </xdr:to>
    <xdr:graphicFrame>
      <xdr:nvGraphicFramePr>
        <xdr:cNvPr id="7" name=""/>
        <xdr:cNvGraphicFramePr/>
      </xdr:nvGraphicFramePr>
      <xdr:xfrm>
        <a:off x="1413000" y="5606280"/>
        <a:ext cx="55436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113400</xdr:colOff>
      <xdr:row>55</xdr:row>
      <xdr:rowOff>42120</xdr:rowOff>
    </xdr:from>
    <xdr:to>
      <xdr:col>13</xdr:col>
      <xdr:colOff>266760</xdr:colOff>
      <xdr:row>65</xdr:row>
      <xdr:rowOff>62640</xdr:rowOff>
    </xdr:to>
    <xdr:graphicFrame>
      <xdr:nvGraphicFramePr>
        <xdr:cNvPr id="8" name=""/>
        <xdr:cNvGraphicFramePr/>
      </xdr:nvGraphicFramePr>
      <xdr:xfrm>
        <a:off x="4799520" y="10756440"/>
        <a:ext cx="562068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395280</xdr:colOff>
      <xdr:row>105</xdr:row>
      <xdr:rowOff>159840</xdr:rowOff>
    </xdr:from>
    <xdr:to>
      <xdr:col>7</xdr:col>
      <xdr:colOff>554040</xdr:colOff>
      <xdr:row>125</xdr:row>
      <xdr:rowOff>147960</xdr:rowOff>
    </xdr:to>
    <xdr:graphicFrame>
      <xdr:nvGraphicFramePr>
        <xdr:cNvPr id="9" name=""/>
        <xdr:cNvGraphicFramePr/>
      </xdr:nvGraphicFramePr>
      <xdr:xfrm>
        <a:off x="395280" y="22582080"/>
        <a:ext cx="56260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36360</xdr:colOff>
      <xdr:row>66</xdr:row>
      <xdr:rowOff>36000</xdr:rowOff>
    </xdr:from>
    <xdr:to>
      <xdr:col>28</xdr:col>
      <xdr:colOff>194760</xdr:colOff>
      <xdr:row>82</xdr:row>
      <xdr:rowOff>63360</xdr:rowOff>
    </xdr:to>
    <xdr:graphicFrame>
      <xdr:nvGraphicFramePr>
        <xdr:cNvPr id="10" name=""/>
        <xdr:cNvGraphicFramePr/>
      </xdr:nvGraphicFramePr>
      <xdr:xfrm>
        <a:off x="16438320" y="14135400"/>
        <a:ext cx="56257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46440</xdr:colOff>
      <xdr:row>17</xdr:row>
      <xdr:rowOff>128520</xdr:rowOff>
    </xdr:from>
    <xdr:to>
      <xdr:col>7</xdr:col>
      <xdr:colOff>116640</xdr:colOff>
      <xdr:row>37</xdr:row>
      <xdr:rowOff>117000</xdr:rowOff>
    </xdr:to>
    <xdr:graphicFrame>
      <xdr:nvGraphicFramePr>
        <xdr:cNvPr id="11" name=""/>
        <xdr:cNvGraphicFramePr/>
      </xdr:nvGraphicFramePr>
      <xdr:xfrm>
        <a:off x="46440" y="49658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478800</xdr:colOff>
      <xdr:row>17</xdr:row>
      <xdr:rowOff>115920</xdr:rowOff>
    </xdr:from>
    <xdr:to>
      <xdr:col>14</xdr:col>
      <xdr:colOff>549000</xdr:colOff>
      <xdr:row>37</xdr:row>
      <xdr:rowOff>104400</xdr:rowOff>
    </xdr:to>
    <xdr:graphicFrame>
      <xdr:nvGraphicFramePr>
        <xdr:cNvPr id="12" name=""/>
        <xdr:cNvGraphicFramePr/>
      </xdr:nvGraphicFramePr>
      <xdr:xfrm>
        <a:off x="6168240" y="49532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86040</xdr:colOff>
      <xdr:row>18</xdr:row>
      <xdr:rowOff>87840</xdr:rowOff>
    </xdr:from>
    <xdr:to>
      <xdr:col>23</xdr:col>
      <xdr:colOff>156240</xdr:colOff>
      <xdr:row>38</xdr:row>
      <xdr:rowOff>76320</xdr:rowOff>
    </xdr:to>
    <xdr:graphicFrame>
      <xdr:nvGraphicFramePr>
        <xdr:cNvPr id="13" name=""/>
        <xdr:cNvGraphicFramePr/>
      </xdr:nvGraphicFramePr>
      <xdr:xfrm>
        <a:off x="13090680" y="5087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C9"/>
  <sheetViews>
    <sheetView windowProtection="false" showFormulas="false" showGridLines="true" showRowColHeaders="true" showZeros="true" rightToLeft="false" tabSelected="false" showOutlineSymbols="true" defaultGridColor="true" view="normal" topLeftCell="BL1" colorId="64" zoomScale="100" zoomScaleNormal="100" zoomScalePageLayoutView="100" workbookViewId="0">
      <selection pane="topLeft" activeCell="BN1" activeCellId="0" sqref="BN1"/>
    </sheetView>
  </sheetViews>
  <sheetFormatPr defaultRowHeight="12.8"/>
  <cols>
    <col collapsed="false" hidden="false" max="1" min="1" style="0" width="16.469387755102"/>
    <col collapsed="false" hidden="false" max="2" min="2" style="0" width="16.1989795918367"/>
    <col collapsed="false" hidden="false" max="3" min="3" style="0" width="35.0969387755102"/>
    <col collapsed="false" hidden="false" max="4" min="4" style="0" width="26.8622448979592"/>
    <col collapsed="false" hidden="false" max="5" min="5" style="0" width="5.53571428571429"/>
    <col collapsed="false" hidden="false" max="6" min="6" style="0" width="41.3061224489796"/>
    <col collapsed="false" hidden="false" max="7" min="7" style="0" width="8.23469387755102"/>
    <col collapsed="false" hidden="false" max="8" min="8" style="0" width="73.3010204081633"/>
    <col collapsed="false" hidden="false" max="9" min="9" style="0" width="62.6377551020408"/>
    <col collapsed="false" hidden="false" max="10" min="10" style="0" width="89.9030612244898"/>
    <col collapsed="false" hidden="false" max="11" min="11" style="0" width="73.1632653061225"/>
    <col collapsed="false" hidden="false" max="12" min="12" style="0" width="67.4948979591837"/>
    <col collapsed="false" hidden="false" max="13" min="13" style="0" width="86.9336734693878"/>
    <col collapsed="false" hidden="false" max="14" min="14" style="0" width="68.1683673469388"/>
    <col collapsed="false" hidden="false" max="15" min="15" style="0" width="78.9693877551021"/>
    <col collapsed="false" hidden="false" max="16" min="16" style="0" width="59.9387755102041"/>
    <col collapsed="false" hidden="false" max="17" min="17" style="0" width="63.5816326530612"/>
    <col collapsed="false" hidden="false" max="18" min="18" style="0" width="72.3571428571429"/>
    <col collapsed="false" hidden="false" max="19" min="19" style="0" width="73.4336734693878"/>
    <col collapsed="false" hidden="false" max="20" min="20" style="0" width="111.505102040816"/>
    <col collapsed="false" hidden="false" max="21" min="21" style="0" width="97.4642857142857"/>
    <col collapsed="false" hidden="false" max="22" min="22" style="0" width="96.7908163265306"/>
    <col collapsed="false" hidden="false" max="23" min="23" style="0" width="96.25"/>
    <col collapsed="false" hidden="false" max="24" min="24" style="0" width="90.984693877551"/>
    <col collapsed="false" hidden="false" max="25" min="25" style="0" width="58.3163265306122"/>
    <col collapsed="false" hidden="false" max="26" min="26" style="0" width="84.9081632653061"/>
    <col collapsed="false" hidden="false" max="27" min="27" style="0" width="65.8775510204082"/>
    <col collapsed="false" hidden="false" max="28" min="28" style="0" width="56.1581632653061"/>
    <col collapsed="false" hidden="false" max="29" min="29" style="0" width="68.9795918367347"/>
    <col collapsed="false" hidden="false" max="30" min="30" style="0" width="56.8316326530612"/>
    <col collapsed="false" hidden="false" max="31" min="31" style="0" width="57.7755102040816"/>
    <col collapsed="false" hidden="false" max="32" min="32" style="0" width="73.3010204081633"/>
    <col collapsed="false" hidden="false" max="33" min="33" style="0" width="62.6377551020408"/>
    <col collapsed="false" hidden="false" max="34" min="34" style="0" width="89.9030612244898"/>
    <col collapsed="false" hidden="false" max="35" min="35" style="0" width="73.1632653061225"/>
    <col collapsed="false" hidden="false" max="36" min="36" style="0" width="67.4948979591837"/>
    <col collapsed="false" hidden="false" max="37" min="37" style="0" width="86.9336734693878"/>
    <col collapsed="false" hidden="false" max="38" min="38" style="0" width="68.1683673469388"/>
    <col collapsed="false" hidden="false" max="39" min="39" style="0" width="78.9693877551021"/>
    <col collapsed="false" hidden="false" max="40" min="40" style="0" width="59.9387755102041"/>
    <col collapsed="false" hidden="false" max="41" min="41" style="0" width="63.5816326530612"/>
    <col collapsed="false" hidden="false" max="42" min="42" style="0" width="72.3571428571429"/>
    <col collapsed="false" hidden="false" max="43" min="43" style="0" width="73.4336734693878"/>
    <col collapsed="false" hidden="false" max="44" min="44" style="0" width="111.505102040816"/>
    <col collapsed="false" hidden="false" max="45" min="45" style="0" width="97.4642857142857"/>
    <col collapsed="false" hidden="false" max="46" min="46" style="0" width="96.7908163265306"/>
    <col collapsed="false" hidden="false" max="47" min="47" style="0" width="96.25"/>
    <col collapsed="false" hidden="false" max="48" min="48" style="0" width="90.984693877551"/>
    <col collapsed="false" hidden="false" max="49" min="49" style="0" width="58.3163265306122"/>
    <col collapsed="false" hidden="false" max="50" min="50" style="0" width="84.9081632653061"/>
    <col collapsed="false" hidden="false" max="51" min="51" style="0" width="65.8775510204082"/>
    <col collapsed="false" hidden="false" max="52" min="52" style="0" width="56.1581632653061"/>
    <col collapsed="false" hidden="false" max="53" min="53" style="0" width="68.9795918367347"/>
    <col collapsed="false" hidden="false" max="54" min="54" style="0" width="56.8316326530612"/>
    <col collapsed="false" hidden="false" max="55" min="55" style="0" width="57.7755102040816"/>
    <col collapsed="false" hidden="false" max="56" min="56" style="0" width="73.3010204081633"/>
    <col collapsed="false" hidden="false" max="57" min="57" style="0" width="62.6377551020408"/>
    <col collapsed="false" hidden="false" max="58" min="58" style="0" width="89.9030612244898"/>
    <col collapsed="false" hidden="false" max="59" min="59" style="0" width="73.1632653061225"/>
    <col collapsed="false" hidden="false" max="60" min="60" style="0" width="67.4948979591837"/>
    <col collapsed="false" hidden="false" max="61" min="61" style="0" width="86.9336734693878"/>
    <col collapsed="false" hidden="false" max="62" min="62" style="0" width="68.1683673469388"/>
    <col collapsed="false" hidden="false" max="63" min="63" style="0" width="78.9693877551021"/>
    <col collapsed="false" hidden="false" max="64" min="64" style="0" width="59.9387755102041"/>
    <col collapsed="false" hidden="false" max="65" min="65" style="0" width="63.5816326530612"/>
    <col collapsed="false" hidden="false" max="66" min="66" style="0" width="72.3571428571429"/>
    <col collapsed="false" hidden="false" max="67" min="67" style="0" width="73.4336734693878"/>
    <col collapsed="false" hidden="false" max="68" min="68" style="0" width="111.505102040816"/>
    <col collapsed="false" hidden="false" max="69" min="69" style="0" width="97.4642857142857"/>
    <col collapsed="false" hidden="false" max="70" min="70" style="0" width="96.7908163265306"/>
    <col collapsed="false" hidden="false" max="71" min="71" style="0" width="96.25"/>
    <col collapsed="false" hidden="false" max="72" min="72" style="0" width="90.984693877551"/>
    <col collapsed="false" hidden="false" max="73" min="73" style="0" width="58.3163265306122"/>
    <col collapsed="false" hidden="false" max="74" min="74" style="0" width="84.9081632653061"/>
    <col collapsed="false" hidden="false" max="75" min="75" style="0" width="65.8775510204082"/>
    <col collapsed="false" hidden="false" max="76" min="76" style="0" width="56.1581632653061"/>
    <col collapsed="false" hidden="false" max="77" min="77" style="0" width="68.9795918367347"/>
    <col collapsed="false" hidden="false" max="78" min="78" style="0" width="56.8316326530612"/>
    <col collapsed="false" hidden="false" max="79" min="79" style="0" width="57.7755102040816"/>
    <col collapsed="false" hidden="false" max="80" min="80" style="0" width="73.3010204081633"/>
    <col collapsed="false" hidden="false" max="81" min="81" style="0" width="62.6377551020408"/>
    <col collapsed="false" hidden="false" max="82" min="82" style="0" width="89.9030612244898"/>
    <col collapsed="false" hidden="false" max="83" min="83" style="0" width="73.1632653061225"/>
    <col collapsed="false" hidden="false" max="84" min="84" style="0" width="67.4948979591837"/>
    <col collapsed="false" hidden="false" max="85" min="85" style="0" width="86.9336734693878"/>
    <col collapsed="false" hidden="false" max="86" min="86" style="0" width="68.1683673469388"/>
    <col collapsed="false" hidden="false" max="87" min="87" style="0" width="78.9693877551021"/>
    <col collapsed="false" hidden="false" max="88" min="88" style="0" width="59.9387755102041"/>
    <col collapsed="false" hidden="false" max="89" min="89" style="0" width="63.5816326530612"/>
    <col collapsed="false" hidden="false" max="90" min="90" style="0" width="72.3571428571429"/>
    <col collapsed="false" hidden="false" max="91" min="91" style="0" width="73.4336734693878"/>
    <col collapsed="false" hidden="false" max="92" min="92" style="0" width="111.505102040816"/>
    <col collapsed="false" hidden="false" max="93" min="93" style="0" width="97.4642857142857"/>
    <col collapsed="false" hidden="false" max="94" min="94" style="0" width="96.7908163265306"/>
    <col collapsed="false" hidden="false" max="95" min="95" style="0" width="96.25"/>
    <col collapsed="false" hidden="false" max="96" min="96" style="0" width="90.984693877551"/>
    <col collapsed="false" hidden="false" max="97" min="97" style="0" width="58.3163265306122"/>
    <col collapsed="false" hidden="false" max="98" min="98" style="0" width="84.9081632653061"/>
    <col collapsed="false" hidden="false" max="99" min="99" style="0" width="65.8775510204082"/>
    <col collapsed="false" hidden="false" max="100" min="100" style="0" width="56.1581632653061"/>
    <col collapsed="false" hidden="false" max="101" min="101" style="0" width="68.9795918367347"/>
    <col collapsed="false" hidden="false" max="102" min="102" style="0" width="56.8316326530612"/>
    <col collapsed="false" hidden="false" max="103" min="103" style="0" width="57.7755102040816"/>
    <col collapsed="false" hidden="false" max="104" min="104" style="0" width="73.3010204081633"/>
    <col collapsed="false" hidden="false" max="105" min="105" style="0" width="62.6377551020408"/>
    <col collapsed="false" hidden="false" max="106" min="106" style="0" width="89.9030612244898"/>
    <col collapsed="false" hidden="false" max="107" min="107" style="0" width="73.1632653061225"/>
    <col collapsed="false" hidden="false" max="108" min="108" style="0" width="67.4948979591837"/>
    <col collapsed="false" hidden="false" max="109" min="109" style="0" width="86.9336734693878"/>
    <col collapsed="false" hidden="false" max="110" min="110" style="0" width="68.1683673469388"/>
    <col collapsed="false" hidden="false" max="111" min="111" style="0" width="78.9693877551021"/>
    <col collapsed="false" hidden="false" max="112" min="112" style="0" width="59.9387755102041"/>
    <col collapsed="false" hidden="false" max="113" min="113" style="0" width="63.5816326530612"/>
    <col collapsed="false" hidden="false" max="114" min="114" style="0" width="72.3571428571429"/>
    <col collapsed="false" hidden="false" max="115" min="115" style="0" width="73.4336734693878"/>
    <col collapsed="false" hidden="false" max="116" min="116" style="0" width="111.505102040816"/>
    <col collapsed="false" hidden="false" max="117" min="117" style="0" width="97.4642857142857"/>
    <col collapsed="false" hidden="false" max="118" min="118" style="0" width="96.7908163265306"/>
    <col collapsed="false" hidden="false" max="119" min="119" style="0" width="96.25"/>
    <col collapsed="false" hidden="false" max="120" min="120" style="0" width="90.984693877551"/>
    <col collapsed="false" hidden="false" max="121" min="121" style="0" width="58.3163265306122"/>
    <col collapsed="false" hidden="false" max="122" min="122" style="0" width="84.9081632653061"/>
    <col collapsed="false" hidden="false" max="123" min="123" style="0" width="65.8775510204082"/>
    <col collapsed="false" hidden="false" max="124" min="124" style="0" width="56.1581632653061"/>
    <col collapsed="false" hidden="false" max="125" min="125" style="0" width="68.9795918367347"/>
    <col collapsed="false" hidden="false" max="126" min="126" style="0" width="56.8316326530612"/>
    <col collapsed="false" hidden="false" max="127" min="127" style="0" width="57.7755102040816"/>
    <col collapsed="false" hidden="false" max="128" min="128" style="0" width="73.3010204081633"/>
    <col collapsed="false" hidden="false" max="129" min="129" style="0" width="62.6377551020408"/>
    <col collapsed="false" hidden="false" max="130" min="130" style="0" width="89.9030612244898"/>
    <col collapsed="false" hidden="false" max="131" min="131" style="0" width="73.1632653061225"/>
    <col collapsed="false" hidden="false" max="132" min="132" style="0" width="67.4948979591837"/>
    <col collapsed="false" hidden="false" max="133" min="133" style="0" width="86.9336734693878"/>
    <col collapsed="false" hidden="false" max="134" min="134" style="0" width="68.1683673469388"/>
    <col collapsed="false" hidden="false" max="135" min="135" style="0" width="78.9693877551021"/>
    <col collapsed="false" hidden="false" max="136" min="136" style="0" width="59.9387755102041"/>
    <col collapsed="false" hidden="false" max="137" min="137" style="0" width="63.5816326530612"/>
    <col collapsed="false" hidden="false" max="138" min="138" style="0" width="72.3571428571429"/>
    <col collapsed="false" hidden="false" max="139" min="139" style="0" width="73.4336734693878"/>
    <col collapsed="false" hidden="false" max="140" min="140" style="0" width="111.505102040816"/>
    <col collapsed="false" hidden="false" max="141" min="141" style="0" width="97.4642857142857"/>
    <col collapsed="false" hidden="false" max="142" min="142" style="0" width="96.7908163265306"/>
    <col collapsed="false" hidden="false" max="143" min="143" style="0" width="96.25"/>
    <col collapsed="false" hidden="false" max="144" min="144" style="0" width="90.984693877551"/>
    <col collapsed="false" hidden="false" max="145" min="145" style="0" width="58.3163265306122"/>
    <col collapsed="false" hidden="false" max="146" min="146" style="0" width="84.9081632653061"/>
    <col collapsed="false" hidden="false" max="147" min="147" style="0" width="65.8775510204082"/>
    <col collapsed="false" hidden="false" max="148" min="148" style="0" width="56.1581632653061"/>
    <col collapsed="false" hidden="false" max="149" min="149" style="0" width="68.9795918367347"/>
    <col collapsed="false" hidden="false" max="150" min="150" style="0" width="56.8316326530612"/>
    <col collapsed="false" hidden="false" max="151" min="151" style="0" width="57.7755102040816"/>
    <col collapsed="false" hidden="false" max="152" min="152" style="0" width="73.3010204081633"/>
    <col collapsed="false" hidden="false" max="153" min="153" style="0" width="62.6377551020408"/>
    <col collapsed="false" hidden="false" max="154" min="154" style="0" width="89.9030612244898"/>
    <col collapsed="false" hidden="false" max="155" min="155" style="0" width="73.1632653061225"/>
    <col collapsed="false" hidden="false" max="156" min="156" style="0" width="67.4948979591837"/>
    <col collapsed="false" hidden="false" max="157" min="157" style="0" width="86.9336734693878"/>
    <col collapsed="false" hidden="false" max="158" min="158" style="0" width="68.1683673469388"/>
    <col collapsed="false" hidden="false" max="159" min="159" style="0" width="78.9693877551021"/>
    <col collapsed="false" hidden="false" max="160" min="160" style="0" width="59.9387755102041"/>
    <col collapsed="false" hidden="false" max="161" min="161" style="0" width="63.5816326530612"/>
    <col collapsed="false" hidden="false" max="162" min="162" style="0" width="72.3571428571429"/>
    <col collapsed="false" hidden="false" max="163" min="163" style="0" width="73.4336734693878"/>
    <col collapsed="false" hidden="false" max="164" min="164" style="0" width="111.505102040816"/>
    <col collapsed="false" hidden="false" max="165" min="165" style="0" width="97.4642857142857"/>
    <col collapsed="false" hidden="false" max="166" min="166" style="0" width="96.7908163265306"/>
    <col collapsed="false" hidden="false" max="167" min="167" style="0" width="96.25"/>
    <col collapsed="false" hidden="false" max="168" min="168" style="0" width="90.984693877551"/>
    <col collapsed="false" hidden="false" max="169" min="169" style="0" width="58.3163265306122"/>
    <col collapsed="false" hidden="false" max="170" min="170" style="0" width="84.9081632653061"/>
    <col collapsed="false" hidden="false" max="171" min="171" style="0" width="65.8775510204082"/>
    <col collapsed="false" hidden="false" max="172" min="172" style="0" width="56.1581632653061"/>
    <col collapsed="false" hidden="false" max="173" min="173" style="0" width="68.9795918367347"/>
    <col collapsed="false" hidden="false" max="174" min="174" style="0" width="56.8316326530612"/>
    <col collapsed="false" hidden="false" max="175" min="175" style="0" width="57.7755102040816"/>
    <col collapsed="false" hidden="false" max="176" min="176" style="0" width="11.2040816326531"/>
    <col collapsed="false" hidden="false" max="177" min="177" style="0" width="73.3010204081633"/>
    <col collapsed="false" hidden="false" max="178" min="178" style="0" width="62.6377551020408"/>
    <col collapsed="false" hidden="false" max="179" min="179" style="0" width="89.9030612244898"/>
    <col collapsed="false" hidden="false" max="180" min="180" style="0" width="73.1632653061225"/>
    <col collapsed="false" hidden="false" max="181" min="181" style="0" width="67.4948979591837"/>
    <col collapsed="false" hidden="false" max="182" min="182" style="0" width="86.9336734693878"/>
    <col collapsed="false" hidden="false" max="183" min="183" style="0" width="68.1683673469388"/>
    <col collapsed="false" hidden="false" max="184" min="184" style="0" width="78.9693877551021"/>
    <col collapsed="false" hidden="false" max="185" min="185" style="0" width="59.9387755102041"/>
    <col collapsed="false" hidden="false" max="186" min="186" style="0" width="63.5816326530612"/>
    <col collapsed="false" hidden="false" max="187" min="187" style="0" width="72.3571428571429"/>
    <col collapsed="false" hidden="false" max="188" min="188" style="0" width="73.4336734693878"/>
    <col collapsed="false" hidden="false" max="189" min="189" style="0" width="111.505102040816"/>
    <col collapsed="false" hidden="false" max="190" min="190" style="0" width="97.4642857142857"/>
    <col collapsed="false" hidden="false" max="191" min="191" style="0" width="96.7908163265306"/>
    <col collapsed="false" hidden="false" max="192" min="192" style="0" width="96.25"/>
    <col collapsed="false" hidden="false" max="193" min="193" style="0" width="90.984693877551"/>
    <col collapsed="false" hidden="false" max="194" min="194" style="0" width="58.3163265306122"/>
    <col collapsed="false" hidden="false" max="195" min="195" style="0" width="84.9081632653061"/>
    <col collapsed="false" hidden="false" max="196" min="196" style="0" width="65.8775510204082"/>
    <col collapsed="false" hidden="false" max="197" min="197" style="0" width="56.1581632653061"/>
    <col collapsed="false" hidden="false" max="198" min="198" style="0" width="68.9795918367347"/>
    <col collapsed="false" hidden="false" max="199" min="199" style="0" width="56.8316326530612"/>
    <col collapsed="false" hidden="false" max="200" min="200" style="0" width="57.7755102040816"/>
    <col collapsed="false" hidden="false" max="201" min="201" style="0" width="11.2040816326531"/>
    <col collapsed="false" hidden="false" max="202" min="202" style="0" width="93.5510204081633"/>
    <col collapsed="false" hidden="false" max="203" min="203" style="0" width="79.780612244898"/>
    <col collapsed="false" hidden="false" max="204" min="204" style="0" width="91.5255102040816"/>
    <col collapsed="false" hidden="false" max="205" min="205" style="0" width="82.4795918367347"/>
    <col collapsed="false" hidden="false" max="206" min="206" style="0" width="84.234693877551"/>
    <col collapsed="false" hidden="false" max="207" min="207" style="0" width="100.301020408163"/>
    <col collapsed="false" hidden="false" max="208" min="208" style="0" width="99.4897959183674"/>
    <col collapsed="false" hidden="false" max="209" min="209" style="0" width="96.6530612244898"/>
    <col collapsed="false" hidden="false" max="210" min="210" style="0" width="61.6887755102041"/>
    <col collapsed="false" hidden="false" max="211" min="211" style="0" width="105.02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</row>
    <row r="2" customFormat="false" ht="12.8" hidden="false" customHeight="false" outlineLevel="0" collapsed="false">
      <c r="A2" s="1" t="s">
        <v>211</v>
      </c>
      <c r="B2" s="0" t="n">
        <v>5</v>
      </c>
      <c r="C2" s="0" t="s">
        <v>212</v>
      </c>
      <c r="D2" s="0" t="s">
        <v>213</v>
      </c>
      <c r="E2" s="0" t="n">
        <v>33</v>
      </c>
      <c r="F2" s="0" t="n">
        <v>1</v>
      </c>
      <c r="G2" s="0" t="s">
        <v>214</v>
      </c>
      <c r="H2" s="0" t="n">
        <v>1</v>
      </c>
      <c r="I2" s="0" t="n">
        <v>5</v>
      </c>
      <c r="J2" s="0" t="n">
        <v>1</v>
      </c>
      <c r="K2" s="0" t="n">
        <v>3</v>
      </c>
      <c r="L2" s="0" t="n">
        <v>5</v>
      </c>
      <c r="M2" s="0" t="n">
        <v>5</v>
      </c>
      <c r="N2" s="0" t="n">
        <v>1</v>
      </c>
      <c r="O2" s="0" t="n">
        <v>3</v>
      </c>
      <c r="P2" s="0" t="n">
        <v>4</v>
      </c>
      <c r="Q2" s="0" t="n">
        <v>2</v>
      </c>
      <c r="R2" s="0" t="n">
        <v>15</v>
      </c>
      <c r="S2" s="0" t="n">
        <v>1</v>
      </c>
      <c r="T2" s="0" t="n">
        <v>18</v>
      </c>
      <c r="U2" s="0" t="n">
        <v>13</v>
      </c>
      <c r="V2" s="0" t="n">
        <v>14</v>
      </c>
      <c r="W2" s="0" t="n">
        <v>14</v>
      </c>
      <c r="X2" s="0" t="n">
        <v>2</v>
      </c>
      <c r="Y2" s="0" t="n">
        <v>3</v>
      </c>
      <c r="Z2" s="0" t="n">
        <v>4</v>
      </c>
      <c r="AA2" s="0" t="n">
        <v>4</v>
      </c>
      <c r="AB2" s="0" t="n">
        <v>3</v>
      </c>
      <c r="AC2" s="0" t="n">
        <v>2</v>
      </c>
      <c r="AD2" s="0" t="n">
        <v>4</v>
      </c>
      <c r="AE2" s="0" t="n">
        <v>4</v>
      </c>
      <c r="AF2" s="0" t="n">
        <v>1</v>
      </c>
      <c r="AG2" s="0" t="n">
        <v>5</v>
      </c>
      <c r="AH2" s="0" t="n">
        <v>1</v>
      </c>
      <c r="AI2" s="0" t="n">
        <v>3</v>
      </c>
      <c r="AJ2" s="0" t="n">
        <v>5</v>
      </c>
      <c r="AK2" s="0" t="n">
        <v>5</v>
      </c>
      <c r="AL2" s="0" t="n">
        <v>3</v>
      </c>
      <c r="AM2" s="0" t="n">
        <v>5</v>
      </c>
      <c r="AN2" s="0" t="n">
        <v>5</v>
      </c>
      <c r="AO2" s="0" t="n">
        <v>3</v>
      </c>
      <c r="AP2" s="0" t="n">
        <v>21</v>
      </c>
      <c r="AQ2" s="0" t="n">
        <v>2</v>
      </c>
      <c r="AR2" s="0" t="n">
        <v>10</v>
      </c>
      <c r="AS2" s="0" t="n">
        <v>10</v>
      </c>
      <c r="AT2" s="0" t="n">
        <v>10</v>
      </c>
      <c r="AU2" s="0" t="n">
        <v>10</v>
      </c>
      <c r="AV2" s="0" t="n">
        <v>4</v>
      </c>
      <c r="AW2" s="0" t="n">
        <v>4</v>
      </c>
      <c r="AX2" s="0" t="n">
        <v>4</v>
      </c>
      <c r="AY2" s="0" t="n">
        <v>4</v>
      </c>
      <c r="AZ2" s="0" t="n">
        <v>3</v>
      </c>
      <c r="BA2" s="0" t="n">
        <v>1</v>
      </c>
      <c r="BB2" s="0" t="n">
        <v>4</v>
      </c>
      <c r="BC2" s="0" t="n">
        <v>4</v>
      </c>
      <c r="BD2" s="0" t="n">
        <v>1</v>
      </c>
      <c r="BE2" s="0" t="n">
        <v>5</v>
      </c>
      <c r="BF2" s="0" t="n">
        <v>1</v>
      </c>
      <c r="BG2" s="0" t="n">
        <v>3</v>
      </c>
      <c r="BH2" s="0" t="n">
        <v>5</v>
      </c>
      <c r="BI2" s="0" t="n">
        <v>5</v>
      </c>
      <c r="BJ2" s="0" t="n">
        <v>4</v>
      </c>
      <c r="BK2" s="0" t="n">
        <v>3</v>
      </c>
      <c r="BL2" s="0" t="n">
        <v>5</v>
      </c>
      <c r="BM2" s="0" t="n">
        <v>3</v>
      </c>
      <c r="BN2" s="0" t="n">
        <v>20</v>
      </c>
      <c r="BO2" s="0" t="n">
        <v>1</v>
      </c>
      <c r="BP2" s="0" t="n">
        <v>12</v>
      </c>
      <c r="BQ2" s="0" t="n">
        <v>12</v>
      </c>
      <c r="BR2" s="0" t="n">
        <v>13</v>
      </c>
      <c r="BS2" s="0" t="n">
        <v>13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3</v>
      </c>
      <c r="BY2" s="0" t="n">
        <v>2</v>
      </c>
      <c r="BZ2" s="0" t="n">
        <v>4</v>
      </c>
      <c r="CA2" s="0" t="n">
        <v>4</v>
      </c>
      <c r="CB2" s="0" t="n">
        <v>1</v>
      </c>
      <c r="CC2" s="0" t="n">
        <v>5</v>
      </c>
      <c r="CD2" s="0" t="n">
        <v>1</v>
      </c>
      <c r="CE2" s="0" t="n">
        <v>3</v>
      </c>
      <c r="CF2" s="0" t="n">
        <v>5</v>
      </c>
      <c r="CG2" s="0" t="n">
        <v>5</v>
      </c>
      <c r="CH2" s="0" t="n">
        <v>3</v>
      </c>
      <c r="CI2" s="0" t="n">
        <v>4</v>
      </c>
      <c r="CJ2" s="0" t="n">
        <v>4</v>
      </c>
      <c r="CK2" s="0" t="n">
        <v>4</v>
      </c>
      <c r="CL2" s="0" t="n">
        <v>17</v>
      </c>
      <c r="CM2" s="0" t="n">
        <v>2</v>
      </c>
      <c r="CN2" s="0" t="n">
        <v>14</v>
      </c>
      <c r="CO2" s="0" t="n">
        <v>14</v>
      </c>
      <c r="CP2" s="0" t="n">
        <v>12</v>
      </c>
      <c r="CQ2" s="0" t="n">
        <v>13</v>
      </c>
      <c r="CR2" s="0" t="n">
        <v>1</v>
      </c>
      <c r="CS2" s="0" t="n">
        <v>3</v>
      </c>
      <c r="CT2" s="0" t="n">
        <v>3</v>
      </c>
      <c r="CU2" s="0" t="n">
        <v>4</v>
      </c>
      <c r="CV2" s="0" t="n">
        <v>4</v>
      </c>
      <c r="CW2" s="0" t="n">
        <v>3</v>
      </c>
      <c r="CX2" s="0" t="n">
        <v>4</v>
      </c>
      <c r="CY2" s="0" t="n">
        <v>4</v>
      </c>
      <c r="CZ2" s="0" t="n">
        <v>1</v>
      </c>
      <c r="DA2" s="0" t="n">
        <v>5</v>
      </c>
      <c r="DB2" s="0" t="n">
        <v>5</v>
      </c>
      <c r="DC2" s="0" t="n">
        <v>3</v>
      </c>
      <c r="DD2" s="0" t="n">
        <v>5</v>
      </c>
      <c r="DE2" s="0" t="n">
        <v>5</v>
      </c>
      <c r="DF2" s="0" t="n">
        <v>4</v>
      </c>
      <c r="DG2" s="0" t="n">
        <v>4</v>
      </c>
      <c r="DH2" s="0" t="n">
        <v>5</v>
      </c>
      <c r="DI2" s="0" t="n">
        <v>4</v>
      </c>
      <c r="DJ2" s="0" t="n">
        <v>20</v>
      </c>
      <c r="DK2" s="0" t="n">
        <v>17</v>
      </c>
      <c r="DL2" s="0" t="n">
        <v>17</v>
      </c>
      <c r="DM2" s="0" t="n">
        <v>15</v>
      </c>
      <c r="DN2" s="0" t="n">
        <v>16</v>
      </c>
      <c r="DO2" s="0" t="n">
        <v>16</v>
      </c>
      <c r="DP2" s="0" t="n">
        <v>4</v>
      </c>
      <c r="DQ2" s="0" t="n">
        <v>4</v>
      </c>
      <c r="DR2" s="0" t="n">
        <v>4</v>
      </c>
      <c r="DS2" s="0" t="n">
        <v>4</v>
      </c>
      <c r="DT2" s="0" t="n">
        <v>4</v>
      </c>
      <c r="DU2" s="0" t="n">
        <v>3</v>
      </c>
      <c r="DV2" s="0" t="n">
        <v>4</v>
      </c>
      <c r="DW2" s="0" t="n">
        <v>4</v>
      </c>
      <c r="DX2" s="0" t="n">
        <v>1</v>
      </c>
      <c r="DY2" s="0" t="n">
        <v>5</v>
      </c>
      <c r="DZ2" s="0" t="n">
        <v>1</v>
      </c>
      <c r="EA2" s="0" t="n">
        <v>2</v>
      </c>
      <c r="EB2" s="0" t="n">
        <v>5</v>
      </c>
      <c r="EC2" s="0" t="n">
        <v>5</v>
      </c>
      <c r="ED2" s="0" t="n">
        <v>5</v>
      </c>
      <c r="EE2" s="0" t="n">
        <v>5</v>
      </c>
      <c r="EF2" s="0" t="n">
        <v>5</v>
      </c>
      <c r="EG2" s="0" t="n">
        <v>5</v>
      </c>
      <c r="EH2" s="0" t="n">
        <v>20</v>
      </c>
      <c r="EI2" s="0" t="n">
        <v>13</v>
      </c>
      <c r="EJ2" s="0" t="n">
        <v>16</v>
      </c>
      <c r="EK2" s="0" t="n">
        <v>15</v>
      </c>
      <c r="EL2" s="0" t="n">
        <v>17</v>
      </c>
      <c r="EM2" s="0" t="n">
        <v>14</v>
      </c>
      <c r="EN2" s="0" t="n">
        <v>4</v>
      </c>
      <c r="EO2" s="0" t="n">
        <v>4</v>
      </c>
      <c r="EP2" s="0" t="n">
        <v>4</v>
      </c>
      <c r="EQ2" s="0" t="n">
        <v>4</v>
      </c>
      <c r="ER2" s="0" t="n">
        <v>4</v>
      </c>
      <c r="ES2" s="0" t="n">
        <v>4</v>
      </c>
      <c r="ET2" s="0" t="n">
        <v>4</v>
      </c>
      <c r="EU2" s="0" t="n">
        <v>4</v>
      </c>
      <c r="EV2" s="0" t="n">
        <v>1</v>
      </c>
      <c r="EW2" s="0" t="n">
        <v>5</v>
      </c>
      <c r="EX2" s="0" t="n">
        <v>5</v>
      </c>
      <c r="EY2" s="0" t="n">
        <v>3</v>
      </c>
      <c r="EZ2" s="0" t="n">
        <v>5</v>
      </c>
      <c r="FA2" s="0" t="n">
        <v>5</v>
      </c>
      <c r="FB2" s="0" t="n">
        <v>3</v>
      </c>
      <c r="FC2" s="0" t="n">
        <v>5</v>
      </c>
      <c r="FD2" s="0" t="n">
        <v>5</v>
      </c>
      <c r="FE2" s="0" t="n">
        <v>5</v>
      </c>
      <c r="FF2" s="0" t="n">
        <v>20</v>
      </c>
      <c r="FG2" s="0" t="n">
        <v>15</v>
      </c>
      <c r="FH2" s="0" t="n">
        <v>14</v>
      </c>
      <c r="FI2" s="0" t="n">
        <v>12</v>
      </c>
      <c r="FJ2" s="0" t="n">
        <v>14</v>
      </c>
      <c r="FK2" s="0" t="n">
        <v>12</v>
      </c>
      <c r="FL2" s="0" t="n">
        <v>3</v>
      </c>
      <c r="FM2" s="0" t="n">
        <v>4</v>
      </c>
      <c r="FN2" s="0" t="n">
        <v>4</v>
      </c>
      <c r="FO2" s="0" t="n">
        <v>4</v>
      </c>
      <c r="FP2" s="0" t="n">
        <v>4</v>
      </c>
      <c r="FQ2" s="0" t="n">
        <v>4</v>
      </c>
      <c r="FR2" s="0" t="n">
        <v>4</v>
      </c>
      <c r="FS2" s="0" t="n">
        <v>4</v>
      </c>
      <c r="FU2" s="0" t="n">
        <v>1</v>
      </c>
      <c r="FV2" s="0" t="n">
        <v>5</v>
      </c>
      <c r="FW2" s="0" t="n">
        <v>3</v>
      </c>
      <c r="FX2" s="0" t="n">
        <v>3</v>
      </c>
      <c r="FY2" s="0" t="n">
        <v>5</v>
      </c>
      <c r="FZ2" s="0" t="n">
        <v>5</v>
      </c>
      <c r="GA2" s="0" t="n">
        <v>3</v>
      </c>
      <c r="GB2" s="0" t="n">
        <v>5</v>
      </c>
      <c r="GC2" s="0" t="n">
        <v>5</v>
      </c>
      <c r="GD2" s="0" t="n">
        <v>5</v>
      </c>
      <c r="GE2" s="0" t="n">
        <v>15</v>
      </c>
      <c r="GF2" s="0" t="n">
        <v>7</v>
      </c>
      <c r="GG2" s="0" t="n">
        <v>13</v>
      </c>
      <c r="GH2" s="0" t="n">
        <v>15</v>
      </c>
      <c r="GI2" s="0" t="n">
        <v>14</v>
      </c>
      <c r="GJ2" s="0" t="n">
        <v>15</v>
      </c>
      <c r="GK2" s="0" t="n">
        <v>4</v>
      </c>
      <c r="GL2" s="0" t="n">
        <v>4</v>
      </c>
      <c r="GM2" s="0" t="n">
        <v>4</v>
      </c>
      <c r="GN2" s="0" t="n">
        <v>4</v>
      </c>
      <c r="GO2" s="0" t="n">
        <v>3</v>
      </c>
      <c r="GP2" s="0" t="n">
        <v>4</v>
      </c>
      <c r="GQ2" s="0" t="n">
        <v>4</v>
      </c>
      <c r="GR2" s="0" t="n">
        <v>4</v>
      </c>
      <c r="GT2" s="0" t="n">
        <v>3</v>
      </c>
      <c r="GU2" s="0" t="n">
        <v>3</v>
      </c>
      <c r="GV2" s="0" t="n">
        <v>5</v>
      </c>
      <c r="GW2" s="0" t="n">
        <v>5</v>
      </c>
      <c r="GX2" s="0" t="n">
        <v>5</v>
      </c>
      <c r="GY2" s="0" t="n">
        <v>3</v>
      </c>
      <c r="GZ2" s="0" t="n">
        <v>3</v>
      </c>
      <c r="HA2" s="0" t="n">
        <v>3</v>
      </c>
      <c r="HB2" s="0" t="n">
        <v>4</v>
      </c>
      <c r="HC2" s="0" t="n">
        <v>4</v>
      </c>
    </row>
    <row r="3" customFormat="false" ht="12.8" hidden="false" customHeight="false" outlineLevel="0" collapsed="false">
      <c r="A3" s="1" t="s">
        <v>215</v>
      </c>
      <c r="B3" s="0" t="n">
        <v>6</v>
      </c>
      <c r="C3" s="0" t="s">
        <v>216</v>
      </c>
      <c r="D3" s="0" t="s">
        <v>213</v>
      </c>
      <c r="E3" s="0" t="n">
        <v>30</v>
      </c>
      <c r="F3" s="0" t="n">
        <v>2</v>
      </c>
      <c r="G3" s="0" t="s">
        <v>214</v>
      </c>
      <c r="H3" s="0" t="n">
        <v>4</v>
      </c>
      <c r="I3" s="0" t="n">
        <v>4</v>
      </c>
      <c r="J3" s="0" t="n">
        <v>2</v>
      </c>
      <c r="K3" s="0" t="n">
        <v>1</v>
      </c>
      <c r="L3" s="0" t="n">
        <v>4</v>
      </c>
      <c r="M3" s="0" t="n">
        <v>2</v>
      </c>
      <c r="N3" s="0" t="n">
        <v>5</v>
      </c>
      <c r="O3" s="0" t="n">
        <v>4</v>
      </c>
      <c r="P3" s="0" t="n">
        <v>1</v>
      </c>
      <c r="Q3" s="0" t="n">
        <v>3</v>
      </c>
      <c r="R3" s="0" t="n">
        <v>10</v>
      </c>
      <c r="S3" s="0" t="n">
        <v>2</v>
      </c>
      <c r="T3" s="0" t="n">
        <v>4</v>
      </c>
      <c r="U3" s="0" t="n">
        <v>10</v>
      </c>
      <c r="V3" s="0" t="n">
        <v>5</v>
      </c>
      <c r="W3" s="0" t="n">
        <v>7</v>
      </c>
      <c r="X3" s="0" t="n">
        <v>3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3</v>
      </c>
      <c r="AD3" s="0" t="n">
        <v>5</v>
      </c>
      <c r="AE3" s="0" t="n">
        <v>4</v>
      </c>
      <c r="AF3" s="0" t="n">
        <v>4</v>
      </c>
      <c r="AG3" s="0" t="n">
        <v>2</v>
      </c>
      <c r="AH3" s="0" t="n">
        <v>5</v>
      </c>
      <c r="AI3" s="0" t="n">
        <v>1</v>
      </c>
      <c r="AJ3" s="0" t="n">
        <v>3</v>
      </c>
      <c r="AK3" s="0" t="n">
        <v>2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5</v>
      </c>
      <c r="AQ3" s="0" t="n">
        <v>2</v>
      </c>
      <c r="AR3" s="0" t="n">
        <v>5</v>
      </c>
      <c r="AS3" s="0" t="n">
        <v>20</v>
      </c>
      <c r="AT3" s="0" t="n">
        <v>9</v>
      </c>
      <c r="AU3" s="0" t="n">
        <v>5</v>
      </c>
      <c r="AV3" s="0" t="n">
        <v>4</v>
      </c>
      <c r="AW3" s="0" t="n">
        <v>4</v>
      </c>
      <c r="AX3" s="0" t="n">
        <v>3</v>
      </c>
      <c r="AY3" s="0" t="n">
        <v>2</v>
      </c>
      <c r="AZ3" s="0" t="n">
        <v>2</v>
      </c>
      <c r="BA3" s="0" t="n">
        <v>5</v>
      </c>
      <c r="BB3" s="0" t="n">
        <v>5</v>
      </c>
      <c r="BC3" s="0" t="n">
        <v>4</v>
      </c>
      <c r="BD3" s="0" t="n">
        <v>3</v>
      </c>
      <c r="BE3" s="0" t="n">
        <v>4</v>
      </c>
      <c r="BF3" s="0" t="n">
        <v>2</v>
      </c>
      <c r="BG3" s="0" t="n">
        <v>1</v>
      </c>
      <c r="BH3" s="0" t="n">
        <v>4</v>
      </c>
      <c r="BI3" s="0" t="n">
        <v>2</v>
      </c>
      <c r="BJ3" s="0" t="n">
        <v>5</v>
      </c>
      <c r="BK3" s="0" t="n">
        <v>4</v>
      </c>
      <c r="BL3" s="0" t="n">
        <v>3</v>
      </c>
      <c r="BM3" s="0" t="n">
        <v>1</v>
      </c>
      <c r="BN3" s="0" t="n">
        <v>14</v>
      </c>
      <c r="BO3" s="0" t="n">
        <v>2</v>
      </c>
      <c r="BP3" s="0" t="n">
        <v>5</v>
      </c>
      <c r="BQ3" s="0" t="n">
        <v>15</v>
      </c>
      <c r="BR3" s="0" t="n">
        <v>10</v>
      </c>
      <c r="BS3" s="0" t="n">
        <v>4</v>
      </c>
      <c r="BT3" s="0" t="n">
        <v>4</v>
      </c>
      <c r="BU3" s="0" t="n">
        <v>4</v>
      </c>
      <c r="BV3" s="0" t="n">
        <v>4</v>
      </c>
      <c r="BW3" s="0" t="n">
        <v>2</v>
      </c>
      <c r="BX3" s="0" t="n">
        <v>2</v>
      </c>
      <c r="BY3" s="0" t="n">
        <v>1</v>
      </c>
      <c r="BZ3" s="0" t="n">
        <v>5</v>
      </c>
      <c r="CA3" s="0" t="n">
        <v>5</v>
      </c>
      <c r="CB3" s="0" t="n">
        <v>2</v>
      </c>
      <c r="CC3" s="0" t="n">
        <v>3</v>
      </c>
      <c r="CD3" s="0" t="n">
        <v>4</v>
      </c>
      <c r="CE3" s="0" t="n">
        <v>2</v>
      </c>
      <c r="CF3" s="0" t="n">
        <v>4</v>
      </c>
      <c r="CG3" s="0" t="n">
        <v>2</v>
      </c>
      <c r="CH3" s="0" t="n">
        <v>2</v>
      </c>
      <c r="CI3" s="0" t="n">
        <v>2</v>
      </c>
      <c r="CJ3" s="0" t="n">
        <v>2</v>
      </c>
      <c r="CK3" s="0" t="n">
        <v>2</v>
      </c>
      <c r="CL3" s="0" t="n">
        <v>12</v>
      </c>
      <c r="CM3" s="0" t="n">
        <v>2</v>
      </c>
      <c r="CN3" s="0" t="n">
        <v>4</v>
      </c>
      <c r="CO3" s="0" t="n">
        <v>20</v>
      </c>
      <c r="CP3" s="0" t="n">
        <v>10</v>
      </c>
      <c r="CQ3" s="0" t="n">
        <v>4</v>
      </c>
      <c r="CR3" s="0" t="n">
        <v>4</v>
      </c>
      <c r="CS3" s="0" t="n">
        <v>4</v>
      </c>
      <c r="CT3" s="0" t="n">
        <v>2</v>
      </c>
      <c r="CU3" s="0" t="n">
        <v>2</v>
      </c>
      <c r="CV3" s="0" t="n">
        <v>2</v>
      </c>
      <c r="CW3" s="0" t="n">
        <v>5</v>
      </c>
      <c r="CX3" s="0" t="n">
        <v>5</v>
      </c>
      <c r="CY3" s="0" t="n">
        <v>5</v>
      </c>
      <c r="CZ3" s="0" t="n">
        <v>2</v>
      </c>
      <c r="DA3" s="0" t="n">
        <v>3</v>
      </c>
      <c r="DB3" s="0" t="n">
        <v>2</v>
      </c>
      <c r="DC3" s="0" t="n">
        <v>2</v>
      </c>
      <c r="DD3" s="0" t="n">
        <v>3</v>
      </c>
      <c r="DE3" s="0" t="n">
        <v>3</v>
      </c>
      <c r="DF3" s="0" t="n">
        <v>2</v>
      </c>
      <c r="DG3" s="0" t="n">
        <v>2</v>
      </c>
      <c r="DH3" s="0" t="n">
        <v>3</v>
      </c>
      <c r="DI3" s="0" t="n">
        <v>1</v>
      </c>
      <c r="DJ3" s="0" t="n">
        <v>10</v>
      </c>
      <c r="DK3" s="0" t="n">
        <v>2</v>
      </c>
      <c r="DL3" s="0" t="n">
        <v>4</v>
      </c>
      <c r="DM3" s="0" t="n">
        <v>18</v>
      </c>
      <c r="DN3" s="0" t="n">
        <v>8</v>
      </c>
      <c r="DO3" s="0" t="n">
        <v>4</v>
      </c>
      <c r="DP3" s="0" t="n">
        <v>5</v>
      </c>
      <c r="DQ3" s="0" t="n">
        <v>5</v>
      </c>
      <c r="DR3" s="0" t="n">
        <v>2</v>
      </c>
      <c r="DS3" s="0" t="n">
        <v>2</v>
      </c>
      <c r="DT3" s="0" t="n">
        <v>2</v>
      </c>
      <c r="DU3" s="0" t="n">
        <v>5</v>
      </c>
      <c r="DV3" s="0" t="n">
        <v>5</v>
      </c>
      <c r="DW3" s="0" t="n">
        <v>5</v>
      </c>
      <c r="DX3" s="0" t="n">
        <v>3</v>
      </c>
      <c r="DY3" s="0" t="n">
        <v>4</v>
      </c>
      <c r="DZ3" s="0" t="n">
        <v>2</v>
      </c>
      <c r="EA3" s="0" t="n">
        <v>1</v>
      </c>
      <c r="EB3" s="0" t="n">
        <v>4</v>
      </c>
      <c r="EC3" s="0" t="n">
        <v>4</v>
      </c>
      <c r="ED3" s="0" t="n">
        <v>4</v>
      </c>
      <c r="EE3" s="0" t="n">
        <v>4</v>
      </c>
      <c r="EF3" s="0" t="n">
        <v>4</v>
      </c>
      <c r="EG3" s="0" t="n">
        <v>2</v>
      </c>
      <c r="EH3" s="0" t="n">
        <v>15</v>
      </c>
      <c r="EI3" s="0" t="n">
        <v>2</v>
      </c>
      <c r="EJ3" s="0" t="n">
        <v>4</v>
      </c>
      <c r="EK3" s="0" t="n">
        <v>14</v>
      </c>
      <c r="EL3" s="0" t="n">
        <v>9</v>
      </c>
      <c r="EM3" s="0" t="n">
        <v>4</v>
      </c>
      <c r="EN3" s="0" t="n">
        <v>5</v>
      </c>
      <c r="EO3" s="0" t="n">
        <v>5</v>
      </c>
      <c r="EP3" s="0" t="n">
        <v>5</v>
      </c>
      <c r="EQ3" s="0" t="n">
        <v>2</v>
      </c>
      <c r="ER3" s="0" t="n">
        <v>2</v>
      </c>
      <c r="ES3" s="0" t="n">
        <v>5</v>
      </c>
      <c r="ET3" s="0" t="n">
        <v>5</v>
      </c>
      <c r="EU3" s="0" t="n">
        <v>5</v>
      </c>
      <c r="EV3" s="0" t="n">
        <v>2</v>
      </c>
      <c r="EW3" s="0" t="n">
        <v>4</v>
      </c>
      <c r="EX3" s="0" t="n">
        <v>2</v>
      </c>
      <c r="EY3" s="0" t="n">
        <v>2</v>
      </c>
      <c r="EZ3" s="0" t="n">
        <v>4</v>
      </c>
      <c r="FA3" s="0" t="n">
        <v>4</v>
      </c>
      <c r="FB3" s="0" t="n">
        <v>4</v>
      </c>
      <c r="FC3" s="0" t="n">
        <v>4</v>
      </c>
      <c r="FD3" s="0" t="n">
        <v>4</v>
      </c>
      <c r="FE3" s="0" t="n">
        <v>2</v>
      </c>
      <c r="FF3" s="0" t="n">
        <v>15</v>
      </c>
      <c r="FG3" s="0" t="n">
        <v>2</v>
      </c>
      <c r="FH3" s="0" t="n">
        <v>4</v>
      </c>
      <c r="FI3" s="0" t="n">
        <v>15</v>
      </c>
      <c r="FJ3" s="0" t="n">
        <v>5</v>
      </c>
      <c r="FK3" s="0" t="n">
        <v>4</v>
      </c>
      <c r="FL3" s="0" t="n">
        <v>4</v>
      </c>
      <c r="FM3" s="0" t="n">
        <v>4</v>
      </c>
      <c r="FN3" s="0" t="n">
        <v>4</v>
      </c>
      <c r="FO3" s="0" t="n">
        <v>2</v>
      </c>
      <c r="FP3" s="0" t="n">
        <v>2</v>
      </c>
      <c r="FQ3" s="0" t="n">
        <v>5</v>
      </c>
      <c r="FR3" s="0" t="n">
        <v>5</v>
      </c>
      <c r="FS3" s="0" t="n">
        <v>5</v>
      </c>
      <c r="FU3" s="0" t="n">
        <v>2</v>
      </c>
      <c r="FV3" s="0" t="n">
        <v>3</v>
      </c>
      <c r="FW3" s="0" t="n">
        <v>3</v>
      </c>
      <c r="FX3" s="0" t="n">
        <v>2</v>
      </c>
      <c r="FY3" s="0" t="n">
        <v>4</v>
      </c>
      <c r="FZ3" s="0" t="n">
        <v>2</v>
      </c>
      <c r="GA3" s="0" t="n">
        <v>4</v>
      </c>
      <c r="GB3" s="0" t="n">
        <v>3</v>
      </c>
      <c r="GC3" s="0" t="n">
        <v>3</v>
      </c>
      <c r="GD3" s="0" t="n">
        <v>2</v>
      </c>
      <c r="GE3" s="0" t="n">
        <v>14</v>
      </c>
      <c r="GF3" s="0" t="n">
        <v>2</v>
      </c>
      <c r="GG3" s="0" t="n">
        <v>4</v>
      </c>
      <c r="GH3" s="0" t="n">
        <v>14</v>
      </c>
      <c r="GI3" s="0" t="n">
        <v>9</v>
      </c>
      <c r="GJ3" s="0" t="n">
        <v>4</v>
      </c>
      <c r="GK3" s="0" t="n">
        <v>5</v>
      </c>
      <c r="GL3" s="0" t="n">
        <v>4</v>
      </c>
      <c r="GM3" s="0" t="n">
        <v>4</v>
      </c>
      <c r="GN3" s="0" t="n">
        <v>2</v>
      </c>
      <c r="GO3" s="0" t="n">
        <v>2</v>
      </c>
      <c r="GP3" s="0" t="n">
        <v>2</v>
      </c>
      <c r="GQ3" s="0" t="n">
        <v>5</v>
      </c>
      <c r="GR3" s="0" t="n">
        <v>5</v>
      </c>
      <c r="GT3" s="0" t="n">
        <v>4</v>
      </c>
      <c r="GU3" s="0" t="n">
        <v>4</v>
      </c>
      <c r="GV3" s="0" t="n">
        <v>4</v>
      </c>
      <c r="GW3" s="0" t="n">
        <v>4</v>
      </c>
      <c r="GX3" s="0" t="n">
        <v>4</v>
      </c>
      <c r="GY3" s="0" t="n">
        <v>4</v>
      </c>
      <c r="GZ3" s="0" t="n">
        <v>4</v>
      </c>
      <c r="HA3" s="0" t="n">
        <v>4</v>
      </c>
      <c r="HB3" s="0" t="n">
        <v>4</v>
      </c>
      <c r="HC3" s="0" t="n">
        <v>4</v>
      </c>
    </row>
    <row r="4" customFormat="false" ht="12.8" hidden="false" customHeight="false" outlineLevel="0" collapsed="false">
      <c r="A4" s="1" t="s">
        <v>217</v>
      </c>
      <c r="B4" s="0" t="n">
        <v>7</v>
      </c>
      <c r="C4" s="0" t="s">
        <v>216</v>
      </c>
      <c r="D4" s="0" t="s">
        <v>213</v>
      </c>
      <c r="E4" s="0" t="n">
        <v>22</v>
      </c>
      <c r="F4" s="0" t="n">
        <v>2</v>
      </c>
      <c r="G4" s="0" t="s">
        <v>214</v>
      </c>
      <c r="H4" s="0" t="n">
        <v>4</v>
      </c>
      <c r="I4" s="0" t="n">
        <v>2</v>
      </c>
      <c r="J4" s="0" t="n">
        <v>4</v>
      </c>
      <c r="K4" s="0" t="n">
        <v>4</v>
      </c>
      <c r="L4" s="0" t="n">
        <v>2</v>
      </c>
      <c r="M4" s="0" t="n">
        <v>2</v>
      </c>
      <c r="N4" s="0" t="n">
        <v>2</v>
      </c>
      <c r="O4" s="0" t="n">
        <v>3</v>
      </c>
      <c r="P4" s="0" t="n">
        <v>2</v>
      </c>
      <c r="Q4" s="0" t="n">
        <v>3</v>
      </c>
      <c r="R4" s="0" t="n">
        <v>2</v>
      </c>
      <c r="S4" s="0" t="n">
        <v>18</v>
      </c>
      <c r="T4" s="0" t="n">
        <v>7</v>
      </c>
      <c r="U4" s="0" t="n">
        <v>12</v>
      </c>
      <c r="V4" s="0" t="n">
        <v>12</v>
      </c>
      <c r="W4" s="0" t="n">
        <v>2</v>
      </c>
      <c r="X4" s="0" t="n">
        <v>2</v>
      </c>
      <c r="Y4" s="0" t="n">
        <v>3</v>
      </c>
      <c r="Z4" s="0" t="n">
        <v>4</v>
      </c>
      <c r="AA4" s="0" t="n">
        <v>2</v>
      </c>
      <c r="AB4" s="0" t="n">
        <v>3</v>
      </c>
      <c r="AC4" s="0" t="n">
        <v>5</v>
      </c>
      <c r="AD4" s="0" t="n">
        <v>2</v>
      </c>
      <c r="AE4" s="0" t="n">
        <v>3</v>
      </c>
      <c r="AF4" s="0" t="n">
        <v>3</v>
      </c>
      <c r="AG4" s="0" t="n">
        <v>3</v>
      </c>
      <c r="AH4" s="0" t="n">
        <v>2</v>
      </c>
      <c r="AI4" s="0" t="n">
        <v>2</v>
      </c>
      <c r="AJ4" s="0" t="n">
        <v>4</v>
      </c>
      <c r="AK4" s="0" t="n">
        <v>4</v>
      </c>
      <c r="AL4" s="0" t="n">
        <v>4</v>
      </c>
      <c r="AM4" s="0" t="n">
        <v>4</v>
      </c>
      <c r="AN4" s="0" t="n">
        <v>4</v>
      </c>
      <c r="AO4" s="0" t="n">
        <v>3</v>
      </c>
      <c r="AP4" s="0" t="n">
        <v>14</v>
      </c>
      <c r="AQ4" s="0" t="n">
        <v>11</v>
      </c>
      <c r="AR4" s="0" t="n">
        <v>7</v>
      </c>
      <c r="AS4" s="0" t="n">
        <v>21</v>
      </c>
      <c r="AT4" s="0" t="n">
        <v>14</v>
      </c>
      <c r="AU4" s="0" t="n">
        <v>6</v>
      </c>
      <c r="AV4" s="0" t="n">
        <v>3</v>
      </c>
      <c r="AW4" s="0" t="n">
        <v>4</v>
      </c>
      <c r="AX4" s="0" t="n">
        <v>2</v>
      </c>
      <c r="AY4" s="0" t="n">
        <v>4</v>
      </c>
      <c r="AZ4" s="0" t="n">
        <v>2</v>
      </c>
      <c r="BA4" s="0" t="n">
        <v>3</v>
      </c>
      <c r="BB4" s="0" t="n">
        <v>4</v>
      </c>
      <c r="BC4" s="0" t="n">
        <v>4</v>
      </c>
      <c r="BD4" s="0" t="n">
        <v>3</v>
      </c>
      <c r="BE4" s="0" t="n">
        <v>4</v>
      </c>
      <c r="BF4" s="0" t="n">
        <v>2</v>
      </c>
      <c r="BG4" s="0" t="n">
        <v>2</v>
      </c>
      <c r="BH4" s="0" t="n">
        <v>5</v>
      </c>
      <c r="BI4" s="0" t="n">
        <v>4</v>
      </c>
      <c r="BJ4" s="0" t="n">
        <v>3</v>
      </c>
      <c r="BK4" s="0" t="n">
        <v>5</v>
      </c>
      <c r="BL4" s="0" t="n">
        <v>4</v>
      </c>
      <c r="BM4" s="0" t="n">
        <v>5</v>
      </c>
      <c r="BN4" s="0" t="n">
        <v>17</v>
      </c>
      <c r="BO4" s="0" t="n">
        <v>12</v>
      </c>
      <c r="BP4" s="0" t="n">
        <v>6</v>
      </c>
      <c r="BQ4" s="0" t="n">
        <v>7</v>
      </c>
      <c r="BR4" s="0" t="n">
        <v>14</v>
      </c>
      <c r="BS4" s="0" t="n">
        <v>17</v>
      </c>
      <c r="BT4" s="0" t="n">
        <v>2</v>
      </c>
      <c r="BU4" s="0" t="n">
        <v>2</v>
      </c>
      <c r="BV4" s="0" t="n">
        <v>3</v>
      </c>
      <c r="BW4" s="0" t="n">
        <v>3</v>
      </c>
      <c r="BX4" s="0" t="n">
        <v>3</v>
      </c>
      <c r="BY4" s="0" t="n">
        <v>2</v>
      </c>
      <c r="BZ4" s="0" t="n">
        <v>2</v>
      </c>
      <c r="CA4" s="0" t="n">
        <v>3</v>
      </c>
      <c r="CB4" s="0" t="n">
        <v>3</v>
      </c>
      <c r="CC4" s="0" t="n">
        <v>2</v>
      </c>
      <c r="CD4" s="0" t="n">
        <v>5</v>
      </c>
      <c r="CE4" s="0" t="n">
        <v>4</v>
      </c>
      <c r="CF4" s="0" t="n">
        <v>2</v>
      </c>
      <c r="CG4" s="0" t="n">
        <v>3</v>
      </c>
      <c r="CH4" s="0" t="n">
        <v>2</v>
      </c>
      <c r="CI4" s="0" t="n">
        <v>2</v>
      </c>
      <c r="CJ4" s="0" t="n">
        <v>2</v>
      </c>
      <c r="CK4" s="0" t="n">
        <v>2</v>
      </c>
      <c r="CL4" s="0" t="n">
        <v>7</v>
      </c>
      <c r="CM4" s="0" t="n">
        <v>16</v>
      </c>
      <c r="CN4" s="0" t="n">
        <v>12</v>
      </c>
      <c r="CO4" s="0" t="n">
        <v>17</v>
      </c>
      <c r="CP4" s="0" t="n">
        <v>12</v>
      </c>
      <c r="CQ4" s="0" t="n">
        <v>3</v>
      </c>
      <c r="CR4" s="0" t="n">
        <v>5</v>
      </c>
      <c r="CS4" s="0" t="n">
        <v>4</v>
      </c>
      <c r="CT4" s="0" t="n">
        <v>4</v>
      </c>
      <c r="CU4" s="0" t="n">
        <v>1</v>
      </c>
      <c r="CV4" s="0" t="n">
        <v>1</v>
      </c>
      <c r="CW4" s="0" t="n">
        <v>5</v>
      </c>
      <c r="CX4" s="0" t="n">
        <v>4</v>
      </c>
      <c r="CY4" s="0" t="n">
        <v>4</v>
      </c>
      <c r="CZ4" s="0" t="n">
        <v>3</v>
      </c>
      <c r="DA4" s="0" t="n">
        <v>3</v>
      </c>
      <c r="DB4" s="0" t="n">
        <v>2</v>
      </c>
      <c r="DC4" s="0" t="n">
        <v>2</v>
      </c>
      <c r="DD4" s="0" t="n">
        <v>4</v>
      </c>
      <c r="DE4" s="0" t="n">
        <v>4</v>
      </c>
      <c r="DF4" s="0" t="n">
        <v>3</v>
      </c>
      <c r="DG4" s="0" t="n">
        <v>4</v>
      </c>
      <c r="DH4" s="0" t="n">
        <v>5</v>
      </c>
      <c r="DI4" s="0" t="n">
        <v>4</v>
      </c>
      <c r="DJ4" s="0" t="n">
        <v>15</v>
      </c>
      <c r="DK4" s="0" t="n">
        <v>14</v>
      </c>
      <c r="DL4" s="0" t="n">
        <v>16</v>
      </c>
      <c r="DM4" s="0" t="n">
        <v>4</v>
      </c>
      <c r="DN4" s="0" t="n">
        <v>9</v>
      </c>
      <c r="DO4" s="0" t="n">
        <v>13</v>
      </c>
      <c r="DP4" s="0" t="n">
        <v>4</v>
      </c>
      <c r="DQ4" s="0" t="n">
        <v>4</v>
      </c>
      <c r="DR4" s="0" t="n">
        <v>4</v>
      </c>
      <c r="DS4" s="0" t="n">
        <v>2</v>
      </c>
      <c r="DT4" s="0" t="n">
        <v>1</v>
      </c>
      <c r="DU4" s="0" t="n">
        <v>4</v>
      </c>
      <c r="DV4" s="0" t="n">
        <v>3</v>
      </c>
      <c r="DW4" s="0" t="n">
        <v>3</v>
      </c>
      <c r="DX4" s="0" t="n">
        <v>2</v>
      </c>
      <c r="DY4" s="0" t="n">
        <v>5</v>
      </c>
      <c r="DZ4" s="0" t="n">
        <v>1</v>
      </c>
      <c r="EA4" s="0" t="n">
        <v>1</v>
      </c>
      <c r="EB4" s="0" t="n">
        <v>5</v>
      </c>
      <c r="EC4" s="0" t="n">
        <v>5</v>
      </c>
      <c r="ED4" s="0" t="n">
        <v>5</v>
      </c>
      <c r="EE4" s="0" t="n">
        <v>5</v>
      </c>
      <c r="EF4" s="0" t="n">
        <v>4</v>
      </c>
      <c r="EG4" s="0" t="n">
        <v>1</v>
      </c>
      <c r="EH4" s="0" t="n">
        <v>19</v>
      </c>
      <c r="EI4" s="0" t="n">
        <v>11</v>
      </c>
      <c r="EJ4" s="0" t="n">
        <v>15</v>
      </c>
      <c r="EK4" s="0" t="n">
        <v>10</v>
      </c>
      <c r="EL4" s="0" t="n">
        <v>9</v>
      </c>
      <c r="EM4" s="0" t="n">
        <v>10</v>
      </c>
      <c r="EN4" s="0" t="n">
        <v>5</v>
      </c>
      <c r="EO4" s="0" t="n">
        <v>5</v>
      </c>
      <c r="EP4" s="0" t="n">
        <v>5</v>
      </c>
      <c r="EQ4" s="0" t="n">
        <v>1</v>
      </c>
      <c r="ER4" s="0" t="n">
        <v>1</v>
      </c>
      <c r="ES4" s="0" t="n">
        <v>1</v>
      </c>
      <c r="ET4" s="0" t="n">
        <v>5</v>
      </c>
      <c r="EU4" s="0" t="n">
        <v>4</v>
      </c>
      <c r="EV4" s="0" t="n">
        <v>2</v>
      </c>
      <c r="EW4" s="0" t="n">
        <v>2</v>
      </c>
      <c r="EX4" s="0" t="n">
        <v>4</v>
      </c>
      <c r="EY4" s="0" t="n">
        <v>3</v>
      </c>
      <c r="EZ4" s="0" t="n">
        <v>2</v>
      </c>
      <c r="FA4" s="0" t="n">
        <v>4</v>
      </c>
      <c r="FB4" s="0" t="n">
        <v>2</v>
      </c>
      <c r="FC4" s="0" t="n">
        <v>2</v>
      </c>
      <c r="FD4" s="0" t="n">
        <v>2</v>
      </c>
      <c r="FE4" s="0" t="n">
        <v>1</v>
      </c>
      <c r="FF4" s="0" t="n">
        <v>7</v>
      </c>
      <c r="FG4" s="0" t="n">
        <v>7</v>
      </c>
      <c r="FH4" s="0" t="n">
        <v>8</v>
      </c>
      <c r="FI4" s="0" t="n">
        <v>17</v>
      </c>
      <c r="FJ4" s="0" t="n">
        <v>10</v>
      </c>
      <c r="FK4" s="0" t="n">
        <v>3</v>
      </c>
      <c r="FL4" s="0" t="n">
        <v>5</v>
      </c>
      <c r="FM4" s="0" t="n">
        <v>5</v>
      </c>
      <c r="FN4" s="0" t="n">
        <v>5</v>
      </c>
      <c r="FO4" s="0" t="n">
        <v>1</v>
      </c>
      <c r="FP4" s="0" t="n">
        <v>1</v>
      </c>
      <c r="FQ4" s="0" t="n">
        <v>5</v>
      </c>
      <c r="FR4" s="0" t="n">
        <v>4</v>
      </c>
      <c r="FS4" s="0" t="n">
        <v>3</v>
      </c>
      <c r="FU4" s="0" t="n">
        <v>2</v>
      </c>
      <c r="FV4" s="0" t="n">
        <v>4</v>
      </c>
      <c r="FW4" s="0" t="n">
        <v>3</v>
      </c>
      <c r="FX4" s="0" t="n">
        <v>1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1</v>
      </c>
      <c r="GD4" s="0" t="n">
        <v>1</v>
      </c>
      <c r="GE4" s="0" t="n">
        <v>18</v>
      </c>
      <c r="GF4" s="0" t="n">
        <v>11</v>
      </c>
      <c r="GG4" s="0" t="n">
        <v>11</v>
      </c>
      <c r="GH4" s="0" t="n">
        <v>14</v>
      </c>
      <c r="GI4" s="0" t="n">
        <v>11</v>
      </c>
      <c r="GJ4" s="0" t="n">
        <v>3</v>
      </c>
      <c r="GK4" s="0" t="n">
        <v>5</v>
      </c>
      <c r="GL4" s="0" t="n">
        <v>5</v>
      </c>
      <c r="GM4" s="0" t="n">
        <v>5</v>
      </c>
      <c r="GN4" s="0" t="n">
        <v>2</v>
      </c>
      <c r="GO4" s="0" t="n">
        <v>2</v>
      </c>
      <c r="GP4" s="0" t="n">
        <v>2</v>
      </c>
      <c r="GQ4" s="0" t="n">
        <v>5</v>
      </c>
      <c r="GR4" s="0" t="n">
        <v>4</v>
      </c>
      <c r="GT4" s="0" t="n">
        <v>4</v>
      </c>
      <c r="GU4" s="0" t="n">
        <v>5</v>
      </c>
      <c r="GV4" s="0" t="n">
        <v>5</v>
      </c>
      <c r="GW4" s="0" t="n">
        <v>2</v>
      </c>
      <c r="GX4" s="0" t="n">
        <v>2</v>
      </c>
      <c r="GY4" s="0" t="n">
        <v>4</v>
      </c>
      <c r="GZ4" s="0" t="n">
        <v>5</v>
      </c>
      <c r="HA4" s="0" t="n">
        <v>3</v>
      </c>
      <c r="HB4" s="0" t="n">
        <v>5</v>
      </c>
      <c r="HC4" s="0" t="n">
        <v>4</v>
      </c>
    </row>
    <row r="5" customFormat="false" ht="12.8" hidden="false" customHeight="false" outlineLevel="0" collapsed="false">
      <c r="A5" s="1" t="s">
        <v>218</v>
      </c>
      <c r="B5" s="0" t="n">
        <v>8</v>
      </c>
      <c r="C5" s="0" t="s">
        <v>219</v>
      </c>
      <c r="D5" s="0" t="s">
        <v>213</v>
      </c>
      <c r="E5" s="0" t="n">
        <v>23</v>
      </c>
      <c r="F5" s="0" t="n">
        <v>2</v>
      </c>
      <c r="G5" s="0" t="s">
        <v>214</v>
      </c>
      <c r="H5" s="0" t="n">
        <v>1</v>
      </c>
      <c r="I5" s="0" t="n">
        <v>4</v>
      </c>
      <c r="J5" s="0" t="n">
        <v>4</v>
      </c>
      <c r="K5" s="0" t="n">
        <v>2</v>
      </c>
      <c r="L5" s="0" t="n">
        <v>3</v>
      </c>
      <c r="M5" s="0" t="n">
        <v>2</v>
      </c>
      <c r="N5" s="0" t="n">
        <v>3</v>
      </c>
      <c r="O5" s="0" t="n">
        <v>3</v>
      </c>
      <c r="P5" s="0" t="n">
        <v>1</v>
      </c>
      <c r="Q5" s="0" t="n">
        <v>4</v>
      </c>
      <c r="R5" s="0" t="n">
        <v>11</v>
      </c>
      <c r="S5" s="0" t="n">
        <v>3</v>
      </c>
      <c r="T5" s="0" t="n">
        <v>14</v>
      </c>
      <c r="U5" s="0" t="n">
        <v>1</v>
      </c>
      <c r="V5" s="0" t="n">
        <v>17</v>
      </c>
      <c r="W5" s="0" t="n">
        <v>19</v>
      </c>
      <c r="X5" s="0" t="n">
        <v>5</v>
      </c>
      <c r="Y5" s="0" t="n">
        <v>2</v>
      </c>
      <c r="Z5" s="0" t="n">
        <v>3</v>
      </c>
      <c r="AA5" s="0" t="n">
        <v>3</v>
      </c>
      <c r="AB5" s="0" t="n">
        <v>1</v>
      </c>
      <c r="AC5" s="0" t="n">
        <v>4</v>
      </c>
      <c r="AD5" s="0" t="n">
        <v>4</v>
      </c>
      <c r="AE5" s="0" t="n">
        <v>4</v>
      </c>
      <c r="AF5" s="0" t="n">
        <v>2</v>
      </c>
      <c r="AG5" s="0" t="n">
        <v>4</v>
      </c>
      <c r="AH5" s="0" t="n">
        <v>3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4</v>
      </c>
      <c r="AN5" s="0" t="n">
        <v>1</v>
      </c>
      <c r="AO5" s="0" t="n">
        <v>1</v>
      </c>
      <c r="AP5" s="0" t="n">
        <v>17</v>
      </c>
      <c r="AQ5" s="0" t="n">
        <v>3</v>
      </c>
      <c r="AR5" s="0" t="n">
        <v>19</v>
      </c>
      <c r="AS5" s="0" t="n">
        <v>3</v>
      </c>
      <c r="AT5" s="0" t="n">
        <v>19</v>
      </c>
      <c r="AU5" s="0" t="n">
        <v>19</v>
      </c>
      <c r="AV5" s="0" t="n">
        <v>3</v>
      </c>
      <c r="AW5" s="0" t="n">
        <v>3</v>
      </c>
      <c r="AX5" s="0" t="n">
        <v>2</v>
      </c>
      <c r="AY5" s="0" t="n">
        <v>4</v>
      </c>
      <c r="AZ5" s="0" t="n">
        <v>1</v>
      </c>
      <c r="BA5" s="0" t="n">
        <v>4</v>
      </c>
      <c r="BB5" s="0" t="n">
        <v>4</v>
      </c>
      <c r="BC5" s="0" t="n">
        <v>4</v>
      </c>
      <c r="BD5" s="0" t="n">
        <v>1</v>
      </c>
      <c r="BE5" s="0" t="n">
        <v>1</v>
      </c>
      <c r="BF5" s="0" t="n">
        <v>4</v>
      </c>
      <c r="BG5" s="0" t="n">
        <v>1</v>
      </c>
      <c r="BH5" s="0" t="n">
        <v>3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12</v>
      </c>
      <c r="BO5" s="0" t="n">
        <v>6</v>
      </c>
      <c r="BP5" s="0" t="n">
        <v>14</v>
      </c>
      <c r="BQ5" s="0" t="n">
        <v>17</v>
      </c>
      <c r="BR5" s="0" t="n">
        <v>17</v>
      </c>
      <c r="BS5" s="0" t="n">
        <v>8</v>
      </c>
      <c r="BT5" s="0" t="n">
        <v>3</v>
      </c>
      <c r="BU5" s="0" t="n">
        <v>4</v>
      </c>
      <c r="BV5" s="0" t="n">
        <v>3</v>
      </c>
      <c r="BW5" s="0" t="n">
        <v>3</v>
      </c>
      <c r="BX5" s="0" t="n">
        <v>1</v>
      </c>
      <c r="BY5" s="0" t="n">
        <v>4</v>
      </c>
      <c r="BZ5" s="0" t="n">
        <v>3</v>
      </c>
      <c r="CA5" s="0" t="n">
        <v>3</v>
      </c>
      <c r="CB5" s="0" t="n">
        <v>1</v>
      </c>
      <c r="CC5" s="0" t="n">
        <v>4</v>
      </c>
      <c r="CD5" s="0" t="n">
        <v>4</v>
      </c>
      <c r="CE5" s="0" t="n">
        <v>1</v>
      </c>
      <c r="CF5" s="0" t="n">
        <v>3</v>
      </c>
      <c r="CG5" s="0" t="n">
        <v>2</v>
      </c>
      <c r="CH5" s="0" t="n">
        <v>4</v>
      </c>
      <c r="CI5" s="0" t="n">
        <v>1</v>
      </c>
      <c r="CJ5" s="0" t="n">
        <v>1</v>
      </c>
      <c r="CK5" s="0" t="n">
        <v>4</v>
      </c>
      <c r="CL5" s="0" t="n">
        <v>15</v>
      </c>
      <c r="CM5" s="0" t="n">
        <v>2</v>
      </c>
      <c r="CN5" s="0" t="n">
        <v>14</v>
      </c>
      <c r="CO5" s="0" t="n">
        <v>11</v>
      </c>
      <c r="CP5" s="0" t="n">
        <v>13</v>
      </c>
      <c r="CQ5" s="0" t="n">
        <v>7</v>
      </c>
      <c r="CR5" s="0" t="n">
        <v>3</v>
      </c>
      <c r="CS5" s="0" t="n">
        <v>3</v>
      </c>
      <c r="CT5" s="0" t="n">
        <v>3</v>
      </c>
      <c r="CU5" s="0" t="n">
        <v>3</v>
      </c>
      <c r="CV5" s="0" t="n">
        <v>1</v>
      </c>
      <c r="CW5" s="0" t="n">
        <v>4</v>
      </c>
      <c r="CX5" s="0" t="n">
        <v>3</v>
      </c>
      <c r="CY5" s="0" t="n">
        <v>3</v>
      </c>
      <c r="CZ5" s="0" t="n">
        <v>3</v>
      </c>
      <c r="DA5" s="0" t="n">
        <v>2</v>
      </c>
      <c r="DB5" s="0" t="n">
        <v>5</v>
      </c>
      <c r="DC5" s="0" t="n">
        <v>1</v>
      </c>
      <c r="DD5" s="0" t="n">
        <v>3</v>
      </c>
      <c r="DE5" s="0" t="n">
        <v>4</v>
      </c>
      <c r="DF5" s="0" t="n">
        <v>4</v>
      </c>
      <c r="DG5" s="0" t="n">
        <v>3</v>
      </c>
      <c r="DH5" s="0" t="n">
        <v>4</v>
      </c>
      <c r="DI5" s="0" t="n">
        <v>2</v>
      </c>
      <c r="DJ5" s="0" t="n">
        <v>12</v>
      </c>
      <c r="DK5" s="0" t="n">
        <v>2</v>
      </c>
      <c r="DL5" s="0" t="n">
        <v>11</v>
      </c>
      <c r="DM5" s="0" t="n">
        <v>15</v>
      </c>
      <c r="DN5" s="0" t="n">
        <v>11</v>
      </c>
      <c r="DO5" s="0" t="n">
        <v>3</v>
      </c>
      <c r="DP5" s="0" t="n">
        <v>2</v>
      </c>
      <c r="DQ5" s="0" t="n">
        <v>4</v>
      </c>
      <c r="DR5" s="0" t="n">
        <v>4</v>
      </c>
      <c r="DS5" s="0" t="n">
        <v>4</v>
      </c>
      <c r="DT5" s="0" t="n">
        <v>1</v>
      </c>
      <c r="DU5" s="0" t="n">
        <v>4</v>
      </c>
      <c r="DV5" s="0" t="n">
        <v>4</v>
      </c>
      <c r="DW5" s="0" t="n">
        <v>4</v>
      </c>
      <c r="DX5" s="0" t="n">
        <v>4</v>
      </c>
      <c r="DY5" s="0" t="n">
        <v>4</v>
      </c>
      <c r="DZ5" s="0" t="n">
        <v>1</v>
      </c>
      <c r="EA5" s="0" t="n">
        <v>1</v>
      </c>
      <c r="EB5" s="0" t="n">
        <v>5</v>
      </c>
      <c r="EC5" s="0" t="n">
        <v>5</v>
      </c>
      <c r="ED5" s="0" t="n">
        <v>1</v>
      </c>
      <c r="EE5" s="0" t="n">
        <v>5</v>
      </c>
      <c r="EF5" s="0" t="n">
        <v>4</v>
      </c>
      <c r="EG5" s="0" t="n">
        <v>1</v>
      </c>
      <c r="EH5" s="0" t="n">
        <v>20</v>
      </c>
      <c r="EI5" s="0" t="n">
        <v>2</v>
      </c>
      <c r="EJ5" s="0" t="n">
        <v>17</v>
      </c>
      <c r="EK5" s="0" t="n">
        <v>5</v>
      </c>
      <c r="EL5" s="0" t="n">
        <v>17</v>
      </c>
      <c r="EM5" s="0" t="n">
        <v>15</v>
      </c>
      <c r="EN5" s="0" t="n">
        <v>4</v>
      </c>
      <c r="EO5" s="0" t="n">
        <v>4</v>
      </c>
      <c r="EP5" s="0" t="n">
        <v>3</v>
      </c>
      <c r="EQ5" s="0" t="n">
        <v>5</v>
      </c>
      <c r="ER5" s="0" t="n">
        <v>1</v>
      </c>
      <c r="ES5" s="0" t="n">
        <v>1</v>
      </c>
      <c r="ET5" s="0" t="n">
        <v>4</v>
      </c>
      <c r="EU5" s="0" t="n">
        <v>4</v>
      </c>
      <c r="EV5" s="0" t="n">
        <v>3</v>
      </c>
      <c r="EW5" s="0" t="n">
        <v>5</v>
      </c>
      <c r="EX5" s="0" t="n">
        <v>1</v>
      </c>
      <c r="EY5" s="0" t="n">
        <v>1</v>
      </c>
      <c r="EZ5" s="0" t="n">
        <v>5</v>
      </c>
      <c r="FA5" s="0" t="n">
        <v>5</v>
      </c>
      <c r="FB5" s="0" t="n">
        <v>1</v>
      </c>
      <c r="FC5" s="0" t="n">
        <v>5</v>
      </c>
      <c r="FD5" s="0" t="n">
        <v>3</v>
      </c>
      <c r="FE5" s="0" t="n">
        <v>3</v>
      </c>
      <c r="FF5" s="0" t="n">
        <v>18</v>
      </c>
      <c r="FG5" s="0" t="n">
        <v>3</v>
      </c>
      <c r="FH5" s="0" t="n">
        <v>18</v>
      </c>
      <c r="FI5" s="0" t="n">
        <v>3</v>
      </c>
      <c r="FJ5" s="0" t="n">
        <v>17</v>
      </c>
      <c r="FK5" s="0" t="n">
        <v>15</v>
      </c>
      <c r="FL5" s="0" t="n">
        <v>3</v>
      </c>
      <c r="FM5" s="0" t="n">
        <v>4</v>
      </c>
      <c r="FN5" s="0" t="n">
        <v>5</v>
      </c>
      <c r="FO5" s="0" t="n">
        <v>4</v>
      </c>
      <c r="FP5" s="0" t="n">
        <v>1</v>
      </c>
      <c r="FQ5" s="0" t="n">
        <v>4</v>
      </c>
      <c r="FR5" s="0" t="n">
        <v>4</v>
      </c>
      <c r="FS5" s="0" t="n">
        <v>4</v>
      </c>
      <c r="FU5" s="0" t="n">
        <v>2</v>
      </c>
      <c r="FV5" s="0" t="n">
        <v>4</v>
      </c>
      <c r="FW5" s="0" t="n">
        <v>3</v>
      </c>
      <c r="FX5" s="0" t="n">
        <v>1</v>
      </c>
      <c r="FY5" s="0" t="n">
        <v>4</v>
      </c>
      <c r="FZ5" s="0" t="n">
        <v>4</v>
      </c>
      <c r="GA5" s="0" t="n">
        <v>3</v>
      </c>
      <c r="GB5" s="0" t="n">
        <v>4</v>
      </c>
      <c r="GC5" s="0" t="n">
        <v>2</v>
      </c>
      <c r="GD5" s="0" t="n">
        <v>3</v>
      </c>
      <c r="GE5" s="0" t="n">
        <v>16</v>
      </c>
      <c r="GF5" s="0" t="n">
        <v>3</v>
      </c>
      <c r="GG5" s="0" t="n">
        <v>16</v>
      </c>
      <c r="GH5" s="0" t="n">
        <v>5</v>
      </c>
      <c r="GI5" s="0" t="n">
        <v>16</v>
      </c>
      <c r="GJ5" s="0" t="n">
        <v>16</v>
      </c>
      <c r="GK5" s="0" t="n">
        <v>3</v>
      </c>
      <c r="GL5" s="0" t="n">
        <v>3</v>
      </c>
      <c r="GM5" s="0" t="n">
        <v>5</v>
      </c>
      <c r="GN5" s="0" t="n">
        <v>3</v>
      </c>
      <c r="GO5" s="0" t="n">
        <v>1</v>
      </c>
      <c r="GP5" s="0" t="n">
        <v>4</v>
      </c>
      <c r="GQ5" s="0" t="n">
        <v>4</v>
      </c>
      <c r="GR5" s="0" t="n">
        <v>4</v>
      </c>
      <c r="GT5" s="0" t="n">
        <v>4</v>
      </c>
      <c r="GU5" s="0" t="n">
        <v>4</v>
      </c>
      <c r="GV5" s="0" t="n">
        <v>4</v>
      </c>
      <c r="GW5" s="0" t="n">
        <v>4</v>
      </c>
      <c r="GX5" s="0" t="n">
        <v>4</v>
      </c>
      <c r="GY5" s="0" t="n">
        <v>2</v>
      </c>
      <c r="GZ5" s="0" t="n">
        <v>4</v>
      </c>
      <c r="HA5" s="0" t="n">
        <v>3</v>
      </c>
      <c r="HB5" s="0" t="n">
        <v>4</v>
      </c>
      <c r="HC5" s="0" t="n">
        <v>4</v>
      </c>
    </row>
    <row r="6" customFormat="false" ht="12.8" hidden="false" customHeight="false" outlineLevel="0" collapsed="false">
      <c r="A6" s="1" t="s">
        <v>220</v>
      </c>
      <c r="B6" s="0" t="n">
        <v>9</v>
      </c>
      <c r="C6" s="0" t="s">
        <v>219</v>
      </c>
      <c r="D6" s="0" t="s">
        <v>213</v>
      </c>
      <c r="E6" s="0" t="n">
        <v>32</v>
      </c>
      <c r="F6" s="0" t="n">
        <v>2</v>
      </c>
      <c r="G6" s="0" t="s">
        <v>214</v>
      </c>
      <c r="H6" s="0" t="n">
        <v>3</v>
      </c>
      <c r="I6" s="0" t="n">
        <v>2</v>
      </c>
      <c r="J6" s="0" t="n">
        <v>3</v>
      </c>
      <c r="K6" s="0" t="n">
        <v>2</v>
      </c>
      <c r="L6" s="0" t="n">
        <v>2</v>
      </c>
      <c r="M6" s="0" t="n">
        <v>2</v>
      </c>
      <c r="N6" s="0" t="n">
        <v>4</v>
      </c>
      <c r="O6" s="0" t="n">
        <v>4</v>
      </c>
      <c r="P6" s="0" t="n">
        <v>2</v>
      </c>
      <c r="Q6" s="0" t="n">
        <v>2</v>
      </c>
      <c r="R6" s="0" t="n">
        <v>5</v>
      </c>
      <c r="S6" s="0" t="n">
        <v>5</v>
      </c>
      <c r="T6" s="0" t="n">
        <v>3</v>
      </c>
      <c r="U6" s="0" t="n">
        <v>4</v>
      </c>
      <c r="V6" s="0" t="n">
        <v>10</v>
      </c>
      <c r="W6" s="0" t="n">
        <v>2</v>
      </c>
      <c r="X6" s="0" t="n">
        <v>3</v>
      </c>
      <c r="Y6" s="0" t="n">
        <v>2</v>
      </c>
      <c r="Z6" s="0" t="n">
        <v>2</v>
      </c>
      <c r="AA6" s="0" t="n">
        <v>4</v>
      </c>
      <c r="AB6" s="0" t="n">
        <v>2</v>
      </c>
      <c r="AC6" s="0" t="n">
        <v>2</v>
      </c>
      <c r="AD6" s="0" t="n">
        <v>5</v>
      </c>
      <c r="AE6" s="0" t="n">
        <v>4</v>
      </c>
      <c r="AF6" s="0" t="n">
        <v>1</v>
      </c>
      <c r="AG6" s="0" t="n">
        <v>3</v>
      </c>
      <c r="AH6" s="0" t="n">
        <v>4</v>
      </c>
      <c r="AI6" s="0" t="n">
        <v>4</v>
      </c>
      <c r="AJ6" s="0" t="n">
        <v>1</v>
      </c>
      <c r="AK6" s="0" t="n">
        <v>2</v>
      </c>
      <c r="AL6" s="0" t="n">
        <v>3</v>
      </c>
      <c r="AM6" s="0" t="n">
        <v>3</v>
      </c>
      <c r="AN6" s="0" t="n">
        <v>2</v>
      </c>
      <c r="AO6" s="0" t="n">
        <v>2</v>
      </c>
      <c r="AP6" s="0" t="n">
        <v>9</v>
      </c>
      <c r="AQ6" s="0" t="n">
        <v>5</v>
      </c>
      <c r="AR6" s="0" t="n">
        <v>9</v>
      </c>
      <c r="AS6" s="0" t="n">
        <v>15</v>
      </c>
      <c r="AT6" s="0" t="n">
        <v>12</v>
      </c>
      <c r="AU6" s="0" t="n">
        <v>9</v>
      </c>
      <c r="AV6" s="0" t="n">
        <v>3</v>
      </c>
      <c r="AW6" s="0" t="n">
        <v>3</v>
      </c>
      <c r="AX6" s="0" t="n">
        <v>4</v>
      </c>
      <c r="AY6" s="0" t="n">
        <v>2</v>
      </c>
      <c r="AZ6" s="0" t="n">
        <v>2</v>
      </c>
      <c r="BA6" s="0" t="n">
        <v>4</v>
      </c>
      <c r="BB6" s="0" t="n">
        <v>3</v>
      </c>
      <c r="BC6" s="0" t="n">
        <v>3</v>
      </c>
      <c r="BD6" s="0" t="n">
        <v>2</v>
      </c>
      <c r="BE6" s="0" t="n">
        <v>4</v>
      </c>
      <c r="BF6" s="0" t="n">
        <v>3</v>
      </c>
      <c r="BG6" s="0" t="n">
        <v>2</v>
      </c>
      <c r="BH6" s="0" t="n">
        <v>3</v>
      </c>
      <c r="BI6" s="0" t="n">
        <v>4</v>
      </c>
      <c r="BJ6" s="0" t="n">
        <v>5</v>
      </c>
      <c r="BK6" s="0" t="n">
        <v>4</v>
      </c>
      <c r="BL6" s="0" t="n">
        <v>3</v>
      </c>
      <c r="BM6" s="0" t="n">
        <v>2</v>
      </c>
      <c r="BN6" s="0" t="n">
        <v>12</v>
      </c>
      <c r="BO6" s="0" t="n">
        <v>5</v>
      </c>
      <c r="BP6" s="0" t="n">
        <v>10</v>
      </c>
      <c r="BQ6" s="0" t="n">
        <v>14</v>
      </c>
      <c r="BR6" s="0" t="n">
        <v>11</v>
      </c>
      <c r="BS6" s="0" t="n">
        <v>10</v>
      </c>
      <c r="BT6" s="0" t="n">
        <v>3</v>
      </c>
      <c r="BU6" s="0" t="n">
        <v>4</v>
      </c>
      <c r="BV6" s="0" t="n">
        <v>4</v>
      </c>
      <c r="BW6" s="0" t="n">
        <v>5</v>
      </c>
      <c r="BX6" s="0" t="n">
        <v>2</v>
      </c>
      <c r="BY6" s="0" t="n">
        <v>2</v>
      </c>
      <c r="BZ6" s="0" t="n">
        <v>4</v>
      </c>
      <c r="CA6" s="0" t="n">
        <v>5</v>
      </c>
      <c r="CB6" s="0" t="n">
        <v>3</v>
      </c>
      <c r="CC6" s="0" t="n">
        <v>2</v>
      </c>
      <c r="CD6" s="0" t="n">
        <v>3</v>
      </c>
      <c r="CE6" s="0" t="n">
        <v>2</v>
      </c>
      <c r="CF6" s="0" t="n">
        <v>3</v>
      </c>
      <c r="CG6" s="0" t="n">
        <v>4</v>
      </c>
      <c r="CH6" s="0" t="n">
        <v>4</v>
      </c>
      <c r="CI6" s="0" t="n">
        <v>2</v>
      </c>
      <c r="CJ6" s="0" t="n">
        <v>3</v>
      </c>
      <c r="CK6" s="0" t="n">
        <v>2</v>
      </c>
      <c r="CL6" s="0" t="n">
        <v>9</v>
      </c>
      <c r="CM6" s="0" t="n">
        <v>5</v>
      </c>
      <c r="CN6" s="0" t="n">
        <v>7</v>
      </c>
      <c r="CO6" s="0" t="n">
        <v>7</v>
      </c>
      <c r="CP6" s="0" t="n">
        <v>5</v>
      </c>
      <c r="CQ6" s="0" t="n">
        <v>7</v>
      </c>
      <c r="CR6" s="0" t="n">
        <v>3</v>
      </c>
      <c r="CS6" s="0" t="n">
        <v>5</v>
      </c>
      <c r="CT6" s="0" t="n">
        <v>4</v>
      </c>
      <c r="CU6" s="0" t="n">
        <v>3</v>
      </c>
      <c r="CV6" s="0" t="n">
        <v>1</v>
      </c>
      <c r="CW6" s="0" t="n">
        <v>3</v>
      </c>
      <c r="CX6" s="0" t="n">
        <v>4</v>
      </c>
      <c r="CY6" s="0" t="n">
        <v>5</v>
      </c>
      <c r="CZ6" s="0" t="n">
        <v>3</v>
      </c>
      <c r="DA6" s="0" t="n">
        <v>3</v>
      </c>
      <c r="DB6" s="0" t="n">
        <v>5</v>
      </c>
      <c r="DC6" s="0" t="n">
        <v>2</v>
      </c>
      <c r="DD6" s="0" t="n">
        <v>3</v>
      </c>
      <c r="DE6" s="0" t="n">
        <v>4</v>
      </c>
      <c r="DF6" s="0" t="n">
        <v>4</v>
      </c>
      <c r="DG6" s="0" t="n">
        <v>2</v>
      </c>
      <c r="DH6" s="0" t="n">
        <v>3</v>
      </c>
      <c r="DI6" s="0" t="n">
        <v>4</v>
      </c>
      <c r="DJ6" s="0" t="n">
        <v>9</v>
      </c>
      <c r="DK6" s="0" t="n">
        <v>5</v>
      </c>
      <c r="DL6" s="0" t="n">
        <v>5</v>
      </c>
      <c r="DM6" s="0" t="n">
        <v>13</v>
      </c>
      <c r="DN6" s="0" t="n">
        <v>9</v>
      </c>
      <c r="DO6" s="0" t="n">
        <v>9</v>
      </c>
      <c r="DP6" s="0" t="n">
        <v>5</v>
      </c>
      <c r="DQ6" s="0" t="n">
        <v>4</v>
      </c>
      <c r="DR6" s="0" t="n">
        <v>5</v>
      </c>
      <c r="DS6" s="0" t="n">
        <v>3</v>
      </c>
      <c r="DT6" s="0" t="n">
        <v>2</v>
      </c>
      <c r="DU6" s="0" t="n">
        <v>3</v>
      </c>
      <c r="DV6" s="0" t="n">
        <v>5</v>
      </c>
      <c r="DW6" s="0" t="n">
        <v>5</v>
      </c>
      <c r="DX6" s="0" t="n">
        <v>4</v>
      </c>
      <c r="DY6" s="0" t="n">
        <v>4</v>
      </c>
      <c r="DZ6" s="0" t="n">
        <v>2</v>
      </c>
      <c r="EA6" s="0" t="n">
        <v>1</v>
      </c>
      <c r="EB6" s="0" t="n">
        <v>4</v>
      </c>
      <c r="EC6" s="0" t="n">
        <v>5</v>
      </c>
      <c r="ED6" s="0" t="n">
        <v>5</v>
      </c>
      <c r="EE6" s="0" t="n">
        <v>5</v>
      </c>
      <c r="EF6" s="0" t="n">
        <v>3</v>
      </c>
      <c r="EG6" s="0" t="n">
        <v>1</v>
      </c>
      <c r="EH6" s="0" t="n">
        <v>13</v>
      </c>
      <c r="EI6" s="0" t="n">
        <v>6</v>
      </c>
      <c r="EJ6" s="0" t="n">
        <v>7</v>
      </c>
      <c r="EK6" s="0" t="n">
        <v>15</v>
      </c>
      <c r="EL6" s="0" t="n">
        <v>10</v>
      </c>
      <c r="EM6" s="0" t="n">
        <v>12</v>
      </c>
      <c r="EN6" s="0" t="n">
        <v>5</v>
      </c>
      <c r="EO6" s="0" t="n">
        <v>5</v>
      </c>
      <c r="EP6" s="0" t="n">
        <v>4</v>
      </c>
      <c r="EQ6" s="0" t="n">
        <v>5</v>
      </c>
      <c r="ER6" s="0" t="n">
        <v>1</v>
      </c>
      <c r="ES6" s="0" t="n">
        <v>1</v>
      </c>
      <c r="ET6" s="0" t="n">
        <v>5</v>
      </c>
      <c r="EU6" s="0" t="n">
        <v>5</v>
      </c>
      <c r="EV6" s="0" t="n">
        <v>2</v>
      </c>
      <c r="EW6" s="0" t="n">
        <v>4</v>
      </c>
      <c r="EX6" s="0" t="n">
        <v>3</v>
      </c>
      <c r="EY6" s="0" t="n">
        <v>3</v>
      </c>
      <c r="EZ6" s="0" t="n">
        <v>3</v>
      </c>
      <c r="FA6" s="0" t="n">
        <v>4</v>
      </c>
      <c r="FB6" s="0" t="n">
        <v>3</v>
      </c>
      <c r="FC6" s="0" t="n">
        <v>2</v>
      </c>
      <c r="FD6" s="0" t="n">
        <v>3</v>
      </c>
      <c r="FE6" s="0" t="n">
        <v>2</v>
      </c>
      <c r="FF6" s="0" t="n">
        <v>12</v>
      </c>
      <c r="FG6" s="0" t="n">
        <v>5</v>
      </c>
      <c r="FH6" s="0" t="n">
        <v>5</v>
      </c>
      <c r="FI6" s="0" t="n">
        <v>7</v>
      </c>
      <c r="FJ6" s="0" t="n">
        <v>10</v>
      </c>
      <c r="FK6" s="0" t="n">
        <v>18</v>
      </c>
      <c r="FL6" s="0" t="n">
        <v>3</v>
      </c>
      <c r="FM6" s="0" t="n">
        <v>1</v>
      </c>
      <c r="FN6" s="0" t="n">
        <v>3</v>
      </c>
      <c r="FO6" s="0" t="n">
        <v>3</v>
      </c>
      <c r="FP6" s="0" t="n">
        <v>1</v>
      </c>
      <c r="FQ6" s="0" t="n">
        <v>4</v>
      </c>
      <c r="FR6" s="0" t="n">
        <v>3</v>
      </c>
      <c r="FS6" s="0" t="n">
        <v>3</v>
      </c>
      <c r="FU6" s="0" t="n">
        <v>2</v>
      </c>
      <c r="FV6" s="0" t="n">
        <v>2</v>
      </c>
      <c r="FW6" s="0" t="n">
        <v>3</v>
      </c>
      <c r="FX6" s="0" t="n">
        <v>1</v>
      </c>
      <c r="FY6" s="0" t="n">
        <v>3</v>
      </c>
      <c r="FZ6" s="0" t="n">
        <v>4</v>
      </c>
      <c r="GA6" s="0" t="n">
        <v>4</v>
      </c>
      <c r="GB6" s="0" t="n">
        <v>3</v>
      </c>
      <c r="GC6" s="0" t="n">
        <v>2</v>
      </c>
      <c r="GD6" s="0" t="n">
        <v>1</v>
      </c>
      <c r="GE6" s="0" t="n">
        <v>9</v>
      </c>
      <c r="GF6" s="0" t="n">
        <v>5</v>
      </c>
      <c r="GG6" s="0" t="n">
        <v>9</v>
      </c>
      <c r="GH6" s="0" t="n">
        <v>19</v>
      </c>
      <c r="GI6" s="0" t="n">
        <v>13</v>
      </c>
      <c r="GJ6" s="0" t="n">
        <v>10</v>
      </c>
      <c r="GK6" s="0" t="n">
        <v>5</v>
      </c>
      <c r="GL6" s="0" t="n">
        <v>5</v>
      </c>
      <c r="GM6" s="0" t="n">
        <v>4</v>
      </c>
      <c r="GN6" s="0" t="n">
        <v>3</v>
      </c>
      <c r="GO6" s="0" t="n">
        <v>1</v>
      </c>
      <c r="GP6" s="0" t="n">
        <v>4</v>
      </c>
      <c r="GQ6" s="0" t="n">
        <v>5</v>
      </c>
      <c r="GR6" s="0" t="n">
        <v>5</v>
      </c>
      <c r="GT6" s="0" t="n">
        <v>4</v>
      </c>
      <c r="GU6" s="0" t="n">
        <v>5</v>
      </c>
      <c r="GV6" s="0" t="n">
        <v>5</v>
      </c>
      <c r="GW6" s="0" t="n">
        <v>4</v>
      </c>
      <c r="GX6" s="0" t="n">
        <v>3</v>
      </c>
      <c r="GY6" s="0" t="n">
        <v>5</v>
      </c>
      <c r="GZ6" s="0" t="n">
        <v>5</v>
      </c>
      <c r="HA6" s="0" t="n">
        <v>1</v>
      </c>
      <c r="HB6" s="0" t="n">
        <v>4</v>
      </c>
      <c r="HC6" s="0" t="n">
        <v>5</v>
      </c>
    </row>
    <row r="7" customFormat="false" ht="12.8" hidden="false" customHeight="false" outlineLevel="0" collapsed="false">
      <c r="A7" s="1" t="s">
        <v>221</v>
      </c>
      <c r="B7" s="0" t="n">
        <v>10</v>
      </c>
      <c r="C7" s="0" t="s">
        <v>219</v>
      </c>
      <c r="D7" s="0" t="s">
        <v>213</v>
      </c>
      <c r="E7" s="0" t="n">
        <v>24</v>
      </c>
      <c r="F7" s="0" t="n">
        <v>2</v>
      </c>
      <c r="G7" s="0" t="s">
        <v>214</v>
      </c>
      <c r="H7" s="0" t="n">
        <v>1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4</v>
      </c>
      <c r="N7" s="0" t="n">
        <v>5</v>
      </c>
      <c r="O7" s="0" t="n">
        <v>1</v>
      </c>
      <c r="P7" s="0" t="n">
        <v>4</v>
      </c>
      <c r="Q7" s="0" t="n">
        <v>1</v>
      </c>
      <c r="R7" s="0" t="n">
        <v>9</v>
      </c>
      <c r="S7" s="0" t="n">
        <v>5</v>
      </c>
      <c r="T7" s="0" t="n">
        <v>10</v>
      </c>
      <c r="U7" s="0" t="n">
        <v>11</v>
      </c>
      <c r="V7" s="0" t="n">
        <v>12</v>
      </c>
      <c r="W7" s="0" t="n">
        <v>7</v>
      </c>
      <c r="X7" s="0" t="n">
        <v>3</v>
      </c>
      <c r="Y7" s="0" t="n">
        <v>5</v>
      </c>
      <c r="Z7" s="0" t="n">
        <v>5</v>
      </c>
      <c r="AA7" s="0" t="n">
        <v>3</v>
      </c>
      <c r="AB7" s="0" t="n">
        <v>1</v>
      </c>
      <c r="AC7" s="0" t="n">
        <v>4</v>
      </c>
      <c r="AD7" s="0" t="n">
        <v>4</v>
      </c>
      <c r="AE7" s="0" t="n">
        <v>2</v>
      </c>
      <c r="AF7" s="0" t="n">
        <v>1</v>
      </c>
      <c r="AG7" s="0" t="n">
        <v>1</v>
      </c>
      <c r="AH7" s="0" t="n">
        <v>5</v>
      </c>
      <c r="AI7" s="0" t="n">
        <v>5</v>
      </c>
      <c r="AJ7" s="0" t="n">
        <v>1</v>
      </c>
      <c r="AK7" s="0" t="n">
        <v>1</v>
      </c>
      <c r="AL7" s="0" t="n">
        <v>4</v>
      </c>
      <c r="AM7" s="0" t="n">
        <v>2</v>
      </c>
      <c r="AN7" s="0" t="n">
        <v>1</v>
      </c>
      <c r="AO7" s="0" t="n">
        <v>1</v>
      </c>
      <c r="AP7" s="0" t="n">
        <v>7</v>
      </c>
      <c r="AQ7" s="0" t="n">
        <v>4</v>
      </c>
      <c r="AR7" s="0" t="n">
        <v>4</v>
      </c>
      <c r="AS7" s="0" t="n">
        <v>21</v>
      </c>
      <c r="AT7" s="0" t="n">
        <v>6</v>
      </c>
      <c r="AU7" s="0" t="n">
        <v>1</v>
      </c>
      <c r="AV7" s="0" t="n">
        <v>4</v>
      </c>
      <c r="AW7" s="0" t="n">
        <v>4</v>
      </c>
      <c r="AX7" s="0" t="n">
        <v>4</v>
      </c>
      <c r="AY7" s="0" t="n">
        <v>2</v>
      </c>
      <c r="AZ7" s="0" t="n">
        <v>1</v>
      </c>
      <c r="BA7" s="0" t="n">
        <v>5</v>
      </c>
      <c r="BB7" s="0" t="n">
        <v>4</v>
      </c>
      <c r="BC7" s="0" t="n">
        <v>1</v>
      </c>
      <c r="BD7" s="0" t="n">
        <v>1</v>
      </c>
      <c r="BE7" s="0" t="n">
        <v>1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3</v>
      </c>
      <c r="BK7" s="0" t="n">
        <v>1</v>
      </c>
      <c r="BL7" s="0" t="n">
        <v>1</v>
      </c>
      <c r="BM7" s="0" t="n">
        <v>1</v>
      </c>
      <c r="BN7" s="0" t="n">
        <v>8</v>
      </c>
      <c r="BO7" s="0" t="n">
        <v>5</v>
      </c>
      <c r="BP7" s="0" t="n">
        <v>4</v>
      </c>
      <c r="BQ7" s="0" t="n">
        <v>21</v>
      </c>
      <c r="BR7" s="0" t="n">
        <v>6</v>
      </c>
      <c r="BS7" s="0" t="n">
        <v>4</v>
      </c>
      <c r="BT7" s="0" t="n">
        <v>4</v>
      </c>
      <c r="BU7" s="0" t="n">
        <v>4</v>
      </c>
      <c r="BV7" s="0" t="n">
        <v>4</v>
      </c>
      <c r="BW7" s="0" t="n">
        <v>2</v>
      </c>
      <c r="BX7" s="0" t="n">
        <v>1</v>
      </c>
      <c r="BY7" s="0" t="n">
        <v>5</v>
      </c>
      <c r="BZ7" s="0" t="n">
        <v>5</v>
      </c>
      <c r="CA7" s="0" t="n">
        <v>1</v>
      </c>
      <c r="CB7" s="0" t="n">
        <v>1</v>
      </c>
      <c r="CC7" s="0" t="n">
        <v>1</v>
      </c>
      <c r="CD7" s="0" t="n">
        <v>5</v>
      </c>
      <c r="CE7" s="0" t="n">
        <v>2</v>
      </c>
      <c r="CF7" s="0" t="n">
        <v>1</v>
      </c>
      <c r="CG7" s="0" t="n">
        <v>1</v>
      </c>
      <c r="CH7" s="0" t="n">
        <v>4</v>
      </c>
      <c r="CI7" s="0" t="n">
        <v>1</v>
      </c>
      <c r="CJ7" s="0" t="n">
        <v>1</v>
      </c>
      <c r="CK7" s="0" t="n">
        <v>1</v>
      </c>
      <c r="CL7" s="0" t="n">
        <v>7</v>
      </c>
      <c r="CM7" s="0" t="n">
        <v>4</v>
      </c>
      <c r="CN7" s="0" t="n">
        <v>3</v>
      </c>
      <c r="CO7" s="0" t="n">
        <v>21</v>
      </c>
      <c r="CP7" s="0" t="n">
        <v>6</v>
      </c>
      <c r="CQ7" s="0" t="n">
        <v>3</v>
      </c>
      <c r="CR7" s="0" t="n">
        <v>3</v>
      </c>
      <c r="CS7" s="0" t="n">
        <v>4</v>
      </c>
      <c r="CT7" s="0" t="n">
        <v>4</v>
      </c>
      <c r="CU7" s="0" t="n">
        <v>2</v>
      </c>
      <c r="CV7" s="0" t="n">
        <v>1</v>
      </c>
      <c r="CW7" s="0" t="n">
        <v>5</v>
      </c>
      <c r="CX7" s="0" t="n">
        <v>5</v>
      </c>
      <c r="CY7" s="0" t="n">
        <v>1</v>
      </c>
      <c r="CZ7" s="0" t="n">
        <v>1</v>
      </c>
      <c r="DA7" s="0" t="n">
        <v>2</v>
      </c>
      <c r="DB7" s="0" t="n">
        <v>4</v>
      </c>
      <c r="DC7" s="0" t="n">
        <v>3</v>
      </c>
      <c r="DD7" s="0" t="n">
        <v>1</v>
      </c>
      <c r="DE7" s="0" t="n">
        <v>1</v>
      </c>
      <c r="DF7" s="0" t="n">
        <v>3</v>
      </c>
      <c r="DG7" s="0" t="n">
        <v>1</v>
      </c>
      <c r="DH7" s="0" t="n">
        <v>3</v>
      </c>
      <c r="DI7" s="0" t="n">
        <v>1</v>
      </c>
      <c r="DJ7" s="0" t="n">
        <v>9</v>
      </c>
      <c r="DK7" s="0" t="n">
        <v>5</v>
      </c>
      <c r="DL7" s="0" t="n">
        <v>2</v>
      </c>
      <c r="DM7" s="0" t="n">
        <v>20</v>
      </c>
      <c r="DN7" s="0" t="n">
        <v>10</v>
      </c>
      <c r="DO7" s="0" t="n">
        <v>3</v>
      </c>
      <c r="DP7" s="0" t="n">
        <v>5</v>
      </c>
      <c r="DQ7" s="0" t="n">
        <v>5</v>
      </c>
      <c r="DR7" s="0" t="n">
        <v>3</v>
      </c>
      <c r="DS7" s="0" t="n">
        <v>2</v>
      </c>
      <c r="DT7" s="0" t="n">
        <v>1</v>
      </c>
      <c r="DU7" s="0" t="n">
        <v>4</v>
      </c>
      <c r="DV7" s="0" t="n">
        <v>4</v>
      </c>
      <c r="DW7" s="0" t="n">
        <v>1</v>
      </c>
      <c r="DX7" s="0" t="n">
        <v>1</v>
      </c>
      <c r="DY7" s="0" t="n">
        <v>4</v>
      </c>
      <c r="DZ7" s="0" t="n">
        <v>2</v>
      </c>
      <c r="EA7" s="0" t="n">
        <v>1</v>
      </c>
      <c r="EB7" s="0" t="n">
        <v>5</v>
      </c>
      <c r="EC7" s="0" t="n">
        <v>5</v>
      </c>
      <c r="ED7" s="0" t="n">
        <v>5</v>
      </c>
      <c r="EE7" s="0" t="n">
        <v>5</v>
      </c>
      <c r="EF7" s="0" t="n">
        <v>4</v>
      </c>
      <c r="EG7" s="0" t="n">
        <v>1</v>
      </c>
      <c r="EH7" s="0" t="n">
        <v>14</v>
      </c>
      <c r="EI7" s="0" t="n">
        <v>6</v>
      </c>
      <c r="EJ7" s="0" t="n">
        <v>10</v>
      </c>
      <c r="EK7" s="0" t="n">
        <v>13</v>
      </c>
      <c r="EL7" s="0" t="n">
        <v>14</v>
      </c>
      <c r="EM7" s="0" t="n">
        <v>9</v>
      </c>
      <c r="EN7" s="0" t="n">
        <v>5</v>
      </c>
      <c r="EO7" s="0" t="n">
        <v>5</v>
      </c>
      <c r="EP7" s="0" t="n">
        <v>5</v>
      </c>
      <c r="EQ7" s="0" t="n">
        <v>1</v>
      </c>
      <c r="ER7" s="0" t="n">
        <v>1</v>
      </c>
      <c r="ES7" s="0" t="n">
        <v>2</v>
      </c>
      <c r="ET7" s="0" t="n">
        <v>5</v>
      </c>
      <c r="EU7" s="0" t="n">
        <v>3</v>
      </c>
      <c r="EV7" s="0" t="n">
        <v>1</v>
      </c>
      <c r="EW7" s="0" t="n">
        <v>5</v>
      </c>
      <c r="EX7" s="0" t="n">
        <v>1</v>
      </c>
      <c r="EY7" s="0" t="n">
        <v>1</v>
      </c>
      <c r="EZ7" s="0" t="n">
        <v>5</v>
      </c>
      <c r="FA7" s="0" t="n">
        <v>5</v>
      </c>
      <c r="FB7" s="0" t="n">
        <v>5</v>
      </c>
      <c r="FC7" s="0" t="n">
        <v>5</v>
      </c>
      <c r="FD7" s="0" t="n">
        <v>5</v>
      </c>
      <c r="FE7" s="0" t="n">
        <v>1</v>
      </c>
      <c r="FF7" s="0" t="n">
        <v>16</v>
      </c>
      <c r="FG7" s="0" t="n">
        <v>13</v>
      </c>
      <c r="FH7" s="0" t="n">
        <v>15</v>
      </c>
      <c r="FI7" s="0" t="n">
        <v>7</v>
      </c>
      <c r="FJ7" s="0" t="n">
        <v>18</v>
      </c>
      <c r="FK7" s="0" t="n">
        <v>15</v>
      </c>
      <c r="FL7" s="0" t="n">
        <v>4</v>
      </c>
      <c r="FM7" s="0" t="n">
        <v>5</v>
      </c>
      <c r="FN7" s="0" t="n">
        <v>5</v>
      </c>
      <c r="FO7" s="0" t="n">
        <v>1</v>
      </c>
      <c r="FP7" s="0" t="n">
        <v>1</v>
      </c>
      <c r="FQ7" s="0" t="n">
        <v>1</v>
      </c>
      <c r="FR7" s="0" t="n">
        <v>4</v>
      </c>
      <c r="FS7" s="0" t="n">
        <v>2</v>
      </c>
      <c r="FT7" s="0" t="s">
        <v>213</v>
      </c>
      <c r="FU7" s="0" t="n">
        <v>1</v>
      </c>
      <c r="FV7" s="0" t="n">
        <v>4</v>
      </c>
      <c r="FW7" s="0" t="n">
        <v>3</v>
      </c>
      <c r="FX7" s="0" t="n">
        <v>2</v>
      </c>
      <c r="FY7" s="0" t="n">
        <v>4</v>
      </c>
      <c r="FZ7" s="0" t="n">
        <v>4</v>
      </c>
      <c r="GA7" s="0" t="n">
        <v>4</v>
      </c>
      <c r="GB7" s="0" t="n">
        <v>4</v>
      </c>
      <c r="GC7" s="0" t="n">
        <v>2</v>
      </c>
      <c r="GD7" s="0" t="n">
        <v>1</v>
      </c>
      <c r="GE7" s="0" t="n">
        <v>16</v>
      </c>
      <c r="GF7" s="0" t="n">
        <v>8</v>
      </c>
      <c r="GG7" s="0" t="n">
        <v>14</v>
      </c>
      <c r="GH7" s="0" t="n">
        <v>15</v>
      </c>
      <c r="GI7" s="0" t="n">
        <v>11</v>
      </c>
      <c r="GJ7" s="0" t="n">
        <v>1</v>
      </c>
      <c r="GK7" s="0" t="n">
        <v>5</v>
      </c>
      <c r="GL7" s="0" t="n">
        <v>5</v>
      </c>
      <c r="GM7" s="0" t="n">
        <v>5</v>
      </c>
      <c r="GN7" s="0" t="n">
        <v>2</v>
      </c>
      <c r="GO7" s="0" t="n">
        <v>1</v>
      </c>
      <c r="GP7" s="0" t="n">
        <v>1</v>
      </c>
      <c r="GQ7" s="0" t="n">
        <v>5</v>
      </c>
      <c r="GR7" s="0" t="n">
        <v>2</v>
      </c>
      <c r="GT7" s="0" t="n">
        <v>2</v>
      </c>
      <c r="GU7" s="0" t="n">
        <v>5</v>
      </c>
      <c r="GV7" s="0" t="n">
        <v>5</v>
      </c>
      <c r="GW7" s="0" t="n">
        <v>5</v>
      </c>
      <c r="GX7" s="0" t="n">
        <v>3</v>
      </c>
      <c r="GY7" s="0" t="n">
        <v>4</v>
      </c>
      <c r="GZ7" s="0" t="n">
        <v>4</v>
      </c>
      <c r="HA7" s="0" t="n">
        <v>2</v>
      </c>
      <c r="HB7" s="0" t="n">
        <v>5</v>
      </c>
      <c r="HC7" s="0" t="n">
        <v>4</v>
      </c>
    </row>
    <row r="8" customFormat="false" ht="12.8" hidden="false" customHeight="false" outlineLevel="0" collapsed="false">
      <c r="A8" s="1" t="s">
        <v>222</v>
      </c>
      <c r="B8" s="0" t="n">
        <v>11</v>
      </c>
      <c r="C8" s="0" t="s">
        <v>216</v>
      </c>
      <c r="D8" s="0" t="s">
        <v>213</v>
      </c>
      <c r="E8" s="0" t="n">
        <v>22</v>
      </c>
      <c r="F8" s="0" t="n">
        <v>2</v>
      </c>
      <c r="G8" s="0" t="s">
        <v>214</v>
      </c>
      <c r="H8" s="0" t="n">
        <v>1</v>
      </c>
      <c r="I8" s="0" t="n">
        <v>2</v>
      </c>
      <c r="J8" s="0" t="n">
        <v>4</v>
      </c>
      <c r="K8" s="0" t="n">
        <v>3</v>
      </c>
      <c r="L8" s="0" t="n">
        <v>1</v>
      </c>
      <c r="M8" s="0" t="n">
        <v>3</v>
      </c>
      <c r="N8" s="0" t="n">
        <v>3</v>
      </c>
      <c r="O8" s="0" t="n">
        <v>2</v>
      </c>
      <c r="P8" s="0" t="n">
        <v>1</v>
      </c>
      <c r="Q8" s="0" t="n">
        <v>1</v>
      </c>
      <c r="R8" s="0" t="n">
        <v>3</v>
      </c>
      <c r="S8" s="0" t="n">
        <v>3</v>
      </c>
      <c r="T8" s="0" t="n">
        <v>4</v>
      </c>
      <c r="U8" s="0" t="n">
        <v>18</v>
      </c>
      <c r="V8" s="0" t="n">
        <v>5</v>
      </c>
      <c r="W8" s="0" t="n">
        <v>1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</v>
      </c>
      <c r="AC8" s="0" t="n">
        <v>2</v>
      </c>
      <c r="AD8" s="0" t="n">
        <v>4</v>
      </c>
      <c r="AE8" s="0" t="n">
        <v>3</v>
      </c>
      <c r="AF8" s="0" t="n">
        <v>1</v>
      </c>
      <c r="AG8" s="0" t="n">
        <v>3</v>
      </c>
      <c r="AH8" s="0" t="n">
        <v>3</v>
      </c>
      <c r="AI8" s="0" t="n">
        <v>1</v>
      </c>
      <c r="AJ8" s="0" t="n">
        <v>3</v>
      </c>
      <c r="AK8" s="0" t="n">
        <v>4</v>
      </c>
      <c r="AL8" s="0" t="n">
        <v>3</v>
      </c>
      <c r="AM8" s="0" t="n">
        <v>5</v>
      </c>
      <c r="AN8" s="0" t="n">
        <v>1</v>
      </c>
      <c r="AO8" s="0" t="n">
        <v>1</v>
      </c>
      <c r="AP8" s="0" t="n">
        <v>9</v>
      </c>
      <c r="AQ8" s="0" t="n">
        <v>4</v>
      </c>
      <c r="AR8" s="0" t="n">
        <v>10</v>
      </c>
      <c r="AS8" s="0" t="n">
        <v>19</v>
      </c>
      <c r="AT8" s="0" t="n">
        <v>8</v>
      </c>
      <c r="AU8" s="0" t="n">
        <v>1</v>
      </c>
      <c r="AV8" s="0" t="n">
        <v>3</v>
      </c>
      <c r="AW8" s="0" t="n">
        <v>5</v>
      </c>
      <c r="AX8" s="0" t="n">
        <v>3</v>
      </c>
      <c r="AY8" s="0" t="n">
        <v>3</v>
      </c>
      <c r="AZ8" s="0" t="n">
        <v>1</v>
      </c>
      <c r="BA8" s="0" t="n">
        <v>2</v>
      </c>
      <c r="BB8" s="0" t="n">
        <v>4</v>
      </c>
      <c r="BC8" s="0" t="n">
        <v>4</v>
      </c>
      <c r="BD8" s="0" t="n">
        <v>1</v>
      </c>
      <c r="BE8" s="0" t="n">
        <v>3</v>
      </c>
      <c r="BF8" s="0" t="n">
        <v>3</v>
      </c>
      <c r="BG8" s="0" t="n">
        <v>1</v>
      </c>
      <c r="BH8" s="0" t="n">
        <v>3</v>
      </c>
      <c r="BI8" s="0" t="n">
        <v>4</v>
      </c>
      <c r="BJ8" s="0" t="n">
        <v>3</v>
      </c>
      <c r="BK8" s="0" t="n">
        <v>3</v>
      </c>
      <c r="BL8" s="0" t="n">
        <v>1</v>
      </c>
      <c r="BM8" s="0" t="n">
        <v>1</v>
      </c>
      <c r="BN8" s="0" t="n">
        <v>9</v>
      </c>
      <c r="BO8" s="0" t="n">
        <v>4</v>
      </c>
      <c r="BP8" s="0" t="n">
        <v>12</v>
      </c>
      <c r="BQ8" s="0" t="n">
        <v>20</v>
      </c>
      <c r="BR8" s="0" t="n">
        <v>10</v>
      </c>
      <c r="BS8" s="0" t="n">
        <v>1</v>
      </c>
      <c r="BT8" s="0" t="n">
        <v>5</v>
      </c>
      <c r="BU8" s="0" t="n">
        <v>5</v>
      </c>
      <c r="BV8" s="0" t="n">
        <v>3</v>
      </c>
      <c r="BW8" s="0" t="n">
        <v>2</v>
      </c>
      <c r="BX8" s="0" t="n">
        <v>1</v>
      </c>
      <c r="BY8" s="0" t="n">
        <v>3</v>
      </c>
      <c r="BZ8" s="0" t="n">
        <v>5</v>
      </c>
      <c r="CA8" s="0" t="n">
        <v>5</v>
      </c>
      <c r="CB8" s="0" t="n">
        <v>1</v>
      </c>
      <c r="CC8" s="0" t="n">
        <v>3</v>
      </c>
      <c r="CD8" s="0" t="n">
        <v>4</v>
      </c>
      <c r="CE8" s="0" t="n">
        <v>1</v>
      </c>
      <c r="CF8" s="0" t="n">
        <v>3</v>
      </c>
      <c r="CG8" s="0" t="n">
        <v>3</v>
      </c>
      <c r="CH8" s="0" t="n">
        <v>3</v>
      </c>
      <c r="CI8" s="0" t="n">
        <v>3</v>
      </c>
      <c r="CJ8" s="0" t="n">
        <v>1</v>
      </c>
      <c r="CK8" s="0" t="n">
        <v>1</v>
      </c>
      <c r="CL8" s="0" t="n">
        <v>9</v>
      </c>
      <c r="CM8" s="0" t="n">
        <v>3</v>
      </c>
      <c r="CN8" s="0" t="n">
        <v>8</v>
      </c>
      <c r="CO8" s="0" t="n">
        <v>19</v>
      </c>
      <c r="CP8" s="0" t="n">
        <v>11</v>
      </c>
      <c r="CQ8" s="0" t="n">
        <v>1</v>
      </c>
      <c r="CR8" s="0" t="n">
        <v>5</v>
      </c>
      <c r="CS8" s="0" t="n">
        <v>5</v>
      </c>
      <c r="CT8" s="0" t="n">
        <v>3</v>
      </c>
      <c r="CU8" s="0" t="n">
        <v>1</v>
      </c>
      <c r="CV8" s="0" t="n">
        <v>1</v>
      </c>
      <c r="CW8" s="0" t="n">
        <v>3</v>
      </c>
      <c r="CX8" s="0" t="n">
        <v>5</v>
      </c>
      <c r="CY8" s="0" t="n">
        <v>5</v>
      </c>
      <c r="CZ8" s="0" t="n">
        <v>2</v>
      </c>
      <c r="DA8" s="0" t="n">
        <v>4</v>
      </c>
      <c r="DB8" s="0" t="n">
        <v>3</v>
      </c>
      <c r="DC8" s="0" t="n">
        <v>4</v>
      </c>
      <c r="DD8" s="0" t="n">
        <v>3</v>
      </c>
      <c r="DE8" s="0" t="n">
        <v>4</v>
      </c>
      <c r="DF8" s="0" t="n">
        <v>3</v>
      </c>
      <c r="DG8" s="0" t="n">
        <v>4</v>
      </c>
      <c r="DH8" s="0" t="n">
        <v>1</v>
      </c>
      <c r="DI8" s="0" t="n">
        <v>4</v>
      </c>
      <c r="DJ8" s="0" t="n">
        <v>11</v>
      </c>
      <c r="DK8" s="0" t="n">
        <v>4</v>
      </c>
      <c r="DL8" s="0" t="n">
        <v>11</v>
      </c>
      <c r="DM8" s="0" t="n">
        <v>13</v>
      </c>
      <c r="DN8" s="0" t="n">
        <v>13</v>
      </c>
      <c r="DO8" s="0" t="n">
        <v>4</v>
      </c>
      <c r="DP8" s="0" t="n">
        <v>3</v>
      </c>
      <c r="DQ8" s="0" t="n">
        <v>3</v>
      </c>
      <c r="DR8" s="0" t="n">
        <v>2</v>
      </c>
      <c r="DS8" s="0" t="n">
        <v>4</v>
      </c>
      <c r="DT8" s="0" t="n">
        <v>2</v>
      </c>
      <c r="DU8" s="0" t="n">
        <v>4</v>
      </c>
      <c r="DV8" s="0" t="n">
        <v>4</v>
      </c>
      <c r="DW8" s="0" t="n">
        <v>4</v>
      </c>
      <c r="DX8" s="0" t="n">
        <v>1</v>
      </c>
      <c r="DY8" s="0" t="n">
        <v>4</v>
      </c>
      <c r="DZ8" s="0" t="n">
        <v>2</v>
      </c>
      <c r="EA8" s="0" t="n">
        <v>1</v>
      </c>
      <c r="EB8" s="0" t="n">
        <v>4</v>
      </c>
      <c r="EC8" s="0" t="n">
        <v>5</v>
      </c>
      <c r="ED8" s="0" t="n">
        <v>5</v>
      </c>
      <c r="EE8" s="0" t="n">
        <v>5</v>
      </c>
      <c r="EF8" s="0" t="n">
        <v>2</v>
      </c>
      <c r="EG8" s="0" t="n">
        <v>1</v>
      </c>
      <c r="EH8" s="0" t="n">
        <v>15</v>
      </c>
      <c r="EI8" s="0" t="n">
        <v>4</v>
      </c>
      <c r="EJ8" s="0" t="n">
        <v>10</v>
      </c>
      <c r="EK8" s="0" t="n">
        <v>17</v>
      </c>
      <c r="EL8" s="0" t="n">
        <v>11</v>
      </c>
      <c r="EM8" s="0" t="n">
        <v>2</v>
      </c>
      <c r="EN8" s="0" t="n">
        <v>4</v>
      </c>
      <c r="EO8" s="0" t="n">
        <v>5</v>
      </c>
      <c r="EP8" s="0" t="n">
        <v>5</v>
      </c>
      <c r="EQ8" s="0" t="n">
        <v>1</v>
      </c>
      <c r="ER8" s="0" t="n">
        <v>1</v>
      </c>
      <c r="ES8" s="0" t="n">
        <v>1</v>
      </c>
      <c r="ET8" s="0" t="n">
        <v>5</v>
      </c>
      <c r="EU8" s="0" t="n">
        <v>5</v>
      </c>
      <c r="EV8" s="0" t="n">
        <v>1</v>
      </c>
      <c r="EW8" s="0" t="n">
        <v>3</v>
      </c>
      <c r="EX8" s="0" t="n">
        <v>4</v>
      </c>
      <c r="EY8" s="0" t="n">
        <v>1</v>
      </c>
      <c r="EZ8" s="0" t="n">
        <v>3</v>
      </c>
      <c r="FA8" s="0" t="n">
        <v>4</v>
      </c>
      <c r="FB8" s="0" t="n">
        <v>3</v>
      </c>
      <c r="FC8" s="0" t="n">
        <v>1</v>
      </c>
      <c r="FD8" s="0" t="n">
        <v>1</v>
      </c>
      <c r="FE8" s="0" t="n">
        <v>1</v>
      </c>
      <c r="FF8" s="0" t="n">
        <v>7</v>
      </c>
      <c r="FG8" s="0" t="n">
        <v>4</v>
      </c>
      <c r="FH8" s="0" t="n">
        <v>11</v>
      </c>
      <c r="FI8" s="0" t="n">
        <v>19</v>
      </c>
      <c r="FJ8" s="0" t="n">
        <v>11</v>
      </c>
      <c r="FK8" s="0" t="n">
        <v>1</v>
      </c>
      <c r="FL8" s="0" t="n">
        <v>5</v>
      </c>
      <c r="FM8" s="0" t="n">
        <v>5</v>
      </c>
      <c r="FN8" s="0" t="n">
        <v>3</v>
      </c>
      <c r="FO8" s="0" t="n">
        <v>1</v>
      </c>
      <c r="FP8" s="0" t="n">
        <v>1</v>
      </c>
      <c r="FQ8" s="0" t="n">
        <v>3</v>
      </c>
      <c r="FR8" s="0" t="n">
        <v>5</v>
      </c>
      <c r="FS8" s="0" t="n">
        <v>5</v>
      </c>
      <c r="FU8" s="0" t="n">
        <v>1</v>
      </c>
      <c r="FV8" s="0" t="n">
        <v>4</v>
      </c>
      <c r="FW8" s="0" t="n">
        <v>2</v>
      </c>
      <c r="FX8" s="0" t="n">
        <v>1</v>
      </c>
      <c r="FY8" s="0" t="n">
        <v>4</v>
      </c>
      <c r="FZ8" s="0" t="n">
        <v>5</v>
      </c>
      <c r="GA8" s="0" t="n">
        <v>5</v>
      </c>
      <c r="GB8" s="0" t="n">
        <v>5</v>
      </c>
      <c r="GC8" s="0" t="n">
        <v>1</v>
      </c>
      <c r="GD8" s="0" t="n">
        <v>1</v>
      </c>
      <c r="GE8" s="0" t="n">
        <v>16</v>
      </c>
      <c r="GF8" s="0" t="n">
        <v>4</v>
      </c>
      <c r="GG8" s="0" t="n">
        <v>11</v>
      </c>
      <c r="GH8" s="0" t="n">
        <v>16</v>
      </c>
      <c r="GI8" s="0" t="n">
        <v>13</v>
      </c>
      <c r="GJ8" s="0" t="n">
        <v>2</v>
      </c>
      <c r="GK8" s="0" t="n">
        <v>5</v>
      </c>
      <c r="GL8" s="0" t="n">
        <v>5</v>
      </c>
      <c r="GM8" s="0" t="n">
        <v>5</v>
      </c>
      <c r="GN8" s="0" t="n">
        <v>2</v>
      </c>
      <c r="GO8" s="0" t="n">
        <v>1</v>
      </c>
      <c r="GP8" s="0" t="n">
        <v>1</v>
      </c>
      <c r="GQ8" s="0" t="n">
        <v>4</v>
      </c>
      <c r="GR8" s="0" t="n">
        <v>4</v>
      </c>
      <c r="GT8" s="0" t="n">
        <v>3</v>
      </c>
      <c r="GU8" s="0" t="n">
        <v>5</v>
      </c>
      <c r="GV8" s="0" t="n">
        <v>5</v>
      </c>
      <c r="GW8" s="0" t="n">
        <v>3</v>
      </c>
      <c r="GX8" s="0" t="n">
        <v>3</v>
      </c>
      <c r="GY8" s="0" t="n">
        <v>5</v>
      </c>
      <c r="GZ8" s="0" t="n">
        <v>5</v>
      </c>
      <c r="HA8" s="0" t="n">
        <v>1</v>
      </c>
      <c r="HB8" s="0" t="n">
        <v>5</v>
      </c>
      <c r="HC8" s="0" t="n">
        <v>5</v>
      </c>
    </row>
    <row r="9" customFormat="false" ht="12.8" hidden="false" customHeight="false" outlineLevel="0" collapsed="false">
      <c r="A9" s="1" t="s">
        <v>223</v>
      </c>
      <c r="B9" s="0" t="n">
        <v>12</v>
      </c>
      <c r="C9" s="0" t="s">
        <v>216</v>
      </c>
      <c r="D9" s="0" t="s">
        <v>213</v>
      </c>
      <c r="E9" s="0" t="n">
        <v>33</v>
      </c>
      <c r="F9" s="0" t="n">
        <v>1</v>
      </c>
      <c r="G9" s="0" t="s">
        <v>214</v>
      </c>
      <c r="H9" s="0" t="n">
        <v>3</v>
      </c>
      <c r="I9" s="0" t="n">
        <v>3</v>
      </c>
      <c r="J9" s="0" t="n">
        <v>3</v>
      </c>
      <c r="K9" s="0" t="n">
        <v>3</v>
      </c>
      <c r="L9" s="0" t="n">
        <v>2</v>
      </c>
      <c r="M9" s="0" t="n">
        <v>2</v>
      </c>
      <c r="N9" s="0" t="n">
        <v>2</v>
      </c>
      <c r="O9" s="0" t="n">
        <v>3</v>
      </c>
      <c r="P9" s="0" t="n">
        <v>2</v>
      </c>
      <c r="Q9" s="0" t="n">
        <v>1</v>
      </c>
      <c r="R9" s="0" t="n">
        <v>4</v>
      </c>
      <c r="S9" s="0" t="n">
        <v>1</v>
      </c>
      <c r="T9" s="0" t="n">
        <v>3</v>
      </c>
      <c r="U9" s="0" t="n">
        <v>13</v>
      </c>
      <c r="V9" s="0" t="n">
        <v>5</v>
      </c>
      <c r="W9" s="0" t="n">
        <v>3</v>
      </c>
      <c r="X9" s="0" t="n">
        <v>3</v>
      </c>
      <c r="Y9" s="0" t="n">
        <v>3</v>
      </c>
      <c r="Z9" s="0" t="n">
        <v>2</v>
      </c>
      <c r="AA9" s="0" t="n">
        <v>2</v>
      </c>
      <c r="AB9" s="0" t="n">
        <v>1</v>
      </c>
      <c r="AC9" s="0" t="n">
        <v>5</v>
      </c>
      <c r="AD9" s="0" t="n">
        <v>3</v>
      </c>
      <c r="AE9" s="0" t="n">
        <v>3</v>
      </c>
      <c r="AF9" s="0" t="n">
        <v>5</v>
      </c>
      <c r="AG9" s="0" t="n">
        <v>4</v>
      </c>
      <c r="AH9" s="0" t="n">
        <v>2</v>
      </c>
      <c r="AI9" s="0" t="n">
        <v>2</v>
      </c>
      <c r="AJ9" s="0" t="n">
        <v>4</v>
      </c>
      <c r="AK9" s="0" t="n">
        <v>4</v>
      </c>
      <c r="AL9" s="0" t="n">
        <v>3</v>
      </c>
      <c r="AM9" s="0" t="n">
        <v>4</v>
      </c>
      <c r="AN9" s="0" t="n">
        <v>4</v>
      </c>
      <c r="AO9" s="0" t="n">
        <v>2</v>
      </c>
      <c r="AP9" s="0" t="n">
        <v>14</v>
      </c>
      <c r="AQ9" s="0" t="n">
        <v>1</v>
      </c>
      <c r="AR9" s="0" t="n">
        <v>3</v>
      </c>
      <c r="AS9" s="0" t="n">
        <v>5</v>
      </c>
      <c r="AT9" s="0" t="n">
        <v>11</v>
      </c>
      <c r="AU9" s="0" t="n">
        <v>6</v>
      </c>
      <c r="AV9" s="0" t="n">
        <v>3</v>
      </c>
      <c r="AW9" s="0" t="n">
        <v>3</v>
      </c>
      <c r="AX9" s="0" t="n">
        <v>3</v>
      </c>
      <c r="AY9" s="0" t="n">
        <v>3</v>
      </c>
      <c r="AZ9" s="0" t="n">
        <v>2</v>
      </c>
      <c r="BA9" s="0" t="n">
        <v>2</v>
      </c>
      <c r="BB9" s="0" t="n">
        <v>3</v>
      </c>
      <c r="BC9" s="0" t="n">
        <v>4</v>
      </c>
      <c r="BD9" s="0" t="n">
        <v>3</v>
      </c>
      <c r="BE9" s="0" t="n">
        <v>4</v>
      </c>
      <c r="BF9" s="0" t="n">
        <v>2</v>
      </c>
      <c r="BG9" s="0" t="n">
        <v>2</v>
      </c>
      <c r="BH9" s="0" t="n">
        <v>4</v>
      </c>
      <c r="BI9" s="0" t="n">
        <v>4</v>
      </c>
      <c r="BJ9" s="0" t="n">
        <v>4</v>
      </c>
      <c r="BK9" s="0" t="n">
        <v>3</v>
      </c>
      <c r="BL9" s="0" t="n">
        <v>3</v>
      </c>
      <c r="BM9" s="0" t="n">
        <v>3</v>
      </c>
      <c r="BN9" s="0" t="n">
        <v>15</v>
      </c>
      <c r="BO9" s="0" t="n">
        <v>1</v>
      </c>
      <c r="BP9" s="0" t="n">
        <v>6</v>
      </c>
      <c r="BQ9" s="0" t="n">
        <v>4</v>
      </c>
      <c r="BR9" s="0" t="n">
        <v>14</v>
      </c>
      <c r="BS9" s="0" t="n">
        <v>5</v>
      </c>
      <c r="BT9" s="0" t="n">
        <v>3</v>
      </c>
      <c r="BU9" s="0" t="n">
        <v>4</v>
      </c>
      <c r="BV9" s="0" t="n">
        <v>3</v>
      </c>
      <c r="BW9" s="0" t="n">
        <v>3</v>
      </c>
      <c r="BX9" s="0" t="n">
        <v>1</v>
      </c>
      <c r="BY9" s="0" t="n">
        <v>2</v>
      </c>
      <c r="BZ9" s="0" t="n">
        <v>4</v>
      </c>
      <c r="CA9" s="0" t="n">
        <v>4</v>
      </c>
      <c r="CB9" s="0" t="n">
        <v>3</v>
      </c>
      <c r="CC9" s="0" t="n">
        <v>3</v>
      </c>
      <c r="CD9" s="0" t="n">
        <v>2</v>
      </c>
      <c r="CE9" s="0" t="n">
        <v>3</v>
      </c>
      <c r="CF9" s="0" t="n">
        <v>3</v>
      </c>
      <c r="CG9" s="0" t="n">
        <v>3</v>
      </c>
      <c r="CH9" s="0" t="n">
        <v>2</v>
      </c>
      <c r="CI9" s="0" t="n">
        <v>2</v>
      </c>
      <c r="CJ9" s="0" t="n">
        <v>3</v>
      </c>
      <c r="CK9" s="0" t="n">
        <v>2</v>
      </c>
      <c r="CL9" s="0" t="n">
        <v>8</v>
      </c>
      <c r="CM9" s="0" t="n">
        <v>3</v>
      </c>
      <c r="CN9" s="0" t="n">
        <v>3</v>
      </c>
      <c r="CO9" s="0" t="n">
        <v>3</v>
      </c>
      <c r="CP9" s="0" t="n">
        <v>3</v>
      </c>
      <c r="CQ9" s="0" t="n">
        <v>2</v>
      </c>
      <c r="CR9" s="0" t="n">
        <v>3</v>
      </c>
      <c r="CS9" s="0" t="n">
        <v>2</v>
      </c>
      <c r="CT9" s="0" t="n">
        <v>2</v>
      </c>
      <c r="CU9" s="0" t="n">
        <v>4</v>
      </c>
      <c r="CV9" s="0" t="n">
        <v>1</v>
      </c>
      <c r="CW9" s="0" t="n">
        <v>4</v>
      </c>
      <c r="CX9" s="0" t="n">
        <v>3</v>
      </c>
      <c r="CY9" s="0" t="n">
        <v>3</v>
      </c>
      <c r="CZ9" s="0" t="n">
        <v>2</v>
      </c>
      <c r="DA9" s="0" t="n">
        <v>2</v>
      </c>
      <c r="DB9" s="0" t="n">
        <v>4</v>
      </c>
      <c r="DC9" s="0" t="n">
        <v>3</v>
      </c>
      <c r="DD9" s="0" t="n">
        <v>3</v>
      </c>
      <c r="DE9" s="0" t="n">
        <v>3</v>
      </c>
      <c r="DF9" s="0" t="n">
        <v>2</v>
      </c>
      <c r="DG9" s="0" t="n">
        <v>2</v>
      </c>
      <c r="DH9" s="0" t="n">
        <v>4</v>
      </c>
      <c r="DI9" s="0" t="n">
        <v>2</v>
      </c>
      <c r="DJ9" s="0" t="n">
        <v>15</v>
      </c>
      <c r="DK9" s="0" t="n">
        <v>1</v>
      </c>
      <c r="DL9" s="0" t="n">
        <v>5</v>
      </c>
      <c r="DM9" s="0" t="n">
        <v>6</v>
      </c>
      <c r="DN9" s="0" t="n">
        <v>5</v>
      </c>
      <c r="DO9" s="0" t="n">
        <v>2</v>
      </c>
      <c r="DP9" s="0" t="n">
        <v>3</v>
      </c>
      <c r="DQ9" s="0" t="n">
        <v>2</v>
      </c>
      <c r="DR9" s="0" t="n">
        <v>2</v>
      </c>
      <c r="DS9" s="0" t="n">
        <v>4</v>
      </c>
      <c r="DT9" s="0" t="n">
        <v>2</v>
      </c>
      <c r="DU9" s="0" t="n">
        <v>3</v>
      </c>
      <c r="DV9" s="0" t="n">
        <v>3</v>
      </c>
      <c r="DW9" s="0" t="n">
        <v>3</v>
      </c>
      <c r="DX9" s="0" t="n">
        <v>3</v>
      </c>
      <c r="DY9" s="0" t="n">
        <v>5</v>
      </c>
      <c r="DZ9" s="0" t="n">
        <v>2</v>
      </c>
      <c r="EA9" s="0" t="n">
        <v>2</v>
      </c>
      <c r="EB9" s="0" t="n">
        <v>4</v>
      </c>
      <c r="EC9" s="0" t="n">
        <v>4</v>
      </c>
      <c r="ED9" s="0" t="n">
        <v>3</v>
      </c>
      <c r="EE9" s="0" t="n">
        <v>5</v>
      </c>
      <c r="EF9" s="0" t="n">
        <v>4</v>
      </c>
      <c r="EG9" s="0" t="n">
        <v>2</v>
      </c>
      <c r="EH9" s="0" t="n">
        <v>17</v>
      </c>
      <c r="EI9" s="0" t="n">
        <v>1</v>
      </c>
      <c r="EJ9" s="0" t="n">
        <v>6</v>
      </c>
      <c r="EK9" s="0" t="n">
        <v>2</v>
      </c>
      <c r="EL9" s="0" t="n">
        <v>4</v>
      </c>
      <c r="EM9" s="0" t="n">
        <v>2</v>
      </c>
      <c r="EN9" s="0" t="n">
        <v>4</v>
      </c>
      <c r="EO9" s="0" t="n">
        <v>4</v>
      </c>
      <c r="EP9" s="0" t="n">
        <v>4</v>
      </c>
      <c r="EQ9" s="0" t="n">
        <v>4</v>
      </c>
      <c r="ER9" s="0" t="n">
        <v>1</v>
      </c>
      <c r="ES9" s="0" t="n">
        <v>2</v>
      </c>
      <c r="ET9" s="0" t="n">
        <v>4</v>
      </c>
      <c r="EU9" s="0" t="n">
        <v>4</v>
      </c>
      <c r="EV9" s="0" t="n">
        <v>4</v>
      </c>
      <c r="EW9" s="0" t="n">
        <v>4</v>
      </c>
      <c r="EX9" s="0" t="n">
        <v>2</v>
      </c>
      <c r="EY9" s="0" t="n">
        <v>3</v>
      </c>
      <c r="EZ9" s="0" t="n">
        <v>4</v>
      </c>
      <c r="FA9" s="0" t="n">
        <v>4</v>
      </c>
      <c r="FB9" s="0" t="n">
        <v>4</v>
      </c>
      <c r="FC9" s="0" t="n">
        <v>3</v>
      </c>
      <c r="FD9" s="0" t="n">
        <v>4</v>
      </c>
      <c r="FE9" s="0" t="n">
        <v>4</v>
      </c>
      <c r="FF9" s="0" t="n">
        <v>15</v>
      </c>
      <c r="FG9" s="0" t="n">
        <v>1</v>
      </c>
      <c r="FH9" s="0" t="n">
        <v>6</v>
      </c>
      <c r="FI9" s="0" t="n">
        <v>5</v>
      </c>
      <c r="FJ9" s="0" t="n">
        <v>5</v>
      </c>
      <c r="FK9" s="0" t="n">
        <v>2</v>
      </c>
      <c r="FL9" s="0" t="n">
        <v>4</v>
      </c>
      <c r="FM9" s="0" t="n">
        <v>4</v>
      </c>
      <c r="FN9" s="0" t="n">
        <v>3</v>
      </c>
      <c r="FO9" s="0" t="n">
        <v>4</v>
      </c>
      <c r="FP9" s="0" t="n">
        <v>1</v>
      </c>
      <c r="FQ9" s="0" t="n">
        <v>2</v>
      </c>
      <c r="FR9" s="0" t="n">
        <v>4</v>
      </c>
      <c r="FS9" s="0" t="n">
        <v>4</v>
      </c>
      <c r="FU9" s="0" t="n">
        <v>4</v>
      </c>
      <c r="FV9" s="0" t="n">
        <v>4</v>
      </c>
      <c r="FW9" s="0" t="n">
        <v>2</v>
      </c>
      <c r="FX9" s="0" t="n">
        <v>2</v>
      </c>
      <c r="FY9" s="0" t="n">
        <v>5</v>
      </c>
      <c r="FZ9" s="0" t="n">
        <v>5</v>
      </c>
      <c r="GA9" s="0" t="n">
        <v>4</v>
      </c>
      <c r="GB9" s="0" t="n">
        <v>5</v>
      </c>
      <c r="GC9" s="0" t="n">
        <v>5</v>
      </c>
      <c r="GD9" s="0" t="n">
        <v>4</v>
      </c>
      <c r="GE9" s="0" t="n">
        <v>18</v>
      </c>
      <c r="GF9" s="0" t="n">
        <v>5</v>
      </c>
      <c r="GG9" s="0" t="n">
        <v>8</v>
      </c>
      <c r="GH9" s="0" t="n">
        <v>3</v>
      </c>
      <c r="GI9" s="0" t="n">
        <v>19</v>
      </c>
      <c r="GJ9" s="0" t="n">
        <v>17</v>
      </c>
      <c r="GK9" s="0" t="n">
        <v>4</v>
      </c>
      <c r="GL9" s="0" t="n">
        <v>4</v>
      </c>
      <c r="GM9" s="0" t="n">
        <v>4</v>
      </c>
      <c r="GN9" s="0" t="n">
        <v>4</v>
      </c>
      <c r="GO9" s="0" t="n">
        <v>1</v>
      </c>
      <c r="GP9" s="0" t="n">
        <v>3</v>
      </c>
      <c r="GQ9" s="0" t="n">
        <v>4</v>
      </c>
      <c r="GR9" s="0" t="n">
        <v>4</v>
      </c>
      <c r="GT9" s="0" t="n">
        <v>4</v>
      </c>
      <c r="GU9" s="0" t="n">
        <v>4</v>
      </c>
      <c r="GV9" s="0" t="n">
        <v>5</v>
      </c>
      <c r="GW9" s="0" t="n">
        <v>4</v>
      </c>
      <c r="GX9" s="0" t="n">
        <v>5</v>
      </c>
      <c r="GY9" s="0" t="n">
        <v>3</v>
      </c>
      <c r="GZ9" s="0" t="n">
        <v>3</v>
      </c>
      <c r="HA9" s="0" t="n">
        <v>3</v>
      </c>
      <c r="HB9" s="0" t="n">
        <v>3</v>
      </c>
      <c r="HC9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X7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72.6275510204082"/>
  </cols>
  <sheetData>
    <row r="1" customFormat="false" ht="12.8" hidden="false" customHeight="true" outlineLevel="0" collapsed="false">
      <c r="A1" s="2"/>
      <c r="B1" s="3" t="s">
        <v>224</v>
      </c>
      <c r="C1" s="3" t="s">
        <v>225</v>
      </c>
      <c r="D1" s="3" t="s">
        <v>226</v>
      </c>
      <c r="E1" s="3" t="s">
        <v>224</v>
      </c>
      <c r="F1" s="3" t="s">
        <v>227</v>
      </c>
      <c r="G1" s="3" t="s">
        <v>228</v>
      </c>
      <c r="H1" s="3" t="s">
        <v>229</v>
      </c>
      <c r="I1" s="3" t="s">
        <v>230</v>
      </c>
      <c r="J1" s="3" t="s">
        <v>231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17.7" hidden="false" customHeight="true" outlineLevel="0" collapsed="false">
      <c r="A2" s="2" t="s">
        <v>7</v>
      </c>
      <c r="B2" s="3" t="str">
        <f aca="false">'Dobot_questionnaire_V2.0_same_taskset'!DX1</f>
        <v>7-a/b: Please rate how much you agree:  [The tasks were tedious (boring and monotonous)]</v>
      </c>
      <c r="C2" s="3" t="str">
        <f aca="false">'Dobot_questionnaire_V2.0_same_taskset'!H1</f>
        <v>2-a/b: Please rate how much you agree:  [The tasks were tedious (boring and monotonous)]</v>
      </c>
      <c r="D2" s="3" t="str">
        <f aca="false">'Dobot_questionnaire_V2.0_same_taskset'!AF1</f>
        <v>3-a/b: Please rate how much you agree:  [The tasks were tedious (boring and monotonous)]</v>
      </c>
      <c r="E2" s="3" t="str">
        <f aca="false">'Dobot_questionnaire_V2.0_same_taskset'!DX1</f>
        <v>7-a/b: Please rate how much you agree:  [The tasks were tedious (boring and monotonous)]</v>
      </c>
      <c r="F2" s="3"/>
      <c r="G2" s="3" t="str">
        <f aca="false">'Dobot_questionnaire_V2.0_same_taskset'!EV1</f>
        <v>8-a/b: Please rate how much you agree:  [The tasks were tedious (boring and monotonous)]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20.2" hidden="false" customHeight="true" outlineLevel="0" collapsed="false">
      <c r="A3" s="2"/>
      <c r="C3" s="3" t="s">
        <v>225</v>
      </c>
      <c r="D3" s="3" t="s">
        <v>226</v>
      </c>
      <c r="E3" s="3" t="s">
        <v>224</v>
      </c>
      <c r="F3" s="3" t="s">
        <v>227</v>
      </c>
      <c r="G3" s="3" t="s">
        <v>228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2.8" hidden="false" customHeight="false" outlineLevel="0" collapsed="false">
      <c r="B4" s="3"/>
      <c r="C4" s="4" t="n">
        <f aca="false">'Dobot_questionnaire_V2.0_same_taskset'!H2</f>
        <v>1</v>
      </c>
      <c r="D4" s="5" t="n">
        <f aca="false">'Dobot_questionnaire_V2.0_same_taskset'!AF2</f>
        <v>1</v>
      </c>
      <c r="E4" s="6" t="n">
        <f aca="false">'Dobot_questionnaire_V2.0_same_taskset'!DX2</f>
        <v>1</v>
      </c>
      <c r="F4" s="3"/>
      <c r="G4" s="3" t="n">
        <f aca="false">'Dobot_questionnaire_V2.0_same_taskset'!EV2</f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2.8" hidden="false" customHeight="false" outlineLevel="0" collapsed="false">
      <c r="B5" s="3"/>
      <c r="C5" s="4" t="n">
        <f aca="false">'Dobot_questionnaire_V2.0_same_taskset'!H3</f>
        <v>4</v>
      </c>
      <c r="D5" s="3" t="n">
        <f aca="false">'Dobot_questionnaire_V2.0_same_taskset'!AF3</f>
        <v>4</v>
      </c>
      <c r="E5" s="6" t="n">
        <f aca="false">'Dobot_questionnaire_V2.0_same_taskset'!DX3</f>
        <v>3</v>
      </c>
      <c r="F5" s="3"/>
      <c r="G5" s="3" t="n">
        <f aca="false">'Dobot_questionnaire_V2.0_same_taskset'!EV3</f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2.8" hidden="true" customHeight="false" outlineLevel="0" collapsed="false">
      <c r="B6" s="3"/>
      <c r="C6" s="7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2.8" hidden="false" customHeight="false" outlineLevel="0" collapsed="false">
      <c r="B7" s="3"/>
      <c r="C7" s="4" t="n">
        <f aca="false">'Dobot_questionnaire_V2.0_same_taskset'!H4</f>
        <v>4</v>
      </c>
      <c r="D7" s="3" t="n">
        <f aca="false">'Dobot_questionnaire_V2.0_same_taskset'!AF4</f>
        <v>3</v>
      </c>
      <c r="E7" s="6" t="n">
        <f aca="false">'Dobot_questionnaire_V2.0_same_taskset'!DX4</f>
        <v>2</v>
      </c>
      <c r="F7" s="3"/>
      <c r="G7" s="3" t="n">
        <f aca="false">'Dobot_questionnaire_V2.0_same_taskset'!EV5</f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2.8" hidden="false" customHeight="false" outlineLevel="0" collapsed="false">
      <c r="B8" s="3"/>
      <c r="C8" s="4" t="n">
        <f aca="false">'Dobot_questionnaire_V2.0_same_taskset'!H5</f>
        <v>1</v>
      </c>
      <c r="D8" s="3" t="n">
        <f aca="false">'Dobot_questionnaire_V2.0_same_taskset'!AF5</f>
        <v>2</v>
      </c>
      <c r="E8" s="6" t="n">
        <f aca="false">'Dobot_questionnaire_V2.0_same_taskset'!DX5</f>
        <v>4</v>
      </c>
      <c r="F8" s="3"/>
      <c r="G8" s="3" t="n">
        <f aca="false">'Dobot_questionnaire_V2.0_same_taskset'!EV6</f>
        <v>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2.8" hidden="false" customHeight="false" outlineLevel="0" collapsed="false">
      <c r="B9" s="3"/>
      <c r="C9" s="4" t="n">
        <f aca="false">'Dobot_questionnaire_V2.0_same_taskset'!H6</f>
        <v>3</v>
      </c>
      <c r="D9" s="3" t="n">
        <f aca="false">'Dobot_questionnaire_V2.0_same_taskset'!AF6</f>
        <v>1</v>
      </c>
      <c r="E9" s="6" t="n">
        <f aca="false">'Dobot_questionnaire_V2.0_same_taskset'!DX6</f>
        <v>4</v>
      </c>
      <c r="F9" s="3"/>
      <c r="G9" s="3" t="n">
        <f aca="false">'Dobot_questionnaire_V2.0_same_taskset'!EV7</f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2.8" hidden="false" customHeight="false" outlineLevel="0" collapsed="false">
      <c r="B10" s="3"/>
      <c r="C10" s="4" t="n">
        <f aca="false">'Dobot_questionnaire_V2.0_same_taskset'!H7</f>
        <v>1</v>
      </c>
      <c r="D10" s="3" t="n">
        <f aca="false">'Dobot_questionnaire_V2.0_same_taskset'!AF7</f>
        <v>1</v>
      </c>
      <c r="E10" s="6" t="n">
        <f aca="false">'Dobot_questionnaire_V2.0_same_taskset'!DX7</f>
        <v>1</v>
      </c>
      <c r="F10" s="3"/>
      <c r="G10" s="3" t="n">
        <f aca="false">'Dobot_questionnaire_V2.0_same_taskset'!EV8</f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2.8" hidden="false" customHeight="false" outlineLevel="0" collapsed="false">
      <c r="B11" s="3"/>
      <c r="C11" s="4" t="n">
        <f aca="false">'Dobot_questionnaire_V2.0_same_taskset'!H8</f>
        <v>1</v>
      </c>
      <c r="D11" s="8" t="n">
        <f aca="false">'Dobot_questionnaire_V2.0_same_taskset'!AF8</f>
        <v>1</v>
      </c>
      <c r="E11" s="9" t="n">
        <f aca="false">'Dobot_questionnaire_V2.0_same_taskset'!DX8</f>
        <v>1</v>
      </c>
      <c r="F11" s="3"/>
      <c r="G11" s="3" t="n">
        <f aca="false">'Dobot_questionnaire_V2.0_same_taskset'!EV9</f>
        <v>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2.8" hidden="false" customHeight="false" outlineLevel="0" collapsed="false">
      <c r="B12" s="3"/>
      <c r="C12" s="4" t="n">
        <f aca="false">'Dobot_questionnaire_V2.0_same_taskset'!H9</f>
        <v>3</v>
      </c>
      <c r="D12" s="8" t="n">
        <f aca="false">'Dobot_questionnaire_V2.0_same_taskset'!AF9</f>
        <v>5</v>
      </c>
      <c r="E12" s="9" t="n">
        <f aca="false">'Dobot_questionnaire_V2.0_same_taskset'!DX9</f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2.8" hidden="false" customHeight="false" outlineLevel="0" collapsed="false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35.5" hidden="false" customHeight="false" outlineLevel="0" collapsed="false">
      <c r="C14" s="10" t="s">
        <v>232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2.8" hidden="false" customHeight="false" outlineLevel="0" collapsed="false">
      <c r="C15" s="3" t="s">
        <v>233</v>
      </c>
      <c r="D15" s="3" t="n">
        <v>0.05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2.8" hidden="false" customHeight="false" outlineLevel="0" collapsed="false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2.8" hidden="false" customHeight="false" outlineLevel="0" collapsed="false">
      <c r="C17" s="3" t="s">
        <v>234</v>
      </c>
      <c r="D17" s="3" t="s">
        <v>235</v>
      </c>
      <c r="E17" s="3" t="s">
        <v>236</v>
      </c>
      <c r="F17" s="3" t="s">
        <v>237</v>
      </c>
      <c r="G17" s="3" t="s">
        <v>238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2.8" hidden="false" customHeight="false" outlineLevel="0" collapsed="false">
      <c r="C18" s="3" t="s">
        <v>239</v>
      </c>
      <c r="D18" s="3" t="n">
        <f aca="false">COUNT(Tediousness!$C$3:$C$11)</f>
        <v>7</v>
      </c>
      <c r="E18" s="3" t="n">
        <f aca="false">SUM(Tediousness!$C$3:$C$11)</f>
        <v>15</v>
      </c>
      <c r="F18" s="3" t="n">
        <f aca="false">AVERAGE(Tediousness!$C$3:$C$11)</f>
        <v>2.14285714285714</v>
      </c>
      <c r="G18" s="3" t="n">
        <f aca="false">VAR(Tediousness!$C$3:$C$11)</f>
        <v>2.14285714285714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2.8" hidden="false" customHeight="false" outlineLevel="0" collapsed="false">
      <c r="C19" s="3" t="s">
        <v>240</v>
      </c>
      <c r="D19" s="3" t="n">
        <f aca="false">COUNT(Tediousness!$D$3:$D$11)</f>
        <v>7</v>
      </c>
      <c r="E19" s="3" t="n">
        <f aca="false">SUM(Tediousness!$D$3:$D$11)</f>
        <v>13</v>
      </c>
      <c r="F19" s="3" t="n">
        <f aca="false">AVERAGE(Tediousness!$D$3:$D$11)</f>
        <v>1.85714285714286</v>
      </c>
      <c r="G19" s="3" t="n">
        <f aca="false">VAR(Tediousness!$D$3:$D$11)</f>
        <v>1.47619047619048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2.8" hidden="false" customHeight="false" outlineLevel="0" collapsed="false">
      <c r="C20" s="3" t="s">
        <v>241</v>
      </c>
      <c r="D20" s="3" t="n">
        <f aca="false">COUNT(Tediousness!$E$3:$E$11)</f>
        <v>7</v>
      </c>
      <c r="E20" s="3" t="n">
        <f aca="false">SUM(Tediousness!$E$3:$E$11)</f>
        <v>16</v>
      </c>
      <c r="F20" s="3" t="n">
        <f aca="false">AVERAGE(Tediousness!$E$3:$E$11)</f>
        <v>2.28571428571429</v>
      </c>
      <c r="G20" s="3" t="n">
        <f aca="false">VAR(Tediousness!$E$3:$E$11)</f>
        <v>1.9047619047619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2.8" hidden="false" customHeight="false" outlineLevel="0" collapsed="false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24.05" hidden="false" customHeight="false" outlineLevel="0" collapsed="false">
      <c r="C22" s="3" t="s">
        <v>242</v>
      </c>
      <c r="D22" s="3" t="s">
        <v>243</v>
      </c>
      <c r="E22" s="3" t="s">
        <v>244</v>
      </c>
      <c r="F22" s="3" t="s">
        <v>245</v>
      </c>
      <c r="G22" s="3" t="s">
        <v>246</v>
      </c>
      <c r="H22" s="3" t="s">
        <v>247</v>
      </c>
      <c r="I22" s="3" t="s">
        <v>248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24.05" hidden="false" customHeight="false" outlineLevel="0" collapsed="false">
      <c r="C23" s="3" t="s">
        <v>249</v>
      </c>
      <c r="D23" s="3" t="n">
        <f aca="false">SUMPRODUCT(Tediousness!$E$18:$E$20,Tediousness!$F$18:$F$20)-SUM(Tediousness!$E$18:$E$20)^2/SUM(Tediousness!$D$18:$D$20)</f>
        <v>0.666666666666657</v>
      </c>
      <c r="E23" s="3" t="n">
        <f aca="false">COUNT(Tediousness!$E$18:$E$20)-1</f>
        <v>2</v>
      </c>
      <c r="F23" s="3" t="n">
        <f aca="false">Tediousness!$D$23 / Tediousness!$E$23</f>
        <v>0.333333333333329</v>
      </c>
      <c r="G23" s="3" t="n">
        <f aca="false">Tediousness!$F$23 / Tediousness!$F$24</f>
        <v>0.181034482758618</v>
      </c>
      <c r="H23" s="3" t="n">
        <f aca="false">FDIST(Tediousness!$G$23, Tediousness!$E$23, Tediousness!$E$24)</f>
        <v>0.835907107661635</v>
      </c>
      <c r="I23" s="3" t="n">
        <f aca="false">FINV(Tediousness!$D$15, Tediousness!$E$23, Tediousness!$E$24)</f>
        <v>3.55455714566179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24.05" hidden="false" customHeight="false" outlineLevel="0" collapsed="false">
      <c r="C24" s="3" t="s">
        <v>250</v>
      </c>
      <c r="D24" s="3" t="n">
        <f aca="false">SUM(DEVSQ($C$3:$C$11),DEVSQ($D$3:$D$11),DEVSQ($E$3:$E$11))</f>
        <v>33.1428571428571</v>
      </c>
      <c r="E24" s="3" t="n">
        <f aca="false">SUM(Tediousness!$D$18:$D$20)-COUNT(Tediousness!$D$18:$D$20)</f>
        <v>18</v>
      </c>
      <c r="F24" s="3" t="n">
        <f aca="false">Tediousness!$D$24 / Tediousness!$E$24</f>
        <v>1.84126984126984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2.8" hidden="false" customHeight="false" outlineLevel="0" collapsed="false">
      <c r="C25" s="3" t="s">
        <v>251</v>
      </c>
      <c r="D25" s="3" t="n">
        <f aca="false">DEVSQ(Tediousness!$C$3:$C$11,Tediousness!$D$3:$D$11,Tediousness!$E$3:$E$11)</f>
        <v>33.8095238095238</v>
      </c>
      <c r="E25" s="3" t="n">
        <f aca="false">SUM(Tediousness!$D$18:$D$20) - 1</f>
        <v>20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2.8" hidden="false" customHeight="false" outlineLevel="0" collapsed="false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2.8" hidden="false" customHeight="false" outlineLevel="0" collapsed="false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2.8" hidden="false" customHeight="false" outlineLevel="0" collapsed="false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2.8" hidden="false" customHeight="false" outlineLevel="0" collapsed="false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2.8" hidden="false" customHeight="false" outlineLevel="0" collapsed="false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2.8" hidden="false" customHeight="false" outlineLevel="0" collapsed="false">
      <c r="C31" s="0" t="s">
        <v>252</v>
      </c>
    </row>
    <row r="33" customFormat="false" ht="12.8" hidden="false" customHeight="false" outlineLevel="0" collapsed="false">
      <c r="C33" s="11" t="s">
        <v>232</v>
      </c>
    </row>
    <row r="34" customFormat="false" ht="12.8" hidden="false" customHeight="false" outlineLevel="0" collapsed="false">
      <c r="C34" s="0" t="s">
        <v>233</v>
      </c>
      <c r="D34" s="0" t="n">
        <v>0.05</v>
      </c>
    </row>
    <row r="36" customFormat="false" ht="12.8" hidden="false" customHeight="false" outlineLevel="0" collapsed="false"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 customFormat="false" ht="12.8" hidden="false" customHeight="false" outlineLevel="0" collapsed="false">
      <c r="C37" s="0" t="s">
        <v>239</v>
      </c>
      <c r="D37" s="0" t="n">
        <f aca="false">COUNT(Tediousness!$C$4:$C$11)</f>
        <v>7</v>
      </c>
      <c r="E37" s="0" t="n">
        <f aca="false">SUM(Tediousness!$C$4:$C$11)</f>
        <v>15</v>
      </c>
      <c r="F37" s="0" t="n">
        <f aca="false">AVERAGE(Tediousness!$C$4:$C$11)</f>
        <v>2.14285714285714</v>
      </c>
      <c r="G37" s="0" t="n">
        <f aca="false">VAR(Tediousness!$C$4:$C$11)</f>
        <v>2.14285714285714</v>
      </c>
    </row>
    <row r="38" customFormat="false" ht="12.8" hidden="false" customHeight="false" outlineLevel="0" collapsed="false">
      <c r="C38" s="0" t="s">
        <v>240</v>
      </c>
      <c r="D38" s="0" t="n">
        <f aca="false">COUNT(Tediousness!$D$4:$D$11)</f>
        <v>7</v>
      </c>
      <c r="E38" s="0" t="n">
        <f aca="false">SUM(Tediousness!$D$4:$D$11)</f>
        <v>13</v>
      </c>
      <c r="F38" s="0" t="n">
        <f aca="false">AVERAGE(Tediousness!$D$4:$D$11)</f>
        <v>1.85714285714286</v>
      </c>
      <c r="G38" s="0" t="n">
        <f aca="false">VAR(Tediousness!$D$4:$D$11)</f>
        <v>1.47619047619048</v>
      </c>
    </row>
    <row r="40" customFormat="false" ht="12.8" hidden="false" customHeight="false" outlineLevel="0" collapsed="false">
      <c r="C40" s="0" t="s">
        <v>242</v>
      </c>
      <c r="D40" s="0" t="s">
        <v>243</v>
      </c>
      <c r="E40" s="0" t="s">
        <v>244</v>
      </c>
      <c r="F40" s="0" t="s">
        <v>245</v>
      </c>
      <c r="G40" s="0" t="s">
        <v>246</v>
      </c>
      <c r="H40" s="0" t="s">
        <v>247</v>
      </c>
      <c r="I40" s="0" t="s">
        <v>248</v>
      </c>
    </row>
    <row r="41" customFormat="false" ht="12.8" hidden="false" customHeight="false" outlineLevel="0" collapsed="false">
      <c r="C41" s="0" t="s">
        <v>249</v>
      </c>
      <c r="D41" s="0" t="n">
        <f aca="false">SUMPRODUCT(Tediousness!$E$37:$E$38,Tediousness!$F$37:$F$38)-SUM(Tediousness!$E$37:$E$38)^2/SUM(Tediousness!$D$37:$D$38)</f>
        <v>0.285714285714278</v>
      </c>
      <c r="E41" s="0" t="n">
        <f aca="false">COUNT(Tediousness!$E$37:$E$38)-1</f>
        <v>1</v>
      </c>
      <c r="F41" s="0" t="n">
        <f aca="false">Tediousness!$D$41 / Tediousness!$E$41</f>
        <v>0.285714285714278</v>
      </c>
      <c r="G41" s="0" t="n">
        <f aca="false">Tediousness!$F$41 / Tediousness!$F$42</f>
        <v>0.157894736842101</v>
      </c>
      <c r="H41" s="0" t="n">
        <f aca="false">FDIST(Tediousness!$G$41, Tediousness!$E$41, Tediousness!$E$42)</f>
        <v>0.69807943322542</v>
      </c>
      <c r="I41" s="0" t="n">
        <f aca="false">FINV(Tediousness!$D$34, Tediousness!$E$41, Tediousness!$E$42)</f>
        <v>4.74722534672251</v>
      </c>
    </row>
    <row r="42" customFormat="false" ht="12.8" hidden="false" customHeight="false" outlineLevel="0" collapsed="false">
      <c r="C42" s="0" t="s">
        <v>250</v>
      </c>
      <c r="D42" s="0" t="n">
        <f aca="false">SUM(DEVSQ($C$4:$C$11),DEVSQ($D$4:$D$11))</f>
        <v>21.7142857142857</v>
      </c>
      <c r="E42" s="0" t="n">
        <f aca="false">SUM(Tediousness!$D$37:$D$38)-COUNT(Tediousness!$D$37:$D$38)</f>
        <v>12</v>
      </c>
      <c r="F42" s="0" t="n">
        <f aca="false">Tediousness!$D$42 / Tediousness!$E$42</f>
        <v>1.80952380952381</v>
      </c>
    </row>
    <row r="43" customFormat="false" ht="12.8" hidden="false" customHeight="false" outlineLevel="0" collapsed="false">
      <c r="C43" s="0" t="s">
        <v>251</v>
      </c>
      <c r="D43" s="0" t="n">
        <f aca="false">DEVSQ(Tediousness!$C$4:$C$11,Tediousness!$D$4:$D$11)</f>
        <v>22</v>
      </c>
      <c r="E43" s="0" t="n">
        <f aca="false">SUM(Tediousness!$D$37:$D$38) - 1</f>
        <v>13</v>
      </c>
    </row>
    <row r="47" customFormat="false" ht="12.8" hidden="false" customHeight="false" outlineLevel="0" collapsed="false">
      <c r="C47" s="0" t="s">
        <v>253</v>
      </c>
    </row>
    <row r="49" customFormat="false" ht="12.8" hidden="false" customHeight="false" outlineLevel="0" collapsed="false">
      <c r="C49" s="11" t="s">
        <v>232</v>
      </c>
    </row>
    <row r="50" customFormat="false" ht="12.8" hidden="false" customHeight="false" outlineLevel="0" collapsed="false">
      <c r="C50" s="0" t="s">
        <v>233</v>
      </c>
      <c r="D50" s="0" t="n">
        <v>0.05</v>
      </c>
    </row>
    <row r="52" customFormat="false" ht="12.8" hidden="false" customHeight="false" outlineLevel="0" collapsed="false">
      <c r="C52" s="0" t="s">
        <v>234</v>
      </c>
      <c r="D52" s="0" t="s">
        <v>235</v>
      </c>
      <c r="E52" s="0" t="s">
        <v>236</v>
      </c>
      <c r="F52" s="0" t="s">
        <v>237</v>
      </c>
      <c r="G52" s="0" t="s">
        <v>238</v>
      </c>
    </row>
    <row r="53" customFormat="false" ht="12.8" hidden="false" customHeight="false" outlineLevel="0" collapsed="false">
      <c r="C53" s="0" t="s">
        <v>239</v>
      </c>
      <c r="D53" s="0" t="n">
        <f aca="false">COUNT(Tediousness!$D$4:$D$11)</f>
        <v>7</v>
      </c>
      <c r="E53" s="0" t="n">
        <f aca="false">SUM(Tediousness!$D$4:$D$11)</f>
        <v>13</v>
      </c>
      <c r="F53" s="0" t="n">
        <f aca="false">AVERAGE(Tediousness!$D$4:$D$11)</f>
        <v>1.85714285714286</v>
      </c>
      <c r="G53" s="0" t="n">
        <f aca="false">VAR(Tediousness!$D$4:$D$11)</f>
        <v>1.47619047619048</v>
      </c>
    </row>
    <row r="54" customFormat="false" ht="12.8" hidden="false" customHeight="false" outlineLevel="0" collapsed="false">
      <c r="C54" s="0" t="s">
        <v>240</v>
      </c>
      <c r="D54" s="0" t="n">
        <f aca="false">COUNT(Tediousness!$E$4:$E$11)</f>
        <v>7</v>
      </c>
      <c r="E54" s="0" t="n">
        <f aca="false">SUM(Tediousness!$E$4:$E$11)</f>
        <v>16</v>
      </c>
      <c r="F54" s="0" t="n">
        <f aca="false">AVERAGE(Tediousness!$E$4:$E$11)</f>
        <v>2.28571428571429</v>
      </c>
      <c r="G54" s="0" t="n">
        <f aca="false">VAR(Tediousness!$E$4:$E$11)</f>
        <v>1.9047619047619</v>
      </c>
    </row>
    <row r="56" customFormat="false" ht="12.8" hidden="false" customHeight="false" outlineLevel="0" collapsed="false">
      <c r="C56" s="0" t="s">
        <v>242</v>
      </c>
      <c r="D56" s="0" t="s">
        <v>243</v>
      </c>
      <c r="E56" s="0" t="s">
        <v>244</v>
      </c>
      <c r="F56" s="0" t="s">
        <v>245</v>
      </c>
      <c r="G56" s="0" t="s">
        <v>246</v>
      </c>
      <c r="H56" s="0" t="s">
        <v>247</v>
      </c>
      <c r="I56" s="0" t="s">
        <v>248</v>
      </c>
    </row>
    <row r="57" customFormat="false" ht="12.8" hidden="false" customHeight="false" outlineLevel="0" collapsed="false">
      <c r="C57" s="0" t="s">
        <v>249</v>
      </c>
      <c r="D57" s="0" t="n">
        <f aca="false">SUMPRODUCT(Tediousness!$E$53:$E$54,Tediousness!$F$53:$F$54)-SUM(Tediousness!$E$53:$E$54)^2/SUM(Tediousness!$D$53:$D$54)</f>
        <v>0.642857142857139</v>
      </c>
      <c r="E57" s="0" t="n">
        <f aca="false">COUNT(Tediousness!$E$53:$E$54)-1</f>
        <v>1</v>
      </c>
      <c r="F57" s="0" t="n">
        <f aca="false">Tediousness!$D$57 / Tediousness!$E$57</f>
        <v>0.642857142857139</v>
      </c>
      <c r="G57" s="0" t="n">
        <f aca="false">Tediousness!$F$57 / Tediousness!$F$58</f>
        <v>0.380281690140843</v>
      </c>
      <c r="H57" s="0" t="n">
        <f aca="false">FDIST(Tediousness!$G$57, Tediousness!$E$57, Tediousness!$E$58)</f>
        <v>0.548973468099486</v>
      </c>
      <c r="I57" s="0" t="n">
        <f aca="false">FINV(Tediousness!$D$50, Tediousness!$E$57, Tediousness!$E$58)</f>
        <v>4.74722534672251</v>
      </c>
    </row>
    <row r="58" customFormat="false" ht="12.8" hidden="false" customHeight="false" outlineLevel="0" collapsed="false">
      <c r="C58" s="0" t="s">
        <v>250</v>
      </c>
      <c r="D58" s="0" t="n">
        <f aca="false">SUM(DEVSQ($D$4:$D$11),DEVSQ($E$4:$E$11))</f>
        <v>20.2857142857143</v>
      </c>
      <c r="E58" s="0" t="n">
        <f aca="false">SUM(Tediousness!$D$53:$D$54)-COUNT(Tediousness!$D$53:$D$54)</f>
        <v>12</v>
      </c>
      <c r="F58" s="0" t="n">
        <f aca="false">Tediousness!$D$58 / Tediousness!$E$58</f>
        <v>1.69047619047619</v>
      </c>
    </row>
    <row r="59" customFormat="false" ht="12.8" hidden="false" customHeight="false" outlineLevel="0" collapsed="false">
      <c r="C59" s="0" t="s">
        <v>251</v>
      </c>
      <c r="D59" s="0" t="n">
        <f aca="false">DEVSQ(Tediousness!$D$4:$D$11,Tediousness!$E$4:$E$11)</f>
        <v>20.9285714285714</v>
      </c>
      <c r="E59" s="0" t="n">
        <f aca="false">SUM(Tediousness!$D$53:$D$54) - 1</f>
        <v>13</v>
      </c>
    </row>
    <row r="64" customFormat="false" ht="12.8" hidden="false" customHeight="false" outlineLevel="0" collapsed="false">
      <c r="C64" s="0" t="s">
        <v>254</v>
      </c>
    </row>
    <row r="66" customFormat="false" ht="12.8" hidden="false" customHeight="false" outlineLevel="0" collapsed="false">
      <c r="C66" s="11" t="s">
        <v>232</v>
      </c>
    </row>
    <row r="67" customFormat="false" ht="12.8" hidden="false" customHeight="false" outlineLevel="0" collapsed="false">
      <c r="C67" s="0" t="s">
        <v>233</v>
      </c>
      <c r="D67" s="0" t="n">
        <v>0.05</v>
      </c>
    </row>
    <row r="69" customFormat="false" ht="12.8" hidden="false" customHeight="false" outlineLevel="0" collapsed="false">
      <c r="C69" s="0" t="s">
        <v>234</v>
      </c>
      <c r="D69" s="0" t="s">
        <v>235</v>
      </c>
      <c r="E69" s="0" t="s">
        <v>236</v>
      </c>
      <c r="F69" s="0" t="s">
        <v>237</v>
      </c>
      <c r="G69" s="0" t="s">
        <v>238</v>
      </c>
    </row>
    <row r="70" customFormat="false" ht="12.8" hidden="false" customHeight="false" outlineLevel="0" collapsed="false">
      <c r="C70" s="0" t="s">
        <v>239</v>
      </c>
      <c r="D70" s="0" t="n">
        <f aca="false">COUNT(Tediousness!$B$5:$B$12)</f>
        <v>0</v>
      </c>
      <c r="E70" s="0" t="n">
        <f aca="false">SUM(Tediousness!$B$5:$B$12)</f>
        <v>0</v>
      </c>
      <c r="F70" s="0" t="e">
        <f aca="false">AVERAGE(Tediousness!$B$5:$B$12)</f>
        <v>#DIV/0!</v>
      </c>
      <c r="G70" s="0" t="e">
        <f aca="false">VAR(Tediousness!$B$5:$B$12)</f>
        <v>#DIV/0!</v>
      </c>
    </row>
    <row r="71" customFormat="false" ht="12.8" hidden="false" customHeight="false" outlineLevel="0" collapsed="false">
      <c r="C71" s="0" t="s">
        <v>240</v>
      </c>
      <c r="D71" s="0" t="n">
        <f aca="false">COUNT(Tediousness!$C$4:$C$11)</f>
        <v>7</v>
      </c>
      <c r="E71" s="0" t="n">
        <f aca="false">SUM(Tediousness!$C$4:$C$11)</f>
        <v>15</v>
      </c>
      <c r="F71" s="0" t="n">
        <f aca="false">AVERAGE(Tediousness!$C$4:$C$11)</f>
        <v>2.14285714285714</v>
      </c>
      <c r="G71" s="0" t="n">
        <f aca="false">VAR(Tediousness!$C$4:$C$11)</f>
        <v>2.14285714285714</v>
      </c>
    </row>
    <row r="73" customFormat="false" ht="12.8" hidden="false" customHeight="false" outlineLevel="0" collapsed="false">
      <c r="C73" s="0" t="s">
        <v>242</v>
      </c>
      <c r="D73" s="0" t="s">
        <v>243</v>
      </c>
      <c r="E73" s="0" t="s">
        <v>244</v>
      </c>
      <c r="F73" s="0" t="s">
        <v>245</v>
      </c>
      <c r="G73" s="0" t="s">
        <v>246</v>
      </c>
      <c r="H73" s="0" t="s">
        <v>247</v>
      </c>
      <c r="I73" s="0" t="s">
        <v>248</v>
      </c>
    </row>
    <row r="74" customFormat="false" ht="12.8" hidden="false" customHeight="false" outlineLevel="0" collapsed="false">
      <c r="C74" s="0" t="s">
        <v>249</v>
      </c>
      <c r="D74" s="0" t="e">
        <f aca="false">SUMPRODUCT(Tediousness!$E$70:$E$71,Tediousness!$F$70:$F$71)-SUM(Tediousness!$E$70:$E$71)^2/SUM(Tediousness!$D$70:$D$71)</f>
        <v>#DIV/0!</v>
      </c>
      <c r="E74" s="0" t="n">
        <f aca="false">COUNT(Tediousness!$E$70:$E$71)-1</f>
        <v>1</v>
      </c>
      <c r="F74" s="0" t="e">
        <f aca="false">Tediousness!$D$74 / Tediousness!$E$74</f>
        <v>#DIV/0!</v>
      </c>
      <c r="G74" s="0" t="e">
        <f aca="false">Tediousness!$F$74 / Tediousness!$F$75</f>
        <v>#DIV/0!</v>
      </c>
      <c r="H74" s="0" t="e">
        <f aca="false">FDIST(Tediousness!$G$74, Tediousness!$E$74, Tediousness!$E$75)</f>
        <v>#DIV/0!</v>
      </c>
      <c r="I74" s="0" t="n">
        <f aca="false">FINV(Tediousness!$D$67, Tediousness!$E$74, Tediousness!$E$75)</f>
        <v>6.60789097370337</v>
      </c>
    </row>
    <row r="75" customFormat="false" ht="12.8" hidden="false" customHeight="false" outlineLevel="0" collapsed="false">
      <c r="C75" s="0" t="s">
        <v>250</v>
      </c>
      <c r="D75" s="0" t="n">
        <f aca="false">SUM(DEVSQ($B$5:$B$12),DEVSQ($C$4:$C$11))</f>
        <v>12.8571428571429</v>
      </c>
      <c r="E75" s="0" t="n">
        <f aca="false">SUM(Tediousness!$D$70:$D$71)-COUNT(Tediousness!$D$70:$D$71)</f>
        <v>5</v>
      </c>
      <c r="F75" s="0" t="n">
        <f aca="false">Tediousness!$D$75 / Tediousness!$E$75</f>
        <v>2.57142857142857</v>
      </c>
    </row>
    <row r="76" customFormat="false" ht="12.8" hidden="false" customHeight="false" outlineLevel="0" collapsed="false">
      <c r="C76" s="0" t="s">
        <v>251</v>
      </c>
      <c r="D76" s="0" t="n">
        <f aca="false">DEVSQ(Tediousness!$B$5:$B$12,Tediousness!$C$4:$C$11)</f>
        <v>12.8571428571429</v>
      </c>
      <c r="E76" s="0" t="n">
        <f aca="false">SUM(Tediousness!$D$70:$D$71) - 1</f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L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/>
  <cols>
    <col collapsed="false" hidden="false" max="1" min="1" style="0" width="52.5102040816327"/>
  </cols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  <c r="J1" s="3"/>
      <c r="K1" s="3"/>
      <c r="L1" s="3"/>
    </row>
    <row r="2" customFormat="false" ht="81.3" hidden="false" customHeight="false" outlineLevel="0" collapsed="false">
      <c r="A2" s="3" t="str">
        <f aca="false">'Dobot_questionnaire_V2.0_same_taskset'!I1</f>
        <v>2-a/b: Please rate how much you agree:  [The tasks were challenging for me ]</v>
      </c>
      <c r="B2" s="3" t="str">
        <f aca="false">'Dobot_questionnaire_V2.0_same_taskset'!I1</f>
        <v>2-a/b: Please rate how much you agree:  [The tasks were challenging for me ]</v>
      </c>
      <c r="C2" s="3" t="str">
        <f aca="false">'Dobot_questionnaire_V2.0_same_taskset'!AG1</f>
        <v>3-a/b: Please rate how much you agree:  [The tasks were challenging for me ]</v>
      </c>
      <c r="D2" s="3" t="str">
        <f aca="false">'Dobot_questionnaire_V2.0_same_taskset'!DY1</f>
        <v>7-a/b: Please rate how much you agree:  [The tasks were challenging for me ]</v>
      </c>
      <c r="E2" s="3" t="str">
        <f aca="false">'Dobot_questionnaire_V2.0_same_taskset'!EW1</f>
        <v>8-a/b: Please rate how much you agree:  [The tasks were challenging for me ]</v>
      </c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B3" s="3" t="n">
        <f aca="false">'Dobot_questionnaire_V2.0_same_taskset'!I2</f>
        <v>5</v>
      </c>
      <c r="C3" s="3" t="n">
        <f aca="false">'Dobot_questionnaire_V2.0_same_taskset'!AG2</f>
        <v>5</v>
      </c>
      <c r="D3" s="3" t="n">
        <f aca="false">'Dobot_questionnaire_V2.0_same_taskset'!DY2</f>
        <v>5</v>
      </c>
      <c r="E3" s="3" t="n">
        <f aca="false">'Dobot_questionnaire_V2.0_same_taskset'!EW2</f>
        <v>5</v>
      </c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B4" s="3" t="n">
        <f aca="false">'Dobot_questionnaire_V2.0_same_taskset'!I3</f>
        <v>4</v>
      </c>
      <c r="C4" s="3" t="n">
        <f aca="false">'Dobot_questionnaire_V2.0_same_taskset'!AG3</f>
        <v>2</v>
      </c>
      <c r="D4" s="3" t="n">
        <f aca="false">'Dobot_questionnaire_V2.0_same_taskset'!DY3</f>
        <v>4</v>
      </c>
      <c r="E4" s="3" t="n">
        <f aca="false">'Dobot_questionnaire_V2.0_same_taskset'!EW3</f>
        <v>4</v>
      </c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B5" s="3" t="n">
        <f aca="false">'Dobot_questionnaire_V2.0_same_taskset'!I4</f>
        <v>2</v>
      </c>
      <c r="C5" s="3" t="n">
        <f aca="false">'Dobot_questionnaire_V2.0_same_taskset'!AG4</f>
        <v>3</v>
      </c>
      <c r="D5" s="3" t="n">
        <f aca="false">'Dobot_questionnaire_V2.0_same_taskset'!DY4</f>
        <v>5</v>
      </c>
      <c r="E5" s="3" t="n">
        <f aca="false">'Dobot_questionnaire_V2.0_same_taskset'!EW4</f>
        <v>2</v>
      </c>
      <c r="G5" s="3"/>
      <c r="H5" s="3"/>
      <c r="I5" s="3"/>
      <c r="J5" s="3"/>
      <c r="K5" s="3"/>
      <c r="L5" s="3"/>
    </row>
    <row r="6" customFormat="false" ht="12.8" hidden="false" customHeight="false" outlineLevel="0" collapsed="false">
      <c r="B6" s="3" t="n">
        <f aca="false">'Dobot_questionnaire_V2.0_same_taskset'!I5</f>
        <v>4</v>
      </c>
      <c r="C6" s="3" t="n">
        <f aca="false">'Dobot_questionnaire_V2.0_same_taskset'!AG5</f>
        <v>4</v>
      </c>
      <c r="D6" s="3" t="n">
        <f aca="false">'Dobot_questionnaire_V2.0_same_taskset'!DY5</f>
        <v>4</v>
      </c>
      <c r="E6" s="3" t="n">
        <f aca="false">'Dobot_questionnaire_V2.0_same_taskset'!EW5</f>
        <v>5</v>
      </c>
      <c r="G6" s="3"/>
      <c r="H6" s="3"/>
      <c r="I6" s="3"/>
      <c r="J6" s="3"/>
      <c r="K6" s="3"/>
      <c r="L6" s="3"/>
    </row>
    <row r="7" customFormat="false" ht="12.8" hidden="false" customHeight="false" outlineLevel="0" collapsed="false">
      <c r="B7" s="3" t="n">
        <f aca="false">'Dobot_questionnaire_V2.0_same_taskset'!I6</f>
        <v>2</v>
      </c>
      <c r="C7" s="3" t="n">
        <f aca="false">'Dobot_questionnaire_V2.0_same_taskset'!AG6</f>
        <v>3</v>
      </c>
      <c r="D7" s="3" t="n">
        <f aca="false">'Dobot_questionnaire_V2.0_same_taskset'!DY6</f>
        <v>4</v>
      </c>
      <c r="E7" s="3" t="n">
        <f aca="false">'Dobot_questionnaire_V2.0_same_taskset'!EW6</f>
        <v>4</v>
      </c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B8" s="3" t="n">
        <f aca="false">'Dobot_questionnaire_V2.0_same_taskset'!I7</f>
        <v>3</v>
      </c>
      <c r="C8" s="3" t="n">
        <f aca="false">'Dobot_questionnaire_V2.0_same_taskset'!AG7</f>
        <v>1</v>
      </c>
      <c r="D8" s="3" t="n">
        <f aca="false">'Dobot_questionnaire_V2.0_same_taskset'!DY7</f>
        <v>4</v>
      </c>
      <c r="E8" s="3" t="n">
        <f aca="false">'Dobot_questionnaire_V2.0_same_taskset'!EW7</f>
        <v>5</v>
      </c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B9" s="3" t="n">
        <f aca="false">'Dobot_questionnaire_V2.0_same_taskset'!I8</f>
        <v>2</v>
      </c>
      <c r="C9" s="3" t="n">
        <f aca="false">'Dobot_questionnaire_V2.0_same_taskset'!AG8</f>
        <v>3</v>
      </c>
      <c r="D9" s="3" t="n">
        <f aca="false">'Dobot_questionnaire_V2.0_same_taskset'!DY8</f>
        <v>4</v>
      </c>
      <c r="E9" s="3" t="n">
        <f aca="false">'Dobot_questionnaire_V2.0_same_taskset'!EW8</f>
        <v>3</v>
      </c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B10" s="3" t="n">
        <f aca="false">'Dobot_questionnaire_V2.0_same_taskset'!I9</f>
        <v>3</v>
      </c>
      <c r="C10" s="3" t="n">
        <f aca="false">'Dobot_questionnaire_V2.0_same_taskset'!AG9</f>
        <v>4</v>
      </c>
      <c r="D10" s="3" t="n">
        <f aca="false">'Dobot_questionnaire_V2.0_same_taskset'!DY9</f>
        <v>5</v>
      </c>
      <c r="E10" s="3" t="n">
        <f aca="false">'Dobot_questionnaire_V2.0_same_taskset'!EW9</f>
        <v>4</v>
      </c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24.05" hidden="false" customHeight="false" outlineLevel="0" collapsed="false">
      <c r="B13" s="12" t="s">
        <v>255</v>
      </c>
      <c r="C13" s="12"/>
      <c r="D13" s="12"/>
      <c r="E13" s="12"/>
      <c r="F13" s="12"/>
      <c r="G13" s="12"/>
      <c r="H13" s="12"/>
      <c r="I13" s="12"/>
      <c r="J13" s="3"/>
      <c r="K13" s="3"/>
      <c r="L13" s="3"/>
    </row>
    <row r="14" customFormat="false" ht="35.5" hidden="false" customHeight="false" outlineLevel="0" collapsed="false">
      <c r="B14" s="13" t="s">
        <v>232</v>
      </c>
      <c r="C14" s="12"/>
      <c r="D14" s="12"/>
      <c r="E14" s="12"/>
      <c r="F14" s="12"/>
      <c r="G14" s="12"/>
      <c r="H14" s="12"/>
      <c r="I14" s="12"/>
      <c r="J14" s="3"/>
      <c r="K14" s="3"/>
      <c r="L14" s="3"/>
    </row>
    <row r="15" customFormat="false" ht="12.8" hidden="false" customHeight="false" outlineLevel="0" collapsed="false">
      <c r="B15" s="12" t="s">
        <v>233</v>
      </c>
      <c r="C15" s="12" t="n">
        <v>0.05</v>
      </c>
      <c r="D15" s="12"/>
      <c r="E15" s="12"/>
      <c r="F15" s="12"/>
      <c r="G15" s="12"/>
      <c r="H15" s="12"/>
      <c r="I15" s="12"/>
      <c r="J15" s="3"/>
      <c r="K15" s="3"/>
      <c r="L15" s="3"/>
    </row>
    <row r="16" customFormat="false" ht="12.8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3"/>
      <c r="K16" s="3"/>
      <c r="L16" s="3"/>
    </row>
    <row r="17" customFormat="false" ht="12.8" hidden="false" customHeight="false" outlineLevel="0" collapsed="false">
      <c r="B17" s="12" t="s">
        <v>234</v>
      </c>
      <c r="C17" s="12" t="s">
        <v>235</v>
      </c>
      <c r="D17" s="12" t="s">
        <v>236</v>
      </c>
      <c r="E17" s="12" t="s">
        <v>237</v>
      </c>
      <c r="F17" s="12" t="s">
        <v>238</v>
      </c>
      <c r="G17" s="12"/>
      <c r="H17" s="12"/>
      <c r="I17" s="12"/>
      <c r="J17" s="3"/>
      <c r="K17" s="3"/>
      <c r="L17" s="3"/>
    </row>
    <row r="18" customFormat="false" ht="12.8" hidden="false" customHeight="false" outlineLevel="0" collapsed="false">
      <c r="B18" s="12" t="s">
        <v>239</v>
      </c>
      <c r="C18" s="12" t="n">
        <f aca="false">COUNT('Challenging task'!$B$3:$B$10)</f>
        <v>8</v>
      </c>
      <c r="D18" s="12" t="n">
        <f aca="false">SUM('Challenging task'!$B$3:$B$10)</f>
        <v>25</v>
      </c>
      <c r="E18" s="12" t="n">
        <f aca="false">AVERAGE('Challenging task'!$B$3:$B$10)</f>
        <v>3.125</v>
      </c>
      <c r="F18" s="12" t="n">
        <f aca="false">VAR('Challenging task'!$B$3:$B$10)</f>
        <v>1.26785714285714</v>
      </c>
      <c r="G18" s="12"/>
      <c r="H18" s="12"/>
      <c r="I18" s="12"/>
      <c r="J18" s="3"/>
      <c r="K18" s="3"/>
      <c r="L18" s="3"/>
    </row>
    <row r="19" customFormat="false" ht="12.8" hidden="false" customHeight="false" outlineLevel="0" collapsed="false">
      <c r="B19" s="12" t="s">
        <v>240</v>
      </c>
      <c r="C19" s="12" t="n">
        <f aca="false">COUNT('Challenging task'!$C$3:$C$10)</f>
        <v>8</v>
      </c>
      <c r="D19" s="12" t="n">
        <f aca="false">SUM('Challenging task'!$C$3:$C$10)</f>
        <v>25</v>
      </c>
      <c r="E19" s="12" t="n">
        <f aca="false">AVERAGE('Challenging task'!$C$3:$C$10)</f>
        <v>3.125</v>
      </c>
      <c r="F19" s="12" t="n">
        <f aca="false">VAR('Challenging task'!$C$3:$C$10)</f>
        <v>1.55357142857143</v>
      </c>
      <c r="G19" s="12"/>
      <c r="H19" s="12"/>
      <c r="I19" s="12"/>
      <c r="J19" s="3"/>
      <c r="K19" s="3"/>
      <c r="L19" s="3"/>
    </row>
    <row r="20" customFormat="false" ht="12.8" hidden="false" customHeight="false" outlineLevel="0" collapsed="false">
      <c r="B20" s="12" t="s">
        <v>241</v>
      </c>
      <c r="C20" s="12" t="n">
        <f aca="false">COUNT('Challenging task'!$D$3:$D$10)</f>
        <v>8</v>
      </c>
      <c r="D20" s="12" t="n">
        <f aca="false">SUM('Challenging task'!$D$3:$D$10)</f>
        <v>35</v>
      </c>
      <c r="E20" s="12" t="n">
        <f aca="false">AVERAGE('Challenging task'!$D$3:$D$10)</f>
        <v>4.375</v>
      </c>
      <c r="F20" s="12" t="n">
        <f aca="false">VAR('Challenging task'!$D$3:$D$10)</f>
        <v>0.267857142857143</v>
      </c>
      <c r="G20" s="12"/>
      <c r="H20" s="12"/>
      <c r="I20" s="12"/>
      <c r="J20" s="3"/>
      <c r="K20" s="3"/>
      <c r="L20" s="3"/>
    </row>
    <row r="21" customFormat="false" ht="12.8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3"/>
      <c r="K21" s="3"/>
      <c r="L21" s="3"/>
    </row>
    <row r="22" customFormat="false" ht="24.05" hidden="false" customHeight="false" outlineLevel="0" collapsed="false">
      <c r="B22" s="12" t="s">
        <v>242</v>
      </c>
      <c r="C22" s="12" t="s">
        <v>243</v>
      </c>
      <c r="D22" s="12" t="s">
        <v>244</v>
      </c>
      <c r="E22" s="12" t="s">
        <v>245</v>
      </c>
      <c r="F22" s="12" t="s">
        <v>246</v>
      </c>
      <c r="G22" s="12" t="s">
        <v>247</v>
      </c>
      <c r="H22" s="12" t="s">
        <v>248</v>
      </c>
      <c r="I22" s="12"/>
      <c r="J22" s="3"/>
      <c r="K22" s="3"/>
      <c r="L22" s="3"/>
    </row>
    <row r="23" customFormat="false" ht="24.05" hidden="false" customHeight="false" outlineLevel="0" collapsed="false">
      <c r="B23" s="12" t="s">
        <v>249</v>
      </c>
      <c r="C23" s="12" t="n">
        <f aca="false">SUMPRODUCT('Challenging task'!$D$18:$D$20,'Challenging task'!$E$18:$E$20)-SUM('Challenging task'!$D$18:$D$20)^2/SUM('Challenging task'!$C$18:$C$20)</f>
        <v>8.33333333333331</v>
      </c>
      <c r="D23" s="12" t="n">
        <f aca="false">COUNT('Challenging task'!$D$18:$D$20)-1</f>
        <v>2</v>
      </c>
      <c r="E23" s="12" t="n">
        <f aca="false">'Challenging task'!$C$23 / 'Challenging task'!$D$23</f>
        <v>4.16666666666666</v>
      </c>
      <c r="F23" s="12" t="n">
        <f aca="false">'Challenging task'!$E$23 / 'Challenging task'!$E$24</f>
        <v>4.04624277456647</v>
      </c>
      <c r="G23" s="12" t="n">
        <f aca="false">FDIST('Challenging task'!$F$23, 'Challenging task'!$D$23, 'Challenging task'!$D$24)</f>
        <v>0.032629010854416</v>
      </c>
      <c r="H23" s="12" t="n">
        <f aca="false">FINV('Challenging task'!$C$15, 'Challenging task'!$D$23, 'Challenging task'!$D$24)</f>
        <v>3.46680011154242</v>
      </c>
      <c r="I23" s="12"/>
      <c r="J23" s="3"/>
      <c r="K23" s="3"/>
      <c r="L23" s="3"/>
    </row>
    <row r="24" customFormat="false" ht="24.05" hidden="false" customHeight="false" outlineLevel="0" collapsed="false">
      <c r="B24" s="12" t="s">
        <v>250</v>
      </c>
      <c r="C24" s="12" t="n">
        <f aca="false">SUM(DEVSQ($B$3:$B$10),DEVSQ($C$3:$C$10),DEVSQ($D$3:$D$10))</f>
        <v>21.625</v>
      </c>
      <c r="D24" s="12" t="n">
        <f aca="false">SUM('Challenging task'!$C$18:$C$20)-COUNT('Challenging task'!$C$18:$C$20)</f>
        <v>21</v>
      </c>
      <c r="E24" s="12" t="n">
        <f aca="false">'Challenging task'!$C$24 / 'Challenging task'!$D$24</f>
        <v>1.0297619047619</v>
      </c>
      <c r="F24" s="12"/>
      <c r="G24" s="12"/>
      <c r="H24" s="12"/>
      <c r="I24" s="12"/>
      <c r="J24" s="3"/>
      <c r="K24" s="3"/>
      <c r="L24" s="3"/>
    </row>
    <row r="25" customFormat="false" ht="12.8" hidden="false" customHeight="false" outlineLevel="0" collapsed="false">
      <c r="B25" s="12" t="s">
        <v>251</v>
      </c>
      <c r="C25" s="12" t="n">
        <f aca="false">DEVSQ('Challenging task'!$B$3:$B$10,'Challenging task'!$C$3:$C$10,'Challenging task'!$D$3:$D$10)</f>
        <v>29.9583333333333</v>
      </c>
      <c r="D25" s="12" t="n">
        <f aca="false">SUM('Challenging task'!$C$18:$C$20) - 1</f>
        <v>23</v>
      </c>
      <c r="E25" s="12"/>
      <c r="F25" s="12"/>
      <c r="G25" s="12"/>
      <c r="H25" s="12"/>
      <c r="I25" s="12"/>
      <c r="J25" s="3"/>
      <c r="K25" s="3"/>
      <c r="L25" s="3"/>
    </row>
    <row r="26" customFormat="false" ht="12.8" hidden="false" customHeight="false" outlineLevel="0" collapsed="false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2.8" hidden="false" customHeight="false" outlineLevel="0" collapsed="false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2.8" hidden="false" customHeight="false" outlineLevel="0" collapsed="false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2.8" hidden="false" customHeight="false" outlineLevel="0" collapsed="false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24.05" hidden="false" customHeight="false" outlineLevel="0" collapsed="false">
      <c r="B30" s="14" t="s">
        <v>256</v>
      </c>
      <c r="C30" s="14" t="s">
        <v>257</v>
      </c>
      <c r="D30" s="14"/>
      <c r="E30" s="14"/>
      <c r="F30" s="14"/>
      <c r="G30" s="14"/>
      <c r="H30" s="14"/>
      <c r="I30" s="14"/>
      <c r="J30" s="3"/>
      <c r="K30" s="3"/>
      <c r="L30" s="3"/>
    </row>
    <row r="31" customFormat="false" ht="12.8" hidden="false" customHeight="false" outlineLevel="0" collapsed="false">
      <c r="B31" s="14"/>
      <c r="C31" s="14"/>
      <c r="D31" s="14"/>
      <c r="E31" s="14"/>
      <c r="F31" s="14"/>
      <c r="G31" s="14"/>
      <c r="H31" s="14"/>
      <c r="I31" s="14"/>
      <c r="J31" s="3"/>
      <c r="K31" s="3"/>
      <c r="L31" s="3"/>
    </row>
    <row r="32" customFormat="false" ht="35.5" hidden="false" customHeight="false" outlineLevel="0" collapsed="false">
      <c r="B32" s="15" t="s">
        <v>232</v>
      </c>
      <c r="C32" s="14"/>
      <c r="D32" s="14"/>
      <c r="E32" s="14"/>
      <c r="F32" s="14"/>
      <c r="G32" s="14"/>
      <c r="H32" s="14"/>
      <c r="I32" s="14"/>
      <c r="J32" s="3"/>
      <c r="K32" s="3"/>
      <c r="L32" s="3"/>
    </row>
    <row r="33" customFormat="false" ht="12.8" hidden="false" customHeight="false" outlineLevel="0" collapsed="false">
      <c r="B33" s="14" t="s">
        <v>233</v>
      </c>
      <c r="C33" s="14" t="n">
        <v>0.05</v>
      </c>
      <c r="D33" s="14"/>
      <c r="E33" s="14"/>
      <c r="F33" s="14"/>
      <c r="G33" s="14"/>
      <c r="H33" s="14"/>
      <c r="I33" s="14"/>
      <c r="J33" s="3"/>
      <c r="K33" s="3"/>
      <c r="L33" s="3"/>
    </row>
    <row r="34" customFormat="false" ht="12.8" hidden="false" customHeight="false" outlineLevel="0" collapsed="false">
      <c r="B34" s="14"/>
      <c r="C34" s="14"/>
      <c r="D34" s="14"/>
      <c r="E34" s="14"/>
      <c r="F34" s="14"/>
      <c r="G34" s="14"/>
      <c r="H34" s="14"/>
      <c r="I34" s="14"/>
      <c r="J34" s="3"/>
      <c r="K34" s="3"/>
      <c r="L34" s="3"/>
    </row>
    <row r="35" customFormat="false" ht="12.8" hidden="false" customHeight="false" outlineLevel="0" collapsed="false">
      <c r="B35" s="14" t="s">
        <v>234</v>
      </c>
      <c r="C35" s="14" t="s">
        <v>235</v>
      </c>
      <c r="D35" s="14" t="s">
        <v>236</v>
      </c>
      <c r="E35" s="14" t="s">
        <v>237</v>
      </c>
      <c r="F35" s="14" t="s">
        <v>238</v>
      </c>
      <c r="G35" s="14"/>
      <c r="H35" s="14"/>
      <c r="I35" s="14"/>
      <c r="J35" s="3"/>
      <c r="K35" s="3"/>
      <c r="L35" s="3"/>
    </row>
    <row r="36" customFormat="false" ht="12.8" hidden="false" customHeight="false" outlineLevel="0" collapsed="false">
      <c r="B36" s="14" t="s">
        <v>239</v>
      </c>
      <c r="C36" s="14" t="n">
        <f aca="false">COUNT('Challenging task'!$B$3:$B$10)</f>
        <v>8</v>
      </c>
      <c r="D36" s="14" t="n">
        <f aca="false">SUM('Challenging task'!$B$3:$B$10)</f>
        <v>25</v>
      </c>
      <c r="E36" s="14" t="n">
        <f aca="false">AVERAGE('Challenging task'!$B$3:$B$10)</f>
        <v>3.125</v>
      </c>
      <c r="F36" s="14" t="n">
        <f aca="false">VAR('Challenging task'!$B$3:$B$10)</f>
        <v>1.26785714285714</v>
      </c>
      <c r="G36" s="14"/>
      <c r="H36" s="14"/>
      <c r="I36" s="14"/>
      <c r="J36" s="3"/>
      <c r="K36" s="3"/>
      <c r="L36" s="3"/>
    </row>
    <row r="37" customFormat="false" ht="12.8" hidden="false" customHeight="false" outlineLevel="0" collapsed="false">
      <c r="B37" s="14" t="s">
        <v>240</v>
      </c>
      <c r="C37" s="14" t="n">
        <f aca="false">COUNT('Challenging task'!$C$3:$C$10)</f>
        <v>8</v>
      </c>
      <c r="D37" s="14" t="n">
        <f aca="false">SUM('Challenging task'!$C$3:$C$10)</f>
        <v>25</v>
      </c>
      <c r="E37" s="14" t="n">
        <f aca="false">AVERAGE('Challenging task'!$C$3:$C$10)</f>
        <v>3.125</v>
      </c>
      <c r="F37" s="14" t="n">
        <f aca="false">VAR('Challenging task'!$C$3:$C$10)</f>
        <v>1.55357142857143</v>
      </c>
      <c r="G37" s="14"/>
      <c r="H37" s="14"/>
      <c r="I37" s="14"/>
      <c r="J37" s="3"/>
      <c r="K37" s="3"/>
      <c r="L37" s="3"/>
    </row>
    <row r="38" customFormat="false" ht="12.8" hidden="false" customHeight="false" outlineLevel="0" collapsed="false">
      <c r="B38" s="14" t="s">
        <v>241</v>
      </c>
      <c r="C38" s="14" t="n">
        <f aca="false">COUNT('Challenging task'!$D$3:$D$10)</f>
        <v>8</v>
      </c>
      <c r="D38" s="14" t="n">
        <f aca="false">SUM('Challenging task'!$D$3:$D$10)</f>
        <v>35</v>
      </c>
      <c r="E38" s="14" t="n">
        <f aca="false">AVERAGE('Challenging task'!$D$3:$D$10)</f>
        <v>4.375</v>
      </c>
      <c r="F38" s="14" t="n">
        <f aca="false">VAR('Challenging task'!$D$3:$D$10)</f>
        <v>0.267857142857143</v>
      </c>
      <c r="G38" s="14"/>
      <c r="H38" s="14"/>
      <c r="I38" s="14"/>
      <c r="J38" s="3"/>
      <c r="K38" s="3"/>
      <c r="L38" s="3"/>
    </row>
    <row r="39" customFormat="false" ht="12.8" hidden="false" customHeight="false" outlineLevel="0" collapsed="false">
      <c r="B39" s="14" t="s">
        <v>258</v>
      </c>
      <c r="C39" s="14" t="n">
        <f aca="false">COUNT('Challenging task'!$E$3:$E$10)</f>
        <v>8</v>
      </c>
      <c r="D39" s="14" t="n">
        <f aca="false">SUM('Challenging task'!$E$3:$E$10)</f>
        <v>32</v>
      </c>
      <c r="E39" s="14" t="n">
        <f aca="false">AVERAGE('Challenging task'!$E$3:$E$10)</f>
        <v>4</v>
      </c>
      <c r="F39" s="14" t="n">
        <f aca="false">VAR('Challenging task'!$E$3:$E$10)</f>
        <v>1.14285714285714</v>
      </c>
      <c r="G39" s="14"/>
      <c r="H39" s="14"/>
      <c r="I39" s="14"/>
      <c r="J39" s="3"/>
      <c r="K39" s="3"/>
      <c r="L39" s="3"/>
    </row>
    <row r="40" customFormat="false" ht="12.8" hidden="false" customHeight="false" outlineLevel="0" collapsed="false">
      <c r="B40" s="14"/>
      <c r="C40" s="14"/>
      <c r="D40" s="14"/>
      <c r="E40" s="14"/>
      <c r="F40" s="14"/>
      <c r="G40" s="14"/>
      <c r="H40" s="14"/>
      <c r="I40" s="14"/>
      <c r="J40" s="3"/>
      <c r="K40" s="3"/>
      <c r="L40" s="3"/>
    </row>
    <row r="41" customFormat="false" ht="24.05" hidden="false" customHeight="false" outlineLevel="0" collapsed="false">
      <c r="B41" s="14" t="s">
        <v>242</v>
      </c>
      <c r="C41" s="14" t="s">
        <v>243</v>
      </c>
      <c r="D41" s="14" t="s">
        <v>244</v>
      </c>
      <c r="E41" s="14" t="s">
        <v>245</v>
      </c>
      <c r="F41" s="14" t="s">
        <v>246</v>
      </c>
      <c r="G41" s="14" t="s">
        <v>247</v>
      </c>
      <c r="H41" s="14" t="s">
        <v>248</v>
      </c>
      <c r="I41" s="14"/>
      <c r="J41" s="3"/>
      <c r="K41" s="3"/>
      <c r="L41" s="3"/>
    </row>
    <row r="42" customFormat="false" ht="24.05" hidden="false" customHeight="false" outlineLevel="0" collapsed="false">
      <c r="B42" s="14" t="s">
        <v>249</v>
      </c>
      <c r="C42" s="14" t="n">
        <f aca="false">SUMPRODUCT('Challenging task'!$D$36:$D$39,'Challenging task'!$E$36:$E$39)-SUM('Challenging task'!$D$36:$D$39)^2/SUM('Challenging task'!$C$36:$C$39)</f>
        <v>9.59375</v>
      </c>
      <c r="D42" s="14" t="n">
        <f aca="false">COUNT('Challenging task'!$D$36:$D$39)-1</f>
        <v>3</v>
      </c>
      <c r="E42" s="14" t="n">
        <f aca="false">'Challenging task'!$C$42 / 'Challenging task'!$D$42</f>
        <v>3.19791666666667</v>
      </c>
      <c r="F42" s="14" t="n">
        <f aca="false">'Challenging task'!$E$42 / 'Challenging task'!$E$43</f>
        <v>3.0225035161744</v>
      </c>
      <c r="G42" s="14" t="n">
        <f aca="false">FDIST('Challenging task'!$F$42, 'Challenging task'!$D$42, 'Challenging task'!$D$43)</f>
        <v>0.0462196108078798</v>
      </c>
      <c r="H42" s="14" t="n">
        <f aca="false">FINV('Challenging task'!$C$33, 'Challenging task'!$D$42, 'Challenging task'!$D$43)</f>
        <v>2.94668526601727</v>
      </c>
      <c r="I42" s="14"/>
      <c r="J42" s="3"/>
      <c r="K42" s="3"/>
      <c r="L42" s="3"/>
    </row>
    <row r="43" customFormat="false" ht="24.05" hidden="false" customHeight="false" outlineLevel="0" collapsed="false">
      <c r="B43" s="14" t="s">
        <v>250</v>
      </c>
      <c r="C43" s="14" t="n">
        <f aca="false">SUM(DEVSQ($B$3:$B$10),DEVSQ($C$3:$C$10),DEVSQ($D$3:$D$10),DEVSQ($E$3:$E$10))</f>
        <v>29.625</v>
      </c>
      <c r="D43" s="14" t="n">
        <f aca="false">SUM('Challenging task'!$C$36:$C$39)-COUNT('Challenging task'!$C$36:$C$39)</f>
        <v>28</v>
      </c>
      <c r="E43" s="14" t="n">
        <f aca="false">'Challenging task'!$C$43 / 'Challenging task'!$D$43</f>
        <v>1.05803571428571</v>
      </c>
      <c r="F43" s="14"/>
      <c r="G43" s="14"/>
      <c r="H43" s="14"/>
      <c r="I43" s="14"/>
      <c r="J43" s="3"/>
      <c r="K43" s="3"/>
      <c r="L43" s="3"/>
    </row>
    <row r="44" customFormat="false" ht="12.8" hidden="false" customHeight="false" outlineLevel="0" collapsed="false">
      <c r="B44" s="14" t="s">
        <v>251</v>
      </c>
      <c r="C44" s="14" t="n">
        <f aca="false">DEVSQ('Challenging task'!$B$3:$B$10,'Challenging task'!$C$3:$C$10,'Challenging task'!$D$3:$D$10,'Challenging task'!$E$3:$E$10)</f>
        <v>39.21875</v>
      </c>
      <c r="D44" s="14" t="n">
        <f aca="false">SUM('Challenging task'!$C$36:$C$39) - 1</f>
        <v>31</v>
      </c>
      <c r="E44" s="14"/>
      <c r="F44" s="14"/>
      <c r="G44" s="14"/>
      <c r="H44" s="14"/>
      <c r="I44" s="14"/>
      <c r="J44" s="3"/>
      <c r="K44" s="3"/>
      <c r="L44" s="3"/>
    </row>
    <row r="45" customFormat="false" ht="12.8" hidden="false" customHeight="false" outlineLevel="0" collapsed="false">
      <c r="B45" s="14"/>
      <c r="C45" s="14"/>
      <c r="D45" s="14"/>
      <c r="E45" s="14"/>
      <c r="F45" s="14"/>
      <c r="G45" s="14"/>
      <c r="H45" s="14"/>
      <c r="I45" s="14"/>
      <c r="J45" s="3"/>
      <c r="K45" s="3"/>
      <c r="L45" s="3"/>
    </row>
    <row r="46" customFormat="false" ht="12.8" hidden="false" customHeight="false" outlineLevel="0" collapsed="false">
      <c r="B46" s="14"/>
      <c r="C46" s="14"/>
      <c r="D46" s="14"/>
      <c r="E46" s="14"/>
      <c r="F46" s="14"/>
      <c r="G46" s="14"/>
      <c r="H46" s="14"/>
      <c r="I46" s="14"/>
      <c r="J46" s="3"/>
      <c r="K46" s="3"/>
      <c r="L46" s="3"/>
    </row>
    <row r="47" customFormat="false" ht="12.8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24.05" hidden="false" customHeight="false" outlineLevel="0" collapsed="false">
      <c r="B48" s="14" t="s">
        <v>259</v>
      </c>
      <c r="C48" s="16" t="s">
        <v>260</v>
      </c>
      <c r="D48" s="14"/>
      <c r="E48" s="14"/>
      <c r="F48" s="14"/>
      <c r="G48" s="14"/>
      <c r="H48" s="14"/>
      <c r="I48" s="14"/>
      <c r="J48" s="14"/>
      <c r="K48" s="14"/>
      <c r="L48" s="3"/>
    </row>
    <row r="49" customFormat="false" ht="12.8" hidden="false" customHeight="false" outlineLevel="0" collapsed="false">
      <c r="B49" s="14"/>
      <c r="C49" s="16"/>
      <c r="D49" s="14"/>
      <c r="E49" s="14"/>
      <c r="F49" s="14"/>
      <c r="G49" s="14"/>
      <c r="H49" s="14"/>
      <c r="I49" s="14"/>
      <c r="J49" s="14"/>
      <c r="K49" s="14"/>
      <c r="L49" s="3"/>
    </row>
    <row r="50" customFormat="false" ht="20.2" hidden="false" customHeight="true" outlineLevel="0" collapsed="false">
      <c r="B50" s="14" t="s">
        <v>226</v>
      </c>
      <c r="C50" s="14" t="s">
        <v>228</v>
      </c>
      <c r="D50" s="14"/>
      <c r="E50" s="14"/>
      <c r="F50" s="14"/>
      <c r="G50" s="14"/>
      <c r="H50" s="14"/>
      <c r="I50" s="14"/>
      <c r="J50" s="14"/>
      <c r="K50" s="14"/>
      <c r="L50" s="3"/>
    </row>
    <row r="51" customFormat="false" ht="81.3" hidden="false" customHeight="false" outlineLevel="0" collapsed="false">
      <c r="B51" s="14" t="str">
        <f aca="false">'Dobot_questionnaire_V2.0_same_taskset'!$AG1</f>
        <v>3-a/b: Please rate how much you agree:  [The tasks were challenging for me ]</v>
      </c>
      <c r="C51" s="14" t="str">
        <f aca="false">'Dobot_questionnaire_V2.0_same_taskset'!EW1</f>
        <v>8-a/b: Please rate how much you agree:  [The tasks were challenging for me ]</v>
      </c>
      <c r="D51" s="14"/>
      <c r="E51" s="14"/>
      <c r="F51" s="14"/>
      <c r="G51" s="14"/>
      <c r="H51" s="14"/>
      <c r="I51" s="14"/>
      <c r="J51" s="14"/>
      <c r="K51" s="14"/>
      <c r="L51" s="3"/>
    </row>
    <row r="52" customFormat="false" ht="12.8" hidden="false" customHeight="false" outlineLevel="0" collapsed="false">
      <c r="B52" s="14" t="n">
        <f aca="false">'Dobot_questionnaire_V2.0_same_taskset'!$AG2</f>
        <v>5</v>
      </c>
      <c r="C52" s="14" t="n">
        <f aca="false">'Dobot_questionnaire_V2.0_same_taskset'!EW2</f>
        <v>5</v>
      </c>
      <c r="D52" s="14"/>
      <c r="E52" s="14"/>
      <c r="F52" s="14"/>
      <c r="G52" s="14"/>
      <c r="H52" s="14"/>
      <c r="I52" s="14"/>
      <c r="J52" s="14"/>
      <c r="K52" s="14"/>
      <c r="L52" s="3"/>
    </row>
    <row r="53" customFormat="false" ht="12.8" hidden="false" customHeight="false" outlineLevel="0" collapsed="false">
      <c r="B53" s="14" t="n">
        <f aca="false">'Dobot_questionnaire_V2.0_same_taskset'!$AG3</f>
        <v>2</v>
      </c>
      <c r="C53" s="14" t="n">
        <f aca="false">'Dobot_questionnaire_V2.0_same_taskset'!EW3</f>
        <v>4</v>
      </c>
      <c r="D53" s="14"/>
      <c r="E53" s="14"/>
      <c r="F53" s="14"/>
      <c r="G53" s="14"/>
      <c r="H53" s="14"/>
      <c r="I53" s="14"/>
      <c r="J53" s="14"/>
      <c r="K53" s="14"/>
      <c r="L53" s="3"/>
    </row>
    <row r="54" customFormat="false" ht="12.8" hidden="false" customHeight="false" outlineLevel="0" collapsed="false">
      <c r="B54" s="14" t="n">
        <f aca="false">'Dobot_questionnaire_V2.0_same_taskset'!$AG4</f>
        <v>3</v>
      </c>
      <c r="C54" s="14" t="n">
        <f aca="false">'Dobot_questionnaire_V2.0_same_taskset'!EW4</f>
        <v>2</v>
      </c>
      <c r="D54" s="14"/>
      <c r="E54" s="14"/>
      <c r="F54" s="14"/>
      <c r="G54" s="14"/>
      <c r="H54" s="14"/>
      <c r="I54" s="14"/>
      <c r="J54" s="14"/>
      <c r="K54" s="14"/>
      <c r="L54" s="3"/>
    </row>
    <row r="55" customFormat="false" ht="12.8" hidden="false" customHeight="false" outlineLevel="0" collapsed="false">
      <c r="B55" s="14" t="n">
        <f aca="false">'Dobot_questionnaire_V2.0_same_taskset'!$AG5</f>
        <v>4</v>
      </c>
      <c r="C55" s="14" t="n">
        <f aca="false">'Dobot_questionnaire_V2.0_same_taskset'!EW5</f>
        <v>5</v>
      </c>
      <c r="D55" s="14"/>
      <c r="E55" s="14"/>
      <c r="F55" s="14"/>
      <c r="G55" s="14"/>
      <c r="H55" s="14"/>
      <c r="I55" s="14"/>
      <c r="J55" s="14"/>
      <c r="K55" s="14"/>
      <c r="L55" s="3"/>
    </row>
    <row r="56" customFormat="false" ht="12.8" hidden="false" customHeight="false" outlineLevel="0" collapsed="false">
      <c r="B56" s="14" t="n">
        <f aca="false">'Dobot_questionnaire_V2.0_same_taskset'!$AG6</f>
        <v>3</v>
      </c>
      <c r="C56" s="14" t="n">
        <f aca="false">'Dobot_questionnaire_V2.0_same_taskset'!EW6</f>
        <v>4</v>
      </c>
      <c r="D56" s="14"/>
      <c r="E56" s="14"/>
      <c r="F56" s="14"/>
      <c r="G56" s="14"/>
      <c r="H56" s="14"/>
      <c r="I56" s="14"/>
      <c r="J56" s="14"/>
      <c r="K56" s="14"/>
      <c r="L56" s="3"/>
    </row>
    <row r="57" customFormat="false" ht="12.8" hidden="false" customHeight="false" outlineLevel="0" collapsed="false">
      <c r="B57" s="14" t="n">
        <f aca="false">'Dobot_questionnaire_V2.0_same_taskset'!$AG7</f>
        <v>1</v>
      </c>
      <c r="C57" s="14" t="n">
        <f aca="false">'Dobot_questionnaire_V2.0_same_taskset'!EW7</f>
        <v>5</v>
      </c>
      <c r="D57" s="14"/>
      <c r="E57" s="14"/>
      <c r="F57" s="14"/>
      <c r="G57" s="14"/>
      <c r="H57" s="14"/>
      <c r="I57" s="14"/>
      <c r="J57" s="14"/>
      <c r="K57" s="14"/>
      <c r="L57" s="3"/>
    </row>
    <row r="58" customFormat="false" ht="12.8" hidden="false" customHeight="false" outlineLevel="0" collapsed="false">
      <c r="B58" s="14" t="n">
        <f aca="false">'Dobot_questionnaire_V2.0_same_taskset'!$AG8</f>
        <v>3</v>
      </c>
      <c r="C58" s="14" t="n">
        <f aca="false">'Dobot_questionnaire_V2.0_same_taskset'!EW8</f>
        <v>3</v>
      </c>
      <c r="D58" s="14"/>
      <c r="E58" s="14"/>
      <c r="F58" s="14"/>
      <c r="G58" s="14"/>
      <c r="H58" s="14"/>
      <c r="I58" s="14"/>
      <c r="J58" s="14"/>
      <c r="K58" s="14"/>
      <c r="L58" s="3"/>
    </row>
    <row r="59" customFormat="false" ht="12.8" hidden="false" customHeight="false" outlineLevel="0" collapsed="false">
      <c r="B59" s="14" t="n">
        <f aca="false">'Dobot_questionnaire_V2.0_same_taskset'!$AG9</f>
        <v>4</v>
      </c>
      <c r="C59" s="14" t="n">
        <f aca="false">'Dobot_questionnaire_V2.0_same_taskset'!EW9</f>
        <v>4</v>
      </c>
      <c r="D59" s="14"/>
      <c r="E59" s="14"/>
      <c r="F59" s="14"/>
      <c r="G59" s="14"/>
      <c r="H59" s="14"/>
      <c r="I59" s="14"/>
      <c r="J59" s="14"/>
      <c r="K59" s="14"/>
      <c r="L59" s="3"/>
    </row>
    <row r="60" customFormat="false" ht="12.8" hidden="false" customHeight="false" outlineLevel="0" collapsed="false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3"/>
    </row>
    <row r="61" customFormat="false" ht="35.5" hidden="false" customHeight="false" outlineLevel="0" collapsed="false">
      <c r="B61" s="15" t="s">
        <v>232</v>
      </c>
      <c r="C61" s="16"/>
      <c r="D61" s="16"/>
      <c r="E61" s="16"/>
      <c r="F61" s="16"/>
      <c r="G61" s="16"/>
      <c r="H61" s="16"/>
      <c r="I61" s="16"/>
      <c r="J61" s="16"/>
      <c r="K61" s="16"/>
    </row>
    <row r="62" customFormat="false" ht="12.8" hidden="false" customHeight="false" outlineLevel="0" collapsed="false">
      <c r="B62" s="16" t="s">
        <v>233</v>
      </c>
      <c r="C62" s="16" t="n">
        <v>0.05</v>
      </c>
      <c r="D62" s="16"/>
      <c r="E62" s="16"/>
      <c r="F62" s="16"/>
      <c r="G62" s="16"/>
      <c r="H62" s="16"/>
      <c r="I62" s="16"/>
      <c r="J62" s="16"/>
      <c r="K62" s="16"/>
    </row>
    <row r="63" customFormat="false" ht="12.8" hidden="false" customHeight="false" outlineLevel="0" collapsed="false"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customFormat="false" ht="12.8" hidden="false" customHeight="false" outlineLevel="0" collapsed="false">
      <c r="B64" s="16" t="s">
        <v>234</v>
      </c>
      <c r="C64" s="16" t="s">
        <v>235</v>
      </c>
      <c r="D64" s="16" t="s">
        <v>236</v>
      </c>
      <c r="E64" s="16" t="s">
        <v>237</v>
      </c>
      <c r="F64" s="16" t="s">
        <v>238</v>
      </c>
      <c r="G64" s="16"/>
      <c r="H64" s="16"/>
      <c r="I64" s="16"/>
      <c r="J64" s="16"/>
      <c r="K64" s="16"/>
    </row>
    <row r="65" customFormat="false" ht="12.8" hidden="false" customHeight="false" outlineLevel="0" collapsed="false">
      <c r="B65" s="16" t="s">
        <v>239</v>
      </c>
      <c r="C65" s="16" t="n">
        <f aca="false">COUNT('Challenging task'!$B$52:$B$59)</f>
        <v>8</v>
      </c>
      <c r="D65" s="16" t="n">
        <f aca="false">SUM('Challenging task'!$B$52:$B$59)</f>
        <v>25</v>
      </c>
      <c r="E65" s="16" t="n">
        <f aca="false">AVERAGE('Challenging task'!$B$52:$B$59)</f>
        <v>3.125</v>
      </c>
      <c r="F65" s="16" t="n">
        <f aca="false">VAR('Challenging task'!$B$52:$B$59)</f>
        <v>1.55357142857143</v>
      </c>
      <c r="G65" s="16"/>
      <c r="H65" s="16"/>
      <c r="I65" s="16"/>
      <c r="J65" s="16"/>
      <c r="K65" s="16"/>
    </row>
    <row r="66" customFormat="false" ht="12.8" hidden="false" customHeight="false" outlineLevel="0" collapsed="false">
      <c r="B66" s="16" t="s">
        <v>240</v>
      </c>
      <c r="C66" s="16" t="n">
        <f aca="false">COUNT('Challenging task'!$C$52:$C$59)</f>
        <v>8</v>
      </c>
      <c r="D66" s="16" t="n">
        <f aca="false">SUM('Challenging task'!$C$52:$C$59)</f>
        <v>32</v>
      </c>
      <c r="E66" s="16" t="n">
        <f aca="false">AVERAGE('Challenging task'!$C$52:$C$59)</f>
        <v>4</v>
      </c>
      <c r="F66" s="16" t="n">
        <f aca="false">VAR('Challenging task'!$C$52:$C$59)</f>
        <v>1.14285714285714</v>
      </c>
      <c r="G66" s="16"/>
      <c r="H66" s="16"/>
      <c r="I66" s="16"/>
      <c r="J66" s="16"/>
      <c r="K66" s="16"/>
    </row>
    <row r="67" customFormat="false" ht="12.8" hidden="false" customHeight="false" outlineLevel="0" collapsed="false"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customFormat="false" ht="12.8" hidden="false" customHeight="false" outlineLevel="0" collapsed="false">
      <c r="B68" s="16" t="s">
        <v>242</v>
      </c>
      <c r="C68" s="16" t="s">
        <v>243</v>
      </c>
      <c r="D68" s="16" t="s">
        <v>244</v>
      </c>
      <c r="E68" s="16" t="s">
        <v>245</v>
      </c>
      <c r="F68" s="16" t="s">
        <v>246</v>
      </c>
      <c r="G68" s="16" t="s">
        <v>247</v>
      </c>
      <c r="H68" s="16" t="s">
        <v>248</v>
      </c>
      <c r="I68" s="16"/>
      <c r="J68" s="16"/>
      <c r="K68" s="16"/>
    </row>
    <row r="69" customFormat="false" ht="12.8" hidden="false" customHeight="false" outlineLevel="0" collapsed="false">
      <c r="B69" s="16" t="s">
        <v>249</v>
      </c>
      <c r="C69" s="16" t="n">
        <f aca="false">SUMPRODUCT('Challenging task'!$D$65:$D$66,'Challenging task'!$E$65:$E$66)-SUM('Challenging task'!$D$65:$D$66)^2/SUM('Challenging task'!$C$65:$C$66)</f>
        <v>3.0625</v>
      </c>
      <c r="D69" s="16" t="n">
        <f aca="false">COUNT('Challenging task'!$D$65:$D$66)-1</f>
        <v>1</v>
      </c>
      <c r="E69" s="16" t="n">
        <f aca="false">'Challenging task'!$C$69 / 'Challenging task'!$D$69</f>
        <v>3.0625</v>
      </c>
      <c r="F69" s="16" t="n">
        <f aca="false">'Challenging task'!$E$69 / 'Challenging task'!$E$70</f>
        <v>2.27152317880795</v>
      </c>
      <c r="G69" s="16" t="n">
        <f aca="false">FDIST('Challenging task'!$F$69, 'Challenging task'!$D$69, 'Challenging task'!$D$70)</f>
        <v>0.153999956101921</v>
      </c>
      <c r="H69" s="16" t="n">
        <f aca="false">FINV('Challenging task'!$C$62, 'Challenging task'!$D$69, 'Challenging task'!$D$70)</f>
        <v>4.60010993666942</v>
      </c>
      <c r="I69" s="16"/>
      <c r="J69" s="16"/>
      <c r="K69" s="16"/>
    </row>
    <row r="70" customFormat="false" ht="12.8" hidden="false" customHeight="false" outlineLevel="0" collapsed="false">
      <c r="B70" s="16" t="s">
        <v>250</v>
      </c>
      <c r="C70" s="16" t="n">
        <f aca="false">SUM(DEVSQ($B$52:$B$59),DEVSQ($C$52:$C$59))</f>
        <v>18.875</v>
      </c>
      <c r="D70" s="16" t="n">
        <f aca="false">SUM('Challenging task'!$C$65:$C$66)-COUNT('Challenging task'!$C$65:$C$66)</f>
        <v>14</v>
      </c>
      <c r="E70" s="16" t="n">
        <f aca="false">'Challenging task'!$C$70 / 'Challenging task'!$D$70</f>
        <v>1.34821428571429</v>
      </c>
      <c r="F70" s="16"/>
      <c r="G70" s="16"/>
      <c r="H70" s="16"/>
      <c r="I70" s="16"/>
      <c r="J70" s="16"/>
      <c r="K70" s="16"/>
    </row>
    <row r="71" customFormat="false" ht="12.8" hidden="false" customHeight="false" outlineLevel="0" collapsed="false">
      <c r="B71" s="16" t="s">
        <v>251</v>
      </c>
      <c r="C71" s="16" t="n">
        <f aca="false">DEVSQ('Challenging task'!$B$52:$B$59,'Challenging task'!$C$52:$C$59)</f>
        <v>21.9375</v>
      </c>
      <c r="D71" s="16" t="n">
        <f aca="false">SUM('Challenging task'!$C$65:$C$66) - 1</f>
        <v>15</v>
      </c>
      <c r="E71" s="16"/>
      <c r="F71" s="16"/>
      <c r="G71" s="16"/>
      <c r="H71" s="16"/>
      <c r="I71" s="16"/>
      <c r="J71" s="16"/>
      <c r="K71" s="16"/>
    </row>
    <row r="72" customFormat="false" ht="12.8" hidden="false" customHeight="false" outlineLevel="0" collapsed="false">
      <c r="B72" s="16"/>
      <c r="C72" s="16"/>
      <c r="D72" s="16"/>
      <c r="E72" s="16"/>
      <c r="F72" s="16"/>
      <c r="G72" s="16"/>
      <c r="H72" s="16"/>
      <c r="I72" s="16"/>
      <c r="J72" s="16"/>
      <c r="K72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G1" s="3" t="s">
        <v>229</v>
      </c>
      <c r="H1" s="3" t="s">
        <v>230</v>
      </c>
      <c r="I1" s="3" t="s">
        <v>231</v>
      </c>
    </row>
    <row r="2" customFormat="false" ht="133.45" hidden="false" customHeight="true" outlineLevel="0" collapsed="false">
      <c r="A2" s="3" t="str">
        <f aca="false">'Dobot_questionnaire_V2.0_same_taskset'!J1</f>
        <v>2-a/b: Please rate how much you agree:  [I was confident in remembering the rules and able to execute the task]</v>
      </c>
      <c r="B2" s="3" t="str">
        <f aca="false">'Dobot_questionnaire_V2.0_same_taskset'!J1</f>
        <v>2-a/b: Please rate how much you agree:  [I was confident in remembering the rules and able to execute the task]</v>
      </c>
      <c r="C2" s="3" t="str">
        <f aca="false">'Dobot_questionnaire_V2.0_same_taskset'!AH1</f>
        <v>3-a/b: Please rate how much you agree:  [I was confident in remembering the rules and able to execute the task]</v>
      </c>
      <c r="D2" s="3" t="str">
        <f aca="false">'Dobot_questionnaire_V2.0_same_taskset'!DZ1</f>
        <v>7-a/b: Please rate how much you agree:  [I was confident in remembering the rules and able to execute the task]</v>
      </c>
      <c r="E2" s="3"/>
      <c r="G2" s="3"/>
      <c r="H2" s="3"/>
      <c r="I2" s="3"/>
    </row>
    <row r="3" customFormat="false" ht="12.8" hidden="false" customHeight="false" outlineLevel="0" collapsed="false">
      <c r="B3" s="3" t="n">
        <f aca="false">'Dobot_questionnaire_V2.0_same_taskset'!J2</f>
        <v>1</v>
      </c>
      <c r="C3" s="3" t="n">
        <f aca="false">'Dobot_questionnaire_V2.0_same_taskset'!AH2</f>
        <v>1</v>
      </c>
      <c r="D3" s="3" t="n">
        <f aca="false">'Dobot_questionnaire_V2.0_same_taskset'!DZ2</f>
        <v>1</v>
      </c>
      <c r="E3" s="3"/>
      <c r="G3" s="3"/>
      <c r="H3" s="3"/>
      <c r="I3" s="3"/>
    </row>
    <row r="4" customFormat="false" ht="12.8" hidden="false" customHeight="false" outlineLevel="0" collapsed="false">
      <c r="B4" s="3" t="n">
        <f aca="false">'Dobot_questionnaire_V2.0_same_taskset'!J3</f>
        <v>2</v>
      </c>
      <c r="C4" s="3" t="n">
        <f aca="false">'Dobot_questionnaire_V2.0_same_taskset'!AH3</f>
        <v>5</v>
      </c>
      <c r="D4" s="3" t="n">
        <f aca="false">'Dobot_questionnaire_V2.0_same_taskset'!DZ3</f>
        <v>2</v>
      </c>
      <c r="E4" s="3"/>
      <c r="G4" s="3"/>
      <c r="H4" s="3"/>
      <c r="I4" s="3"/>
    </row>
    <row r="5" customFormat="false" ht="12.8" hidden="false" customHeight="false" outlineLevel="0" collapsed="false">
      <c r="B5" s="3" t="n">
        <f aca="false">'Dobot_questionnaire_V2.0_same_taskset'!J4</f>
        <v>4</v>
      </c>
      <c r="C5" s="3" t="n">
        <f aca="false">'Dobot_questionnaire_V2.0_same_taskset'!AH4</f>
        <v>2</v>
      </c>
      <c r="D5" s="3" t="n">
        <f aca="false">'Dobot_questionnaire_V2.0_same_taskset'!DZ4</f>
        <v>1</v>
      </c>
      <c r="E5" s="3"/>
      <c r="G5" s="3"/>
      <c r="H5" s="3"/>
      <c r="I5" s="3"/>
    </row>
    <row r="6" customFormat="false" ht="12.8" hidden="false" customHeight="false" outlineLevel="0" collapsed="false">
      <c r="B6" s="3" t="n">
        <f aca="false">'Dobot_questionnaire_V2.0_same_taskset'!J5</f>
        <v>4</v>
      </c>
      <c r="C6" s="3" t="n">
        <f aca="false">'Dobot_questionnaire_V2.0_same_taskset'!AH5</f>
        <v>3</v>
      </c>
      <c r="D6" s="3" t="n">
        <f aca="false">'Dobot_questionnaire_V2.0_same_taskset'!DZ5</f>
        <v>1</v>
      </c>
      <c r="E6" s="3"/>
      <c r="G6" s="3"/>
      <c r="H6" s="3"/>
      <c r="I6" s="3"/>
    </row>
    <row r="7" customFormat="false" ht="12.8" hidden="false" customHeight="false" outlineLevel="0" collapsed="false">
      <c r="B7" s="3" t="n">
        <f aca="false">'Dobot_questionnaire_V2.0_same_taskset'!J6</f>
        <v>3</v>
      </c>
      <c r="C7" s="3" t="n">
        <f aca="false">'Dobot_questionnaire_V2.0_same_taskset'!AH6</f>
        <v>4</v>
      </c>
      <c r="D7" s="3" t="n">
        <f aca="false">'Dobot_questionnaire_V2.0_same_taskset'!DZ6</f>
        <v>2</v>
      </c>
      <c r="E7" s="3"/>
      <c r="G7" s="3"/>
      <c r="H7" s="3"/>
      <c r="I7" s="3"/>
    </row>
    <row r="8" customFormat="false" ht="12.8" hidden="false" customHeight="false" outlineLevel="0" collapsed="false">
      <c r="B8" s="3" t="n">
        <f aca="false">'Dobot_questionnaire_V2.0_same_taskset'!J7</f>
        <v>3</v>
      </c>
      <c r="C8" s="3" t="n">
        <f aca="false">'Dobot_questionnaire_V2.0_same_taskset'!AH7</f>
        <v>5</v>
      </c>
      <c r="D8" s="3" t="n">
        <f aca="false">'Dobot_questionnaire_V2.0_same_taskset'!DZ7</f>
        <v>2</v>
      </c>
      <c r="E8" s="3"/>
      <c r="G8" s="3"/>
      <c r="H8" s="3"/>
      <c r="I8" s="3"/>
    </row>
    <row r="9" customFormat="false" ht="12.8" hidden="false" customHeight="false" outlineLevel="0" collapsed="false">
      <c r="B9" s="3" t="n">
        <f aca="false">'Dobot_questionnaire_V2.0_same_taskset'!J8</f>
        <v>4</v>
      </c>
      <c r="C9" s="3" t="n">
        <f aca="false">'Dobot_questionnaire_V2.0_same_taskset'!AH8</f>
        <v>3</v>
      </c>
      <c r="D9" s="3" t="n">
        <f aca="false">'Dobot_questionnaire_V2.0_same_taskset'!DZ8</f>
        <v>2</v>
      </c>
      <c r="E9" s="3"/>
      <c r="G9" s="3"/>
      <c r="H9" s="3"/>
      <c r="I9" s="3"/>
    </row>
    <row r="10" customFormat="false" ht="12.8" hidden="false" customHeight="false" outlineLevel="0" collapsed="false">
      <c r="B10" s="3" t="n">
        <f aca="false">'Dobot_questionnaire_V2.0_same_taskset'!J9</f>
        <v>3</v>
      </c>
      <c r="C10" s="3" t="n">
        <f aca="false">'Dobot_questionnaire_V2.0_same_taskset'!AH9</f>
        <v>2</v>
      </c>
      <c r="D10" s="3" t="n">
        <f aca="false">'Dobot_questionnaire_V2.0_same_taskset'!DZ9</f>
        <v>2</v>
      </c>
      <c r="E10" s="3"/>
      <c r="G10" s="3"/>
      <c r="H10" s="3"/>
      <c r="I10" s="3"/>
    </row>
    <row r="11" customFormat="false" ht="12.8" hidden="false" customHeight="false" outlineLevel="0" collapsed="false">
      <c r="B11" s="3"/>
      <c r="C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35.5" hidden="false" customHeight="false" outlineLevel="0" collapsed="false">
      <c r="B14" s="13" t="s">
        <v>232</v>
      </c>
      <c r="C14" s="17"/>
      <c r="D14" s="17"/>
      <c r="E14" s="17"/>
      <c r="F14" s="17"/>
      <c r="G14" s="17"/>
      <c r="H14" s="17"/>
    </row>
    <row r="15" customFormat="false" ht="12.8" hidden="false" customHeight="false" outlineLevel="0" collapsed="false">
      <c r="B15" s="12" t="s">
        <v>233</v>
      </c>
      <c r="C15" s="17" t="n">
        <v>0.05</v>
      </c>
      <c r="D15" s="17"/>
      <c r="E15" s="17"/>
      <c r="F15" s="17"/>
      <c r="G15" s="17"/>
      <c r="H15" s="17"/>
    </row>
    <row r="16" customFormat="false" ht="12.8" hidden="false" customHeight="false" outlineLevel="0" collapsed="false"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B17" s="17" t="s">
        <v>234</v>
      </c>
      <c r="C17" s="17" t="s">
        <v>235</v>
      </c>
      <c r="D17" s="17" t="s">
        <v>236</v>
      </c>
      <c r="E17" s="17" t="s">
        <v>237</v>
      </c>
      <c r="F17" s="17" t="s">
        <v>238</v>
      </c>
      <c r="G17" s="17"/>
      <c r="H17" s="17"/>
    </row>
    <row r="18" customFormat="false" ht="12.8" hidden="false" customHeight="false" outlineLevel="0" collapsed="false">
      <c r="B18" s="17" t="s">
        <v>239</v>
      </c>
      <c r="C18" s="17" t="n">
        <f aca="false">COUNT('Confident remembering rules'!$B$3:$B$10)</f>
        <v>8</v>
      </c>
      <c r="D18" s="17" t="n">
        <f aca="false">SUM('Confident remembering rules'!$B$3:$B$10)</f>
        <v>24</v>
      </c>
      <c r="E18" s="17" t="n">
        <f aca="false">AVERAGE('Confident remembering rules'!$B$3:$B$10)</f>
        <v>3</v>
      </c>
      <c r="F18" s="17" t="n">
        <f aca="false">VAR('Confident remembering rules'!$B$3:$B$10)</f>
        <v>1.14285714285714</v>
      </c>
      <c r="G18" s="17"/>
      <c r="H18" s="17"/>
    </row>
    <row r="19" customFormat="false" ht="12.8" hidden="false" customHeight="false" outlineLevel="0" collapsed="false">
      <c r="B19" s="17" t="s">
        <v>240</v>
      </c>
      <c r="C19" s="17" t="n">
        <f aca="false">COUNT('Confident remembering rules'!$C$3:$C$10)</f>
        <v>8</v>
      </c>
      <c r="D19" s="17" t="n">
        <f aca="false">SUM('Confident remembering rules'!$C$3:$C$10)</f>
        <v>25</v>
      </c>
      <c r="E19" s="17" t="n">
        <f aca="false">AVERAGE('Confident remembering rules'!$C$3:$C$10)</f>
        <v>3.125</v>
      </c>
      <c r="F19" s="17" t="n">
        <f aca="false">VAR('Confident remembering rules'!$C$3:$C$10)</f>
        <v>2.125</v>
      </c>
      <c r="G19" s="17"/>
      <c r="H19" s="17"/>
    </row>
    <row r="20" customFormat="false" ht="12.8" hidden="false" customHeight="false" outlineLevel="0" collapsed="false">
      <c r="B20" s="17" t="s">
        <v>241</v>
      </c>
      <c r="C20" s="17" t="n">
        <f aca="false">COUNT('Confident remembering rules'!$D$3:$D$10)</f>
        <v>8</v>
      </c>
      <c r="D20" s="17" t="n">
        <f aca="false">SUM('Confident remembering rules'!$D$3:$D$10)</f>
        <v>13</v>
      </c>
      <c r="E20" s="17" t="n">
        <f aca="false">AVERAGE('Confident remembering rules'!$D$3:$D$10)</f>
        <v>1.625</v>
      </c>
      <c r="F20" s="17" t="n">
        <f aca="false">VAR('Confident remembering rules'!$D$3:$D$10)</f>
        <v>0.267857142857143</v>
      </c>
      <c r="G20" s="17"/>
      <c r="H20" s="17"/>
    </row>
    <row r="21" customFormat="false" ht="12.8" hidden="false" customHeight="false" outlineLevel="0" collapsed="false">
      <c r="B21" s="17"/>
      <c r="C21" s="17"/>
      <c r="D21" s="17"/>
      <c r="E21" s="17"/>
      <c r="F21" s="17"/>
      <c r="G21" s="17"/>
      <c r="H21" s="17"/>
    </row>
    <row r="22" customFormat="false" ht="12.8" hidden="false" customHeight="false" outlineLevel="0" collapsed="false">
      <c r="B22" s="17" t="s">
        <v>242</v>
      </c>
      <c r="C22" s="17" t="s">
        <v>243</v>
      </c>
      <c r="D22" s="17" t="s">
        <v>244</v>
      </c>
      <c r="E22" s="17" t="s">
        <v>245</v>
      </c>
      <c r="F22" s="17" t="s">
        <v>246</v>
      </c>
      <c r="G22" s="17" t="s">
        <v>247</v>
      </c>
      <c r="H22" s="17" t="s">
        <v>248</v>
      </c>
    </row>
    <row r="23" customFormat="false" ht="12.8" hidden="false" customHeight="false" outlineLevel="0" collapsed="false">
      <c r="B23" s="17" t="s">
        <v>249</v>
      </c>
      <c r="C23" s="17" t="n">
        <f aca="false">SUMPRODUCT('Confident remembering rules'!$D$18:$D$20,'Confident remembering rules'!$E$18:$E$20)-SUM('Confident remembering rules'!$D$18:$D$20)^2/SUM('Confident remembering rules'!$C$18:$C$20)</f>
        <v>11.0833333333333</v>
      </c>
      <c r="D23" s="17" t="n">
        <f aca="false">COUNT('Confident remembering rules'!$D$18:$D$20)-1</f>
        <v>2</v>
      </c>
      <c r="E23" s="17" t="n">
        <f aca="false">'Confident remembering rules'!$C$23 / 'Confident remembering rules'!$D$23</f>
        <v>5.54166666666667</v>
      </c>
      <c r="F23" s="17" t="n">
        <f aca="false">'Confident remembering rules'!$E$23 / 'Confident remembering rules'!$E$24</f>
        <v>4.70202020202021</v>
      </c>
      <c r="G23" s="17" t="n">
        <f aca="false">FDIST('Confident remembering rules'!$F$23, 'Confident remembering rules'!$D$23, 'Confident remembering rules'!$D$24)</f>
        <v>0.0205363820064574</v>
      </c>
      <c r="H23" s="17" t="n">
        <f aca="false">FINV('Confident remembering rules'!$C$15, 'Confident remembering rules'!$D$23, 'Confident remembering rules'!$D$24)</f>
        <v>3.46680011154242</v>
      </c>
    </row>
    <row r="24" customFormat="false" ht="12.8" hidden="false" customHeight="false" outlineLevel="0" collapsed="false">
      <c r="B24" s="17" t="s">
        <v>250</v>
      </c>
      <c r="C24" s="17" t="n">
        <f aca="false">SUM(DEVSQ($B$3:$B$10),DEVSQ($C$3:$C$10),DEVSQ($D$3:$D$10))</f>
        <v>24.75</v>
      </c>
      <c r="D24" s="17" t="n">
        <f aca="false">SUM('Confident remembering rules'!$C$18:$C$20)-COUNT('Confident remembering rules'!$C$18:$C$20)</f>
        <v>21</v>
      </c>
      <c r="E24" s="17" t="n">
        <f aca="false">'Confident remembering rules'!$C$24 / 'Confident remembering rules'!$D$24</f>
        <v>1.17857142857143</v>
      </c>
      <c r="F24" s="17"/>
      <c r="G24" s="17"/>
      <c r="H24" s="17"/>
    </row>
    <row r="25" customFormat="false" ht="12.8" hidden="false" customHeight="false" outlineLevel="0" collapsed="false">
      <c r="B25" s="17" t="s">
        <v>251</v>
      </c>
      <c r="C25" s="17" t="n">
        <f aca="false">DEVSQ('Confident remembering rules'!$B$3:$B$10,'Confident remembering rules'!$C$3:$C$10,'Confident remembering rules'!$D$3:$D$10)</f>
        <v>35.8333333333333</v>
      </c>
      <c r="D25" s="17" t="n">
        <f aca="false">SUM('Confident remembering rules'!$C$18:$C$20) - 1</f>
        <v>23</v>
      </c>
      <c r="E25" s="17"/>
      <c r="F25" s="17"/>
      <c r="G25" s="17"/>
      <c r="H25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66"/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15.65" hidden="false" customHeight="false" outlineLevel="0" collapsed="false">
      <c r="A2" s="3" t="str">
        <f aca="false">'Challenging task'!I1</f>
        <v>typ2(task6)</v>
      </c>
      <c r="B2" s="3" t="str">
        <f aca="false">'Dobot_questionnaire_V2.0_same_taskset'!K1</f>
        <v>2-a/b: Please rate how much you agree:  [Without the robot, I would achieve more reward. ]</v>
      </c>
      <c r="C2" s="3" t="str">
        <f aca="false">'Dobot_questionnaire_V2.0_same_taskset'!AI1</f>
        <v>3-a/b: Please rate how much you agree:  [Without the robot, I would achieve more reward. ]</v>
      </c>
      <c r="D2" s="3" t="str">
        <f aca="false">'Dobot_questionnaire_V2.0_same_taskset'!EA1</f>
        <v>7-a/b: Please rate how much you agree:  [Without the robot, I would achieve more reward. ]</v>
      </c>
      <c r="E2" s="3"/>
    </row>
    <row r="3" customFormat="false" ht="12.8" hidden="false" customHeight="false" outlineLevel="0" collapsed="false">
      <c r="B3" s="3" t="n">
        <f aca="false">'Dobot_questionnaire_V2.0_same_taskset'!K2</f>
        <v>3</v>
      </c>
      <c r="C3" s="3" t="n">
        <f aca="false">'Dobot_questionnaire_V2.0_same_taskset'!AI2</f>
        <v>3</v>
      </c>
      <c r="D3" s="3" t="n">
        <f aca="false">'Dobot_questionnaire_V2.0_same_taskset'!EA2</f>
        <v>2</v>
      </c>
      <c r="E3" s="3"/>
    </row>
    <row r="4" customFormat="false" ht="12.8" hidden="false" customHeight="false" outlineLevel="0" collapsed="false">
      <c r="B4" s="3" t="n">
        <f aca="false">'Dobot_questionnaire_V2.0_same_taskset'!K3</f>
        <v>1</v>
      </c>
      <c r="C4" s="3" t="n">
        <f aca="false">'Dobot_questionnaire_V2.0_same_taskset'!AI3</f>
        <v>1</v>
      </c>
      <c r="D4" s="3" t="n">
        <f aca="false">'Dobot_questionnaire_V2.0_same_taskset'!EA3</f>
        <v>1</v>
      </c>
      <c r="E4" s="3"/>
    </row>
    <row r="5" customFormat="false" ht="12.8" hidden="false" customHeight="false" outlineLevel="0" collapsed="false">
      <c r="B5" s="3" t="n">
        <f aca="false">'Dobot_questionnaire_V2.0_same_taskset'!K4</f>
        <v>4</v>
      </c>
      <c r="C5" s="3" t="n">
        <f aca="false">'Dobot_questionnaire_V2.0_same_taskset'!AI4</f>
        <v>2</v>
      </c>
      <c r="D5" s="3" t="n">
        <f aca="false">'Dobot_questionnaire_V2.0_same_taskset'!EA4</f>
        <v>1</v>
      </c>
      <c r="E5" s="3"/>
    </row>
    <row r="6" customFormat="false" ht="12.8" hidden="false" customHeight="false" outlineLevel="0" collapsed="false">
      <c r="B6" s="3" t="n">
        <f aca="false">'Dobot_questionnaire_V2.0_same_taskset'!K5</f>
        <v>2</v>
      </c>
      <c r="C6" s="3" t="n">
        <f aca="false">'Dobot_questionnaire_V2.0_same_taskset'!AI5</f>
        <v>1</v>
      </c>
      <c r="D6" s="3" t="n">
        <f aca="false">'Dobot_questionnaire_V2.0_same_taskset'!EA5</f>
        <v>1</v>
      </c>
      <c r="E6" s="3"/>
    </row>
    <row r="7" customFormat="false" ht="12.8" hidden="false" customHeight="false" outlineLevel="0" collapsed="false">
      <c r="B7" s="3" t="n">
        <f aca="false">'Dobot_questionnaire_V2.0_same_taskset'!K6</f>
        <v>2</v>
      </c>
      <c r="C7" s="3" t="n">
        <f aca="false">'Dobot_questionnaire_V2.0_same_taskset'!AI6</f>
        <v>4</v>
      </c>
      <c r="D7" s="3" t="n">
        <f aca="false">'Dobot_questionnaire_V2.0_same_taskset'!EA6</f>
        <v>1</v>
      </c>
      <c r="E7" s="3"/>
    </row>
    <row r="8" customFormat="false" ht="12.8" hidden="false" customHeight="false" outlineLevel="0" collapsed="false">
      <c r="B8" s="3" t="n">
        <f aca="false">'Dobot_questionnaire_V2.0_same_taskset'!K7</f>
        <v>2</v>
      </c>
      <c r="C8" s="3" t="n">
        <f aca="false">'Dobot_questionnaire_V2.0_same_taskset'!AI7</f>
        <v>5</v>
      </c>
      <c r="D8" s="3" t="n">
        <f aca="false">'Dobot_questionnaire_V2.0_same_taskset'!EA7</f>
        <v>1</v>
      </c>
      <c r="E8" s="3"/>
    </row>
    <row r="9" customFormat="false" ht="12.8" hidden="false" customHeight="false" outlineLevel="0" collapsed="false">
      <c r="B9" s="3" t="n">
        <f aca="false">'Dobot_questionnaire_V2.0_same_taskset'!K8</f>
        <v>3</v>
      </c>
      <c r="C9" s="3" t="n">
        <f aca="false">'Dobot_questionnaire_V2.0_same_taskset'!AI8</f>
        <v>1</v>
      </c>
      <c r="D9" s="3" t="n">
        <f aca="false">'Dobot_questionnaire_V2.0_same_taskset'!EA8</f>
        <v>1</v>
      </c>
      <c r="E9" s="3"/>
    </row>
    <row r="10" customFormat="false" ht="12.8" hidden="false" customHeight="false" outlineLevel="0" collapsed="false">
      <c r="B10" s="3" t="n">
        <f aca="false">'Dobot_questionnaire_V2.0_same_taskset'!K9</f>
        <v>3</v>
      </c>
      <c r="C10" s="3" t="n">
        <f aca="false">'Dobot_questionnaire_V2.0_same_taskset'!AI9</f>
        <v>2</v>
      </c>
      <c r="D10" s="3" t="n">
        <f aca="false">'Dobot_questionnaire_V2.0_same_taskset'!EA9</f>
        <v>2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18" t="s">
        <v>232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B15" s="19" t="s">
        <v>233</v>
      </c>
      <c r="C15" s="18" t="n">
        <v>0.05</v>
      </c>
      <c r="D15" s="18"/>
      <c r="E15" s="18"/>
      <c r="F15" s="18"/>
      <c r="G15" s="18"/>
      <c r="H15" s="18"/>
    </row>
    <row r="16" customFormat="false" ht="12.8" hidden="false" customHeight="false" outlineLevel="0" collapsed="false"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B17" s="19" t="s">
        <v>234</v>
      </c>
      <c r="C17" s="19" t="s">
        <v>235</v>
      </c>
      <c r="D17" s="19" t="s">
        <v>236</v>
      </c>
      <c r="E17" s="19" t="s">
        <v>237</v>
      </c>
      <c r="F17" s="19" t="s">
        <v>238</v>
      </c>
      <c r="G17" s="18"/>
      <c r="H17" s="18"/>
    </row>
    <row r="18" customFormat="false" ht="12.8" hidden="false" customHeight="false" outlineLevel="0" collapsed="false">
      <c r="B18" s="19" t="s">
        <v>239</v>
      </c>
      <c r="C18" s="18" t="n">
        <f aca="false">COUNT('More reward without robot'!$B$3:$B$10)</f>
        <v>8</v>
      </c>
      <c r="D18" s="18" t="n">
        <f aca="false">SUM('More reward without robot'!$B$3:$B$10)</f>
        <v>20</v>
      </c>
      <c r="E18" s="18" t="n">
        <f aca="false">AVERAGE('More reward without robot'!$B$3:$B$10)</f>
        <v>2.5</v>
      </c>
      <c r="F18" s="18" t="n">
        <f aca="false">VAR('More reward without robot'!$B$3:$B$10)</f>
        <v>0.857142857142857</v>
      </c>
      <c r="G18" s="18"/>
      <c r="H18" s="18"/>
    </row>
    <row r="19" customFormat="false" ht="12.8" hidden="false" customHeight="false" outlineLevel="0" collapsed="false">
      <c r="B19" s="19" t="s">
        <v>240</v>
      </c>
      <c r="C19" s="18" t="n">
        <f aca="false">COUNT('More reward without robot'!$C$3:$C$10)</f>
        <v>8</v>
      </c>
      <c r="D19" s="18" t="n">
        <f aca="false">SUM('More reward without robot'!$C$3:$C$10)</f>
        <v>19</v>
      </c>
      <c r="E19" s="18" t="n">
        <f aca="false">AVERAGE('More reward without robot'!$C$3:$C$10)</f>
        <v>2.375</v>
      </c>
      <c r="F19" s="18" t="n">
        <f aca="false">VAR('More reward without robot'!$C$3:$C$10)</f>
        <v>2.26785714285714</v>
      </c>
      <c r="G19" s="18"/>
      <c r="H19" s="18"/>
    </row>
    <row r="20" customFormat="false" ht="12.8" hidden="false" customHeight="false" outlineLevel="0" collapsed="false">
      <c r="B20" s="19" t="s">
        <v>241</v>
      </c>
      <c r="C20" s="18" t="n">
        <f aca="false">COUNT('More reward without robot'!$D$3:$D$10)</f>
        <v>8</v>
      </c>
      <c r="D20" s="18" t="n">
        <f aca="false">SUM('More reward without robot'!$D$3:$D$10)</f>
        <v>10</v>
      </c>
      <c r="E20" s="18" t="n">
        <f aca="false">AVERAGE('More reward without robot'!$D$3:$D$10)</f>
        <v>1.25</v>
      </c>
      <c r="F20" s="18" t="n">
        <f aca="false">VAR('More reward without robot'!$D$3:$D$10)</f>
        <v>0.214285714285714</v>
      </c>
      <c r="G20" s="18"/>
      <c r="H20" s="18"/>
    </row>
    <row r="21" customFormat="false" ht="12.8" hidden="false" customHeight="false" outlineLevel="0" collapsed="false">
      <c r="B21" s="18"/>
      <c r="C21" s="18"/>
      <c r="D21" s="18"/>
      <c r="E21" s="18"/>
      <c r="F21" s="18"/>
      <c r="G21" s="18"/>
      <c r="H21" s="18"/>
    </row>
    <row r="22" customFormat="false" ht="12.8" hidden="false" customHeight="false" outlineLevel="0" collapsed="false">
      <c r="B22" s="19" t="s">
        <v>242</v>
      </c>
      <c r="C22" s="19" t="s">
        <v>243</v>
      </c>
      <c r="D22" s="19" t="s">
        <v>244</v>
      </c>
      <c r="E22" s="19" t="s">
        <v>245</v>
      </c>
      <c r="F22" s="19" t="s">
        <v>246</v>
      </c>
      <c r="G22" s="19" t="s">
        <v>247</v>
      </c>
      <c r="H22" s="19" t="s">
        <v>248</v>
      </c>
    </row>
    <row r="23" customFormat="false" ht="12.8" hidden="false" customHeight="false" outlineLevel="0" collapsed="false">
      <c r="B23" s="19" t="s">
        <v>249</v>
      </c>
      <c r="C23" s="18" t="n">
        <f aca="false">SUMPRODUCT('More reward without robot'!$D$18:$D$20,'More reward without robot'!$E$18:$E$20)-SUM('More reward without robot'!$D$18:$D$20)^2/SUM('More reward without robot'!$C$18:$C$20)</f>
        <v>7.58333333333333</v>
      </c>
      <c r="D23" s="18" t="n">
        <f aca="false">COUNT('More reward without robot'!$D$18:$D$20)-1</f>
        <v>2</v>
      </c>
      <c r="E23" s="18" t="n">
        <f aca="false">'More reward without robot'!$C$23 / 'More reward without robot'!$D$23</f>
        <v>3.79166666666666</v>
      </c>
      <c r="F23" s="18" t="n">
        <f aca="false">'More reward without robot'!$E$23 / 'More reward without robot'!$E$24</f>
        <v>3.40641711229946</v>
      </c>
      <c r="G23" s="18" t="n">
        <f aca="false">FDIST('More reward without robot'!$F$23, 'More reward without robot'!$D$23, 'More reward without robot'!$D$24)</f>
        <v>0.052327200265517</v>
      </c>
      <c r="H23" s="18" t="n">
        <f aca="false">FINV('More reward without robot'!$C$15, 'More reward without robot'!$D$23, 'More reward without robot'!$D$24)</f>
        <v>3.46680011154242</v>
      </c>
    </row>
    <row r="24" customFormat="false" ht="12.8" hidden="false" customHeight="false" outlineLevel="0" collapsed="false">
      <c r="B24" s="19" t="s">
        <v>250</v>
      </c>
      <c r="C24" s="18" t="n">
        <f aca="false">SUM(DEVSQ($B$3:$B$10),DEVSQ($C$3:$C$10),DEVSQ($D$3:$D$10))</f>
        <v>23.375</v>
      </c>
      <c r="D24" s="18" t="n">
        <f aca="false">SUM('More reward without robot'!$C$18:$C$20)-COUNT('More reward without robot'!$C$18:$C$20)</f>
        <v>21</v>
      </c>
      <c r="E24" s="18" t="n">
        <f aca="false">'More reward without robot'!$C$24 / 'More reward without robot'!$D$24</f>
        <v>1.11309523809524</v>
      </c>
      <c r="F24" s="18"/>
      <c r="G24" s="18"/>
      <c r="H24" s="18"/>
    </row>
    <row r="25" customFormat="false" ht="12.8" hidden="false" customHeight="false" outlineLevel="0" collapsed="false">
      <c r="B25" s="19" t="s">
        <v>251</v>
      </c>
      <c r="C25" s="18" t="n">
        <f aca="false">DEVSQ('More reward without robot'!$B$3:$B$10,'More reward without robot'!$C$3:$C$10,'More reward without robot'!$D$3:$D$10)</f>
        <v>30.9583333333333</v>
      </c>
      <c r="D25" s="18" t="n">
        <f aca="false">SUM('More reward without robot'!$C$18:$C$20) - 1</f>
        <v>23</v>
      </c>
      <c r="E25" s="18"/>
      <c r="F25" s="18"/>
      <c r="G25" s="18"/>
      <c r="H25" s="18"/>
    </row>
    <row r="26" customFormat="false" ht="12.8" hidden="false" customHeight="false" outlineLevel="0" collapsed="false">
      <c r="B26" s="18"/>
      <c r="C26" s="18"/>
      <c r="D26" s="18"/>
      <c r="E26" s="18"/>
      <c r="F26" s="18"/>
      <c r="G26" s="18"/>
      <c r="H26" s="1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'Dobot_questionnaire_V2.0_same_taskset'!L1</f>
        <v>2-c: Please rate how much you agree:  [It was exhausting to remember all the rules]</v>
      </c>
      <c r="C2" s="3" t="str">
        <f aca="false">'Dobot_questionnaire_V2.0_same_taskset'!AJ1</f>
        <v>3-c: Please rate how much you agree:  [It was exhausting to remember all the rules]</v>
      </c>
      <c r="D2" s="3" t="str">
        <f aca="false">'Dobot_questionnaire_V2.0_same_taskset'!EB1</f>
        <v>7-c: Please rate how much you agree:  [It was exhausting to remember all the rules]</v>
      </c>
      <c r="E2" s="3"/>
    </row>
    <row r="3" customFormat="false" ht="12.8" hidden="false" customHeight="false" outlineLevel="0" collapsed="false">
      <c r="B3" s="3" t="n">
        <f aca="false">'Dobot_questionnaire_V2.0_same_taskset'!L2</f>
        <v>5</v>
      </c>
      <c r="C3" s="3" t="n">
        <f aca="false">'Dobot_questionnaire_V2.0_same_taskset'!AJ2</f>
        <v>5</v>
      </c>
      <c r="D3" s="3" t="n">
        <f aca="false">'Dobot_questionnaire_V2.0_same_taskset'!EB2</f>
        <v>5</v>
      </c>
      <c r="E3" s="3"/>
    </row>
    <row r="4" customFormat="false" ht="12.8" hidden="false" customHeight="false" outlineLevel="0" collapsed="false">
      <c r="B4" s="3" t="n">
        <f aca="false">'Dobot_questionnaire_V2.0_same_taskset'!L3</f>
        <v>4</v>
      </c>
      <c r="C4" s="3" t="n">
        <f aca="false">'Dobot_questionnaire_V2.0_same_taskset'!AJ3</f>
        <v>3</v>
      </c>
      <c r="D4" s="3" t="n">
        <f aca="false">'Dobot_questionnaire_V2.0_same_taskset'!EB3</f>
        <v>4</v>
      </c>
      <c r="E4" s="3"/>
    </row>
    <row r="5" customFormat="false" ht="12.8" hidden="false" customHeight="false" outlineLevel="0" collapsed="false">
      <c r="B5" s="3" t="n">
        <f aca="false">'Dobot_questionnaire_V2.0_same_taskset'!L4</f>
        <v>2</v>
      </c>
      <c r="C5" s="3" t="n">
        <f aca="false">'Dobot_questionnaire_V2.0_same_taskset'!AJ4</f>
        <v>4</v>
      </c>
      <c r="D5" s="3" t="n">
        <f aca="false">'Dobot_questionnaire_V2.0_same_taskset'!EB4</f>
        <v>5</v>
      </c>
      <c r="E5" s="3"/>
    </row>
    <row r="6" customFormat="false" ht="12.8" hidden="false" customHeight="false" outlineLevel="0" collapsed="false">
      <c r="B6" s="3" t="n">
        <f aca="false">'Dobot_questionnaire_V2.0_same_taskset'!L5</f>
        <v>3</v>
      </c>
      <c r="C6" s="3" t="n">
        <f aca="false">'Dobot_questionnaire_V2.0_same_taskset'!AJ5</f>
        <v>1</v>
      </c>
      <c r="D6" s="3" t="n">
        <f aca="false">'Dobot_questionnaire_V2.0_same_taskset'!EB5</f>
        <v>5</v>
      </c>
      <c r="E6" s="3"/>
    </row>
    <row r="7" customFormat="false" ht="12.8" hidden="false" customHeight="false" outlineLevel="0" collapsed="false">
      <c r="B7" s="3" t="n">
        <f aca="false">'Dobot_questionnaire_V2.0_same_taskset'!L6</f>
        <v>2</v>
      </c>
      <c r="C7" s="3" t="n">
        <f aca="false">'Dobot_questionnaire_V2.0_same_taskset'!AJ6</f>
        <v>1</v>
      </c>
      <c r="D7" s="3" t="n">
        <f aca="false">'Dobot_questionnaire_V2.0_same_taskset'!EB6</f>
        <v>4</v>
      </c>
      <c r="E7" s="3"/>
    </row>
    <row r="8" customFormat="false" ht="12.8" hidden="false" customHeight="false" outlineLevel="0" collapsed="false">
      <c r="B8" s="3" t="n">
        <f aca="false">'Dobot_questionnaire_V2.0_same_taskset'!L7</f>
        <v>4</v>
      </c>
      <c r="C8" s="3" t="n">
        <f aca="false">'Dobot_questionnaire_V2.0_same_taskset'!AJ7</f>
        <v>1</v>
      </c>
      <c r="D8" s="3" t="n">
        <f aca="false">'Dobot_questionnaire_V2.0_same_taskset'!EB7</f>
        <v>5</v>
      </c>
      <c r="E8" s="3"/>
    </row>
    <row r="9" customFormat="false" ht="12.8" hidden="false" customHeight="false" outlineLevel="0" collapsed="false">
      <c r="B9" s="3" t="n">
        <f aca="false">'Dobot_questionnaire_V2.0_same_taskset'!L8</f>
        <v>1</v>
      </c>
      <c r="C9" s="3" t="n">
        <f aca="false">'Dobot_questionnaire_V2.0_same_taskset'!AJ8</f>
        <v>3</v>
      </c>
      <c r="D9" s="3" t="n">
        <f aca="false">'Dobot_questionnaire_V2.0_same_taskset'!EB8</f>
        <v>4</v>
      </c>
      <c r="E9" s="3"/>
    </row>
    <row r="10" customFormat="false" ht="12.8" hidden="false" customHeight="false" outlineLevel="0" collapsed="false">
      <c r="B10" s="3" t="n">
        <f aca="false">'Dobot_questionnaire_V2.0_same_taskset'!L9</f>
        <v>2</v>
      </c>
      <c r="C10" s="3" t="n">
        <f aca="false">'Dobot_questionnaire_V2.0_same_taskset'!AJ9</f>
        <v>4</v>
      </c>
      <c r="D10" s="3" t="n">
        <f aca="false">'Dobot_questionnaire_V2.0_same_taskset'!EB9</f>
        <v>4</v>
      </c>
      <c r="E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35.5" hidden="false" customHeight="false" outlineLevel="0" collapsed="false">
      <c r="B13" s="20" t="s">
        <v>232</v>
      </c>
      <c r="C13" s="21"/>
      <c r="D13" s="21"/>
      <c r="E13" s="21"/>
      <c r="F13" s="21"/>
      <c r="G13" s="21"/>
      <c r="H13" s="21"/>
    </row>
    <row r="14" customFormat="false" ht="12.8" hidden="false" customHeight="false" outlineLevel="0" collapsed="false">
      <c r="B14" s="21" t="s">
        <v>233</v>
      </c>
      <c r="C14" s="21" t="n">
        <v>0.05</v>
      </c>
      <c r="D14" s="21"/>
      <c r="E14" s="21"/>
      <c r="F14" s="21"/>
      <c r="G14" s="21"/>
      <c r="H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</row>
    <row r="16" customFormat="false" ht="12.8" hidden="false" customHeight="false" outlineLevel="0" collapsed="false">
      <c r="B16" s="21" t="s">
        <v>234</v>
      </c>
      <c r="C16" s="21" t="s">
        <v>235</v>
      </c>
      <c r="D16" s="21" t="s">
        <v>236</v>
      </c>
      <c r="E16" s="21" t="s">
        <v>237</v>
      </c>
      <c r="F16" s="21" t="s">
        <v>238</v>
      </c>
      <c r="G16" s="21"/>
      <c r="H16" s="21"/>
    </row>
    <row r="17" customFormat="false" ht="12.8" hidden="false" customHeight="false" outlineLevel="0" collapsed="false">
      <c r="B17" s="21" t="s">
        <v>239</v>
      </c>
      <c r="C17" s="21" t="n">
        <f aca="false">COUNT('Exhausting tasks'!$B$3:$B$10)</f>
        <v>8</v>
      </c>
      <c r="D17" s="21" t="n">
        <f aca="false">SUM('Exhausting tasks'!$B$3:$B$10)</f>
        <v>23</v>
      </c>
      <c r="E17" s="21" t="n">
        <f aca="false">AVERAGE('Exhausting tasks'!$B$3:$B$10)</f>
        <v>2.875</v>
      </c>
      <c r="F17" s="21" t="n">
        <f aca="false">VAR('Exhausting tasks'!$B$3:$B$10)</f>
        <v>1.83928571428571</v>
      </c>
      <c r="G17" s="21"/>
      <c r="H17" s="21"/>
    </row>
    <row r="18" customFormat="false" ht="12.8" hidden="false" customHeight="false" outlineLevel="0" collapsed="false">
      <c r="B18" s="21" t="s">
        <v>240</v>
      </c>
      <c r="C18" s="21" t="n">
        <f aca="false">COUNT('Exhausting tasks'!$C$3:$C$10)</f>
        <v>8</v>
      </c>
      <c r="D18" s="21" t="n">
        <f aca="false">SUM('Exhausting tasks'!$C$3:$C$10)</f>
        <v>22</v>
      </c>
      <c r="E18" s="21" t="n">
        <f aca="false">AVERAGE('Exhausting tasks'!$C$3:$C$10)</f>
        <v>2.75</v>
      </c>
      <c r="F18" s="21" t="n">
        <f aca="false">VAR('Exhausting tasks'!$C$3:$C$10)</f>
        <v>2.5</v>
      </c>
      <c r="G18" s="21"/>
      <c r="H18" s="21"/>
    </row>
    <row r="19" customFormat="false" ht="12.8" hidden="false" customHeight="false" outlineLevel="0" collapsed="false">
      <c r="B19" s="21" t="s">
        <v>241</v>
      </c>
      <c r="C19" s="21" t="n">
        <f aca="false">COUNT('Exhausting tasks'!$D$3:$D$10)</f>
        <v>8</v>
      </c>
      <c r="D19" s="21" t="n">
        <f aca="false">SUM('Exhausting tasks'!$D$3:$D$10)</f>
        <v>36</v>
      </c>
      <c r="E19" s="21" t="n">
        <f aca="false">AVERAGE('Exhausting tasks'!$D$3:$D$10)</f>
        <v>4.5</v>
      </c>
      <c r="F19" s="21" t="n">
        <f aca="false">VAR('Exhausting tasks'!$D$3:$D$10)</f>
        <v>0.285714285714286</v>
      </c>
      <c r="G19" s="21"/>
      <c r="H19" s="21"/>
    </row>
    <row r="20" customFormat="false" ht="12.8" hidden="false" customHeight="false" outlineLevel="0" collapsed="false">
      <c r="B20" s="21"/>
      <c r="C20" s="21"/>
      <c r="D20" s="21"/>
      <c r="E20" s="21"/>
      <c r="F20" s="21"/>
      <c r="G20" s="21"/>
      <c r="H20" s="21"/>
    </row>
    <row r="21" customFormat="false" ht="12.8" hidden="false" customHeight="false" outlineLevel="0" collapsed="false">
      <c r="B21" s="21" t="s">
        <v>242</v>
      </c>
      <c r="C21" s="21" t="s">
        <v>243</v>
      </c>
      <c r="D21" s="21" t="s">
        <v>244</v>
      </c>
      <c r="E21" s="21" t="s">
        <v>245</v>
      </c>
      <c r="F21" s="21" t="s">
        <v>246</v>
      </c>
      <c r="G21" s="21" t="s">
        <v>247</v>
      </c>
      <c r="H21" s="21" t="s">
        <v>248</v>
      </c>
    </row>
    <row r="22" customFormat="false" ht="12.8" hidden="false" customHeight="false" outlineLevel="0" collapsed="false">
      <c r="B22" s="21" t="s">
        <v>249</v>
      </c>
      <c r="C22" s="21" t="n">
        <f aca="false">SUMPRODUCT('Exhausting tasks'!$D$17:$D$19,'Exhausting tasks'!$E$17:$E$19)-SUM('Exhausting tasks'!$D$17:$D$19)^2/SUM('Exhausting tasks'!$C$17:$C$19)</f>
        <v>15.25</v>
      </c>
      <c r="D22" s="21" t="n">
        <f aca="false">COUNT('Exhausting tasks'!$D$17:$D$19)-1</f>
        <v>2</v>
      </c>
      <c r="E22" s="21" t="n">
        <f aca="false">'Exhausting tasks'!$C$22 / 'Exhausting tasks'!$D$22</f>
        <v>7.625</v>
      </c>
      <c r="F22" s="21" t="n">
        <f aca="false">'Exhausting tasks'!$E$22 / 'Exhausting tasks'!$E$23</f>
        <v>4.94594594594595</v>
      </c>
      <c r="G22" s="21" t="n">
        <f aca="false">FDIST('Exhausting tasks'!$F$22, 'Exhausting tasks'!$D$22, 'Exhausting tasks'!$D$23)</f>
        <v>0.0173754186825323</v>
      </c>
      <c r="H22" s="21" t="n">
        <f aca="false">FINV('Exhausting tasks'!$C$14, 'Exhausting tasks'!$D$22, 'Exhausting tasks'!$D$23)</f>
        <v>3.46680011154242</v>
      </c>
    </row>
    <row r="23" customFormat="false" ht="12.8" hidden="false" customHeight="false" outlineLevel="0" collapsed="false">
      <c r="B23" s="21" t="s">
        <v>250</v>
      </c>
      <c r="C23" s="21" t="n">
        <f aca="false">SUM(DEVSQ($B$3:$B$10),DEVSQ($C$3:$C$10),DEVSQ($D$3:$D$10))</f>
        <v>32.375</v>
      </c>
      <c r="D23" s="21" t="n">
        <f aca="false">SUM('Exhausting tasks'!$C$17:$C$19)-COUNT('Exhausting tasks'!$C$17:$C$19)</f>
        <v>21</v>
      </c>
      <c r="E23" s="21" t="n">
        <f aca="false">'Exhausting tasks'!$C$23 / 'Exhausting tasks'!$D$23</f>
        <v>1.54166666666667</v>
      </c>
      <c r="F23" s="21"/>
      <c r="G23" s="21"/>
      <c r="H23" s="21"/>
    </row>
    <row r="24" customFormat="false" ht="12.8" hidden="false" customHeight="false" outlineLevel="0" collapsed="false">
      <c r="B24" s="21" t="s">
        <v>251</v>
      </c>
      <c r="C24" s="21" t="n">
        <f aca="false">DEVSQ('Exhausting tasks'!$B$3:$B$10,'Exhausting tasks'!$C$3:$C$10,'Exhausting tasks'!$D$3:$D$10)</f>
        <v>47.625</v>
      </c>
      <c r="D24" s="21" t="n">
        <f aca="false">SUM('Exhausting tasks'!$C$17:$C$19) - 1</f>
        <v>23</v>
      </c>
      <c r="E24" s="21"/>
      <c r="F24" s="21"/>
      <c r="G24" s="21"/>
      <c r="H24" s="21"/>
    </row>
    <row r="25" customFormat="false" ht="12.8" hidden="false" customHeight="false" outlineLevel="0" collapsed="false">
      <c r="B25" s="21"/>
      <c r="C25" s="21"/>
      <c r="D25" s="21"/>
      <c r="E25" s="21"/>
      <c r="F25" s="21"/>
      <c r="G25" s="21"/>
      <c r="H25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O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92.75" hidden="false" customHeight="false" outlineLevel="0" collapsed="false">
      <c r="A2" s="3"/>
      <c r="B2" s="3" t="str">
        <f aca="false">'Dobot_questionnaire_V2.0_same_taskset'!N1</f>
        <v>2-c: Please rate how much you agree:  [The robot helped me remembering the rules ]</v>
      </c>
      <c r="C2" s="3" t="str">
        <f aca="false">'Dobot_questionnaire_V2.0_same_taskset'!AL1</f>
        <v>3-c: Please rate how much you agree:  [The robot helped me remembering the rules ]</v>
      </c>
      <c r="D2" s="3" t="str">
        <f aca="false">'Dobot_questionnaire_V2.0_same_taskset'!ED1</f>
        <v>7-c: Please rate how much you agree:  [The robot helped me remembering the rules ]</v>
      </c>
      <c r="E2" s="3" t="str">
        <f aca="false">'Dobot_questionnaire_V2.0_same_taskset'!FB1</f>
        <v>8-c: Please rate how much you agree:  [The robot helped me remembering the rules ]</v>
      </c>
    </row>
    <row r="3" customFormat="false" ht="12.8" hidden="false" customHeight="false" outlineLevel="0" collapsed="false">
      <c r="B3" s="4" t="n">
        <f aca="false">'Dobot_questionnaire_V2.0_same_taskset'!N2</f>
        <v>1</v>
      </c>
      <c r="C3" s="5" t="n">
        <f aca="false">'Dobot_questionnaire_V2.0_same_taskset'!AL2</f>
        <v>3</v>
      </c>
      <c r="D3" s="22" t="n">
        <f aca="false">'Dobot_questionnaire_V2.0_same_taskset'!ED2</f>
        <v>5</v>
      </c>
      <c r="E3" s="3" t="n">
        <f aca="false">'Dobot_questionnaire_V2.0_same_taskset'!FB2</f>
        <v>3</v>
      </c>
    </row>
    <row r="4" customFormat="false" ht="12.8" hidden="false" customHeight="false" outlineLevel="0" collapsed="false">
      <c r="B4" s="7" t="n">
        <f aca="false">'Dobot_questionnaire_V2.0_same_taskset'!N3</f>
        <v>5</v>
      </c>
      <c r="C4" s="3" t="n">
        <f aca="false">'Dobot_questionnaire_V2.0_same_taskset'!AL3</f>
        <v>2</v>
      </c>
      <c r="D4" s="6" t="n">
        <f aca="false">'Dobot_questionnaire_V2.0_same_taskset'!ED3</f>
        <v>4</v>
      </c>
      <c r="E4" s="3" t="n">
        <f aca="false">'Dobot_questionnaire_V2.0_same_taskset'!FB3</f>
        <v>4</v>
      </c>
    </row>
    <row r="5" customFormat="false" ht="12.8" hidden="false" customHeight="false" outlineLevel="0" collapsed="false">
      <c r="B5" s="7" t="n">
        <f aca="false">'Dobot_questionnaire_V2.0_same_taskset'!N4</f>
        <v>2</v>
      </c>
      <c r="C5" s="3" t="n">
        <f aca="false">'Dobot_questionnaire_V2.0_same_taskset'!AL4</f>
        <v>4</v>
      </c>
      <c r="D5" s="6" t="n">
        <f aca="false">'Dobot_questionnaire_V2.0_same_taskset'!ED4</f>
        <v>5</v>
      </c>
      <c r="E5" s="3" t="n">
        <f aca="false">'Dobot_questionnaire_V2.0_same_taskset'!FB4</f>
        <v>2</v>
      </c>
    </row>
    <row r="6" customFormat="false" ht="12.8" hidden="false" customHeight="false" outlineLevel="0" collapsed="false">
      <c r="B6" s="7" t="n">
        <f aca="false">'Dobot_questionnaire_V2.0_same_taskset'!N5</f>
        <v>3</v>
      </c>
      <c r="C6" s="3" t="n">
        <f aca="false">'Dobot_questionnaire_V2.0_same_taskset'!AL5</f>
        <v>1</v>
      </c>
      <c r="D6" s="6" t="n">
        <f aca="false">'Dobot_questionnaire_V2.0_same_taskset'!ED5</f>
        <v>1</v>
      </c>
      <c r="E6" s="3" t="n">
        <f aca="false">'Dobot_questionnaire_V2.0_same_taskset'!FB5</f>
        <v>1</v>
      </c>
    </row>
    <row r="7" customFormat="false" ht="12.8" hidden="false" customHeight="false" outlineLevel="0" collapsed="false">
      <c r="B7" s="7" t="n">
        <f aca="false">'Dobot_questionnaire_V2.0_same_taskset'!N6</f>
        <v>4</v>
      </c>
      <c r="C7" s="3" t="n">
        <f aca="false">'Dobot_questionnaire_V2.0_same_taskset'!AL6</f>
        <v>3</v>
      </c>
      <c r="D7" s="6" t="n">
        <f aca="false">'Dobot_questionnaire_V2.0_same_taskset'!ED6</f>
        <v>5</v>
      </c>
      <c r="E7" s="3" t="n">
        <f aca="false">'Dobot_questionnaire_V2.0_same_taskset'!FB6</f>
        <v>3</v>
      </c>
    </row>
    <row r="8" customFormat="false" ht="12.8" hidden="false" customHeight="false" outlineLevel="0" collapsed="false">
      <c r="B8" s="7" t="n">
        <f aca="false">'Dobot_questionnaire_V2.0_same_taskset'!N7</f>
        <v>5</v>
      </c>
      <c r="C8" s="3" t="n">
        <f aca="false">'Dobot_questionnaire_V2.0_same_taskset'!AL7</f>
        <v>4</v>
      </c>
      <c r="D8" s="6" t="n">
        <f aca="false">'Dobot_questionnaire_V2.0_same_taskset'!ED7</f>
        <v>5</v>
      </c>
      <c r="E8" s="3" t="n">
        <f aca="false">'Dobot_questionnaire_V2.0_same_taskset'!FB7</f>
        <v>5</v>
      </c>
    </row>
    <row r="9" customFormat="false" ht="12.8" hidden="false" customHeight="false" outlineLevel="0" collapsed="false">
      <c r="B9" s="7" t="n">
        <f aca="false">'Dobot_questionnaire_V2.0_same_taskset'!N8</f>
        <v>3</v>
      </c>
      <c r="C9" s="3" t="n">
        <f aca="false">'Dobot_questionnaire_V2.0_same_taskset'!AL8</f>
        <v>3</v>
      </c>
      <c r="D9" s="6" t="n">
        <f aca="false">'Dobot_questionnaire_V2.0_same_taskset'!ED8</f>
        <v>5</v>
      </c>
      <c r="E9" s="3" t="n">
        <f aca="false">'Dobot_questionnaire_V2.0_same_taskset'!FB8</f>
        <v>3</v>
      </c>
    </row>
    <row r="10" customFormat="false" ht="12.8" hidden="false" customHeight="false" outlineLevel="0" collapsed="false">
      <c r="B10" s="23" t="n">
        <f aca="false">'Dobot_questionnaire_V2.0_same_taskset'!N9</f>
        <v>2</v>
      </c>
      <c r="C10" s="8" t="n">
        <f aca="false">'Dobot_questionnaire_V2.0_same_taskset'!AL9</f>
        <v>3</v>
      </c>
      <c r="D10" s="9" t="n">
        <f aca="false">'Dobot_questionnaire_V2.0_same_taskset'!ED9</f>
        <v>3</v>
      </c>
      <c r="E10" s="3" t="n">
        <f aca="false">'Dobot_questionnaire_V2.0_same_taskset'!FB9</f>
        <v>4</v>
      </c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4" customFormat="false" ht="12.8" hidden="false" customHeight="false" outlineLevel="0" collapsed="false">
      <c r="B14" s="0" t="s">
        <v>261</v>
      </c>
      <c r="M14" s="11" t="s">
        <v>262</v>
      </c>
    </row>
    <row r="15" customFormat="false" ht="12.8" hidden="false" customHeight="false" outlineLevel="0" collapsed="false">
      <c r="M15" s="0" t="s">
        <v>233</v>
      </c>
      <c r="N15" s="0" t="n">
        <v>0.05</v>
      </c>
    </row>
    <row r="16" customFormat="false" ht="12.8" hidden="false" customHeight="false" outlineLevel="0" collapsed="false">
      <c r="M16" s="0" t="s">
        <v>263</v>
      </c>
      <c r="N16" s="0" t="n">
        <v>0</v>
      </c>
    </row>
    <row r="17" customFormat="false" ht="12.8" hidden="false" customHeight="false" outlineLevel="0" collapsed="false">
      <c r="B17" s="11" t="s">
        <v>232</v>
      </c>
      <c r="N17" s="11" t="s">
        <v>264</v>
      </c>
      <c r="O17" s="11" t="s">
        <v>265</v>
      </c>
    </row>
    <row r="18" customFormat="false" ht="12.8" hidden="false" customHeight="false" outlineLevel="0" collapsed="false">
      <c r="B18" s="0" t="s">
        <v>233</v>
      </c>
      <c r="C18" s="0" t="n">
        <v>0.05</v>
      </c>
      <c r="M18" s="0" t="s">
        <v>237</v>
      </c>
      <c r="N18" s="0" t="n">
        <f aca="false">AVERAGE('Robot helped remember rules'!$C$3:$C$10)</f>
        <v>2.875</v>
      </c>
      <c r="O18" s="0" t="n">
        <f aca="false">AVERAGE('Robot helped remember rules'!$D$3:$D$10)</f>
        <v>4.125</v>
      </c>
    </row>
    <row r="19" customFormat="false" ht="12.8" hidden="false" customHeight="false" outlineLevel="0" collapsed="false">
      <c r="M19" s="0" t="s">
        <v>238</v>
      </c>
      <c r="N19" s="0" t="n">
        <f aca="false">VAR('Robot helped remember rules'!$C$3:$C$10)</f>
        <v>0.982142857142857</v>
      </c>
      <c r="O19" s="0" t="n">
        <f aca="false">VAR('Robot helped remember rules'!$D$3:$D$10)</f>
        <v>2.125</v>
      </c>
    </row>
    <row r="20" customFormat="false" ht="12.8" hidden="false" customHeight="false" outlineLevel="0" collapsed="false">
      <c r="B20" s="0" t="s">
        <v>234</v>
      </c>
      <c r="C20" s="0" t="s">
        <v>235</v>
      </c>
      <c r="D20" s="0" t="s">
        <v>236</v>
      </c>
      <c r="E20" s="0" t="s">
        <v>237</v>
      </c>
      <c r="F20" s="0" t="s">
        <v>238</v>
      </c>
      <c r="M20" s="0" t="s">
        <v>266</v>
      </c>
      <c r="N20" s="0" t="n">
        <f aca="false">COUNT('Robot helped remember rules'!$C$3:$C$10)</f>
        <v>8</v>
      </c>
      <c r="O20" s="0" t="n">
        <f aca="false">COUNT('Robot helped remember rules'!$D$3:$D$10)</f>
        <v>8</v>
      </c>
    </row>
    <row r="21" customFormat="false" ht="12.8" hidden="false" customHeight="false" outlineLevel="0" collapsed="false">
      <c r="B21" s="0" t="s">
        <v>239</v>
      </c>
      <c r="C21" s="0" t="n">
        <f aca="false">COUNT('Robot helped remember rules'!$B$3:$B$10)</f>
        <v>8</v>
      </c>
      <c r="D21" s="0" t="n">
        <f aca="false">SUM('Robot helped remember rules'!$B$3:$B$10)</f>
        <v>25</v>
      </c>
      <c r="E21" s="0" t="n">
        <f aca="false">AVERAGE('Robot helped remember rules'!$B$3:$B$10)</f>
        <v>3.125</v>
      </c>
      <c r="F21" s="0" t="n">
        <f aca="false">VAR('Robot helped remember rules'!$B$3:$B$10)</f>
        <v>2.125</v>
      </c>
      <c r="M21" s="0" t="s">
        <v>267</v>
      </c>
      <c r="N21" s="0" t="n">
        <f aca="false">CORREL('Robot helped remember rules'!$C$3:$C$10,'Robot helped remember rules'!$D$3:$D$10)</f>
        <v>0.803449400801685</v>
      </c>
    </row>
    <row r="22" customFormat="false" ht="12.8" hidden="false" customHeight="false" outlineLevel="0" collapsed="false">
      <c r="B22" s="0" t="s">
        <v>240</v>
      </c>
      <c r="C22" s="0" t="n">
        <f aca="false">COUNT('Robot helped remember rules'!$C$3:$C$10)</f>
        <v>8</v>
      </c>
      <c r="D22" s="0" t="n">
        <f aca="false">SUM('Robot helped remember rules'!$C$3:$C$10)</f>
        <v>23</v>
      </c>
      <c r="E22" s="0" t="n">
        <f aca="false">AVERAGE('Robot helped remember rules'!$C$3:$C$10)</f>
        <v>2.875</v>
      </c>
      <c r="F22" s="0" t="n">
        <f aca="false">VAR('Robot helped remember rules'!$C$3:$C$10)</f>
        <v>0.982142857142857</v>
      </c>
      <c r="M22" s="0" t="s">
        <v>268</v>
      </c>
      <c r="N22" s="0" t="n">
        <f aca="false" t="array" ref="N22:N22">AVERAGE(IF(ISODD(IF(ISNUMBER('Robot helped remember rules'!$C$3:$C$10), 1, 0) * IF(ISNUMBER('Robot helped remember rules'!$D$3:$D$10), 1, 0)), 'Robot helped remember rules'!$C$3:$C$10 - 'Robot helped remember rules'!$D$3:$D$10, "NA"))</f>
        <v>-1.25</v>
      </c>
    </row>
    <row r="23" customFormat="false" ht="12.8" hidden="false" customHeight="false" outlineLevel="0" collapsed="false">
      <c r="B23" s="0" t="s">
        <v>241</v>
      </c>
      <c r="C23" s="0" t="n">
        <f aca="false">COUNT('Robot helped remember rules'!$D$3:$D$10)</f>
        <v>8</v>
      </c>
      <c r="D23" s="0" t="n">
        <f aca="false">SUM('Robot helped remember rules'!$D$3:$D$10)</f>
        <v>33</v>
      </c>
      <c r="E23" s="0" t="n">
        <f aca="false">AVERAGE('Robot helped remember rules'!$D$3:$D$10)</f>
        <v>4.125</v>
      </c>
      <c r="F23" s="0" t="n">
        <f aca="false">VAR('Robot helped remember rules'!$D$3:$D$10)</f>
        <v>2.125</v>
      </c>
      <c r="M23" s="0" t="s">
        <v>269</v>
      </c>
      <c r="N23" s="0" t="n">
        <f aca="false" t="array" ref="N23:N23">VAR(IF(ISODD(IF(ISNUMBER('Robot helped remember rules'!$C$3:$C$10), 1, 0) * IF(ISNUMBER('Robot helped remember rules'!$D$3:$D$10), 1, 0)), 'Robot helped remember rules'!$C$3:$C$10 - 'Robot helped remember rules'!$D$3:$D$10, "NA"))</f>
        <v>0.785714285714286</v>
      </c>
    </row>
    <row r="24" customFormat="false" ht="12.8" hidden="false" customHeight="false" outlineLevel="0" collapsed="false">
      <c r="M24" s="0" t="s">
        <v>244</v>
      </c>
      <c r="N24" s="0" t="n">
        <f aca="false" t="array" ref="N24:N24">SUM(IF(ISNUMBER('Robot helped remember rules'!$C$3:$C$10), 1, 0) * IF(ISNUMBER('Robot helped remember rules'!$D$3:$D$10), 1, 0)) - 1</f>
        <v>7</v>
      </c>
    </row>
    <row r="25" customFormat="false" ht="12.8" hidden="false" customHeight="false" outlineLevel="0" collapsed="false">
      <c r="B25" s="0" t="s">
        <v>242</v>
      </c>
      <c r="C25" s="0" t="s">
        <v>243</v>
      </c>
      <c r="D25" s="0" t="s">
        <v>244</v>
      </c>
      <c r="E25" s="0" t="s">
        <v>245</v>
      </c>
      <c r="F25" s="0" t="s">
        <v>246</v>
      </c>
      <c r="G25" s="0" t="s">
        <v>247</v>
      </c>
      <c r="H25" s="0" t="s">
        <v>248</v>
      </c>
      <c r="M25" s="0" t="s">
        <v>270</v>
      </c>
      <c r="N25" s="0" t="n">
        <f aca="false">('Robot helped remember rules'!$N$22 - 'Robot helped remember rules'!$N$16) / ('Robot helped remember rules'!$N$23 / ( 'Robot helped remember rules'!$N$24 + 1)) ^ 0.5</f>
        <v>-3.98862017608733</v>
      </c>
    </row>
    <row r="26" customFormat="false" ht="12.8" hidden="false" customHeight="false" outlineLevel="0" collapsed="false">
      <c r="B26" s="0" t="s">
        <v>249</v>
      </c>
      <c r="C26" s="0" t="n">
        <f aca="false">SUMPRODUCT('Robot helped remember rules'!$D$21:$D$23,'Robot helped remember rules'!$E$21:$E$23)-SUM('Robot helped remember rules'!$D$21:$D$23)^2/SUM('Robot helped remember rules'!$C$21:$C$23)</f>
        <v>7</v>
      </c>
      <c r="D26" s="0" t="n">
        <f aca="false">COUNT('Robot helped remember rules'!$D$21:$D$23)-1</f>
        <v>2</v>
      </c>
      <c r="E26" s="0" t="n">
        <f aca="false">'Robot helped remember rules'!$C$26 / 'Robot helped remember rules'!$D$26</f>
        <v>3.5</v>
      </c>
      <c r="F26" s="0" t="n">
        <f aca="false">'Robot helped remember rules'!$E$26 / 'Robot helped remember rules'!$E$27</f>
        <v>2.00682593856655</v>
      </c>
      <c r="G26" s="0" t="n">
        <f aca="false">FDIST('Robot helped remember rules'!$F$26, 'Robot helped remember rules'!$D$26, 'Robot helped remember rules'!$D$27)</f>
        <v>0.159383379300835</v>
      </c>
      <c r="H26" s="0" t="n">
        <f aca="false">FINV('Robot helped remember rules'!$C$18, 'Robot helped remember rules'!$D$26, 'Robot helped remember rules'!$D$27)</f>
        <v>3.46680011154242</v>
      </c>
      <c r="M26" s="0" t="s">
        <v>271</v>
      </c>
      <c r="N26" s="0" t="n">
        <f aca="false">TDIST(ABS('Robot helped remember rules'!$N$25), 'Robot helped remember rules'!$N$24, 1)</f>
        <v>0.00263284551458087</v>
      </c>
    </row>
    <row r="27" customFormat="false" ht="12.8" hidden="false" customHeight="false" outlineLevel="0" collapsed="false">
      <c r="B27" s="0" t="s">
        <v>250</v>
      </c>
      <c r="C27" s="0" t="n">
        <f aca="false">SUM(DEVSQ($B$3:$B$10),DEVSQ($C$3:$C$10),DEVSQ($D$3:$D$10))</f>
        <v>36.625</v>
      </c>
      <c r="D27" s="0" t="n">
        <f aca="false">SUM('Robot helped remember rules'!$C$21:$C$23)-COUNT('Robot helped remember rules'!$C$21:$C$23)</f>
        <v>21</v>
      </c>
      <c r="E27" s="0" t="n">
        <f aca="false">'Robot helped remember rules'!$C$27 / 'Robot helped remember rules'!$D$27</f>
        <v>1.74404761904762</v>
      </c>
      <c r="M27" s="0" t="s">
        <v>272</v>
      </c>
      <c r="N27" s="0" t="n">
        <f aca="false">TINV(2*'Robot helped remember rules'!$N$15, 'Robot helped remember rules'!$N$24)</f>
        <v>1.89457860509001</v>
      </c>
    </row>
    <row r="28" customFormat="false" ht="12.8" hidden="false" customHeight="false" outlineLevel="0" collapsed="false">
      <c r="B28" s="0" t="s">
        <v>251</v>
      </c>
      <c r="C28" s="0" t="n">
        <f aca="false">DEVSQ('Robot helped remember rules'!$B$3:$B$10,'Robot helped remember rules'!$C$3:$C$10,'Robot helped remember rules'!$D$3:$D$10)</f>
        <v>43.625</v>
      </c>
      <c r="D28" s="0" t="n">
        <f aca="false">SUM('Robot helped remember rules'!$C$21:$C$23) - 1</f>
        <v>23</v>
      </c>
      <c r="M28" s="0" t="s">
        <v>273</v>
      </c>
      <c r="N28" s="0" t="n">
        <f aca="false">TDIST(ABS('Robot helped remember rules'!$N$25), 'Robot helped remember rules'!$N$24, 2)</f>
        <v>0.00526569102916175</v>
      </c>
    </row>
    <row r="29" customFormat="false" ht="12.8" hidden="false" customHeight="false" outlineLevel="0" collapsed="false">
      <c r="M29" s="0" t="s">
        <v>274</v>
      </c>
      <c r="N29" s="0" t="n">
        <f aca="false">TINV('Robot helped remember rules'!$N$15, 'Robot helped remember rules'!$N$24)</f>
        <v>2.36462425159279</v>
      </c>
    </row>
    <row r="33" customFormat="false" ht="12.8" hidden="false" customHeight="false" outlineLevel="0" collapsed="false">
      <c r="B33" s="0" t="s">
        <v>275</v>
      </c>
    </row>
    <row r="35" customFormat="false" ht="12.8" hidden="false" customHeight="false" outlineLevel="0" collapsed="false">
      <c r="B35" s="11" t="s">
        <v>232</v>
      </c>
    </row>
    <row r="36" customFormat="false" ht="12.8" hidden="false" customHeight="false" outlineLevel="0" collapsed="false">
      <c r="B36" s="0" t="s">
        <v>233</v>
      </c>
      <c r="C36" s="0" t="n">
        <v>0.05</v>
      </c>
    </row>
    <row r="38" customFormat="false" ht="12.8" hidden="false" customHeight="false" outlineLevel="0" collapsed="false">
      <c r="B38" s="0" t="s">
        <v>234</v>
      </c>
      <c r="C38" s="0" t="s">
        <v>235</v>
      </c>
      <c r="D38" s="0" t="s">
        <v>236</v>
      </c>
      <c r="E38" s="0" t="s">
        <v>237</v>
      </c>
      <c r="F38" s="0" t="s">
        <v>238</v>
      </c>
    </row>
    <row r="39" customFormat="false" ht="12.8" hidden="false" customHeight="false" outlineLevel="0" collapsed="false">
      <c r="B39" s="0" t="s">
        <v>239</v>
      </c>
      <c r="C39" s="0" t="n">
        <f aca="false">COUNT('Robot helped remember rules'!$B$3:$B$10)</f>
        <v>8</v>
      </c>
      <c r="D39" s="0" t="n">
        <f aca="false">SUM('Robot helped remember rules'!$B$3:$B$10)</f>
        <v>25</v>
      </c>
      <c r="E39" s="0" t="n">
        <f aca="false">AVERAGE('Robot helped remember rules'!$B$3:$B$10)</f>
        <v>3.125</v>
      </c>
      <c r="F39" s="0" t="n">
        <f aca="false">VAR('Robot helped remember rules'!$B$3:$B$10)</f>
        <v>2.125</v>
      </c>
    </row>
    <row r="40" customFormat="false" ht="12.8" hidden="false" customHeight="false" outlineLevel="0" collapsed="false">
      <c r="B40" s="0" t="s">
        <v>240</v>
      </c>
      <c r="C40" s="0" t="n">
        <f aca="false">COUNT('Robot helped remember rules'!$C$3:$C$10)</f>
        <v>8</v>
      </c>
      <c r="D40" s="0" t="n">
        <f aca="false">SUM('Robot helped remember rules'!$C$3:$C$10)</f>
        <v>23</v>
      </c>
      <c r="E40" s="0" t="n">
        <f aca="false">AVERAGE('Robot helped remember rules'!$C$3:$C$10)</f>
        <v>2.875</v>
      </c>
      <c r="F40" s="0" t="n">
        <f aca="false">VAR('Robot helped remember rules'!$C$3:$C$10)</f>
        <v>0.982142857142857</v>
      </c>
    </row>
    <row r="41" customFormat="false" ht="12.8" hidden="false" customHeight="false" outlineLevel="0" collapsed="false">
      <c r="B41" s="0" t="s">
        <v>241</v>
      </c>
      <c r="C41" s="0" t="n">
        <f aca="false">COUNT('Robot helped remember rules'!$D$3:$D$10)</f>
        <v>8</v>
      </c>
      <c r="D41" s="0" t="n">
        <f aca="false">SUM('Robot helped remember rules'!$D$3:$D$10)</f>
        <v>33</v>
      </c>
      <c r="E41" s="0" t="n">
        <f aca="false">AVERAGE('Robot helped remember rules'!$D$3:$D$10)</f>
        <v>4.125</v>
      </c>
      <c r="F41" s="0" t="n">
        <f aca="false">VAR('Robot helped remember rules'!$D$3:$D$10)</f>
        <v>2.125</v>
      </c>
    </row>
    <row r="42" customFormat="false" ht="12.8" hidden="false" customHeight="false" outlineLevel="0" collapsed="false">
      <c r="B42" s="0" t="s">
        <v>258</v>
      </c>
      <c r="C42" s="0" t="n">
        <f aca="false">COUNT('Robot helped remember rules'!$E$3:$E$10)</f>
        <v>8</v>
      </c>
      <c r="D42" s="0" t="n">
        <f aca="false">SUM('Robot helped remember rules'!$E$3:$E$10)</f>
        <v>25</v>
      </c>
      <c r="E42" s="0" t="n">
        <f aca="false">AVERAGE('Robot helped remember rules'!$E$3:$E$10)</f>
        <v>3.125</v>
      </c>
      <c r="F42" s="0" t="n">
        <f aca="false">VAR('Robot helped remember rules'!$E$3:$E$10)</f>
        <v>1.55357142857143</v>
      </c>
    </row>
    <row r="44" customFormat="false" ht="12.8" hidden="false" customHeight="false" outlineLevel="0" collapsed="false"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247</v>
      </c>
      <c r="H44" s="0" t="s">
        <v>248</v>
      </c>
    </row>
    <row r="45" customFormat="false" ht="12.8" hidden="false" customHeight="false" outlineLevel="0" collapsed="false">
      <c r="B45" s="0" t="s">
        <v>249</v>
      </c>
      <c r="C45" s="0" t="n">
        <f aca="false">SUMPRODUCT('Robot helped remember rules'!$D$39:$D$42,'Robot helped remember rules'!$E$39:$E$42)-SUM('Robot helped remember rules'!$D$39:$D$42)^2/SUM('Robot helped remember rules'!$C$39:$C$42)</f>
        <v>7.375</v>
      </c>
      <c r="D45" s="0" t="n">
        <f aca="false">COUNT('Robot helped remember rules'!$D$39:$D$42)-1</f>
        <v>3</v>
      </c>
      <c r="E45" s="0" t="n">
        <f aca="false">'Robot helped remember rules'!$C$45 / 'Robot helped remember rules'!$D$45</f>
        <v>2.45833333333333</v>
      </c>
      <c r="F45" s="0" t="n">
        <f aca="false">'Robot helped remember rules'!$E$45 / 'Robot helped remember rules'!$E$46</f>
        <v>1.44912280701754</v>
      </c>
      <c r="G45" s="0" t="n">
        <f aca="false">FDIST('Robot helped remember rules'!$F$45, 'Robot helped remember rules'!$D$45, 'Robot helped remember rules'!$D$46)</f>
        <v>0.249680314041889</v>
      </c>
      <c r="H45" s="0" t="n">
        <f aca="false">FINV('Robot helped remember rules'!$C$36, 'Robot helped remember rules'!$D$45, 'Robot helped remember rules'!$D$46)</f>
        <v>2.94668526601727</v>
      </c>
    </row>
    <row r="46" customFormat="false" ht="12.8" hidden="false" customHeight="false" outlineLevel="0" collapsed="false">
      <c r="B46" s="0" t="s">
        <v>250</v>
      </c>
      <c r="C46" s="0" t="n">
        <f aca="false">SUM(DEVSQ($B$3:$B$10),DEVSQ($C$3:$C$10),DEVSQ($D$3:$D$10),DEVSQ($E$3:$E$10))</f>
        <v>47.5</v>
      </c>
      <c r="D46" s="0" t="n">
        <f aca="false">SUM('Robot helped remember rules'!$C$39:$C$42)-COUNT('Robot helped remember rules'!$C$39:$C$42)</f>
        <v>28</v>
      </c>
      <c r="E46" s="0" t="n">
        <f aca="false">'Robot helped remember rules'!$C$46 / 'Robot helped remember rules'!$D$46</f>
        <v>1.69642857142857</v>
      </c>
    </row>
    <row r="47" customFormat="false" ht="12.8" hidden="false" customHeight="false" outlineLevel="0" collapsed="false">
      <c r="B47" s="0" t="s">
        <v>251</v>
      </c>
      <c r="C47" s="0" t="n">
        <f aca="false">DEVSQ('Robot helped remember rules'!$B$3:$B$10,'Robot helped remember rules'!$C$3:$C$10,'Robot helped remember rules'!$D$3:$D$10,'Robot helped remember rules'!$E$3:$E$10)</f>
        <v>54.875</v>
      </c>
      <c r="D47" s="0" t="n">
        <f aca="false">SUM('Robot helped remember rules'!$C$39:$C$42) - 1</f>
        <v>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66FF00"/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130.45" hidden="false" customHeight="true" outlineLevel="0" collapsed="false">
      <c r="A2" s="3"/>
      <c r="B2" s="3" t="str">
        <f aca="false">'Dobot_questionnaire_V2.0_same_taskset'!M1</f>
        <v>2-c: Please rate how much you agree:  [It became harder to remember the rules over the course of the task.]</v>
      </c>
      <c r="C2" s="3" t="str">
        <f aca="false">'Dobot_questionnaire_V2.0_same_taskset'!AK1</f>
        <v>3-c: Please rate how much you agree:  [It became harder to remember the rules over the course of the task.]</v>
      </c>
      <c r="D2" s="3" t="str">
        <f aca="false">'Dobot_questionnaire_V2.0_same_taskset'!EC1</f>
        <v>7-c: Please rate how much you agree:  [It became harder to remember the rules over the course of the task.]</v>
      </c>
      <c r="E2" s="3" t="str">
        <f aca="false">'Dobot_questionnaire_V2.0_same_taskset'!FA1</f>
        <v>8-c: Please rate how much you agree:  [It became harder to remember the rules over the course of the task.]</v>
      </c>
    </row>
    <row r="3" customFormat="false" ht="12.8" hidden="false" customHeight="false" outlineLevel="0" collapsed="false">
      <c r="B3" s="3" t="n">
        <f aca="false">'Dobot_questionnaire_V2.0_same_taskset'!M2</f>
        <v>5</v>
      </c>
      <c r="C3" s="3" t="n">
        <f aca="false">'Dobot_questionnaire_V2.0_same_taskset'!AK2</f>
        <v>5</v>
      </c>
      <c r="D3" s="3" t="n">
        <f aca="false">'Dobot_questionnaire_V2.0_same_taskset'!EC2</f>
        <v>5</v>
      </c>
      <c r="E3" s="3" t="n">
        <f aca="false">'Dobot_questionnaire_V2.0_same_taskset'!FA2</f>
        <v>5</v>
      </c>
    </row>
    <row r="4" customFormat="false" ht="12.8" hidden="false" customHeight="false" outlineLevel="0" collapsed="false">
      <c r="B4" s="3" t="n">
        <f aca="false">'Dobot_questionnaire_V2.0_same_taskset'!M3</f>
        <v>2</v>
      </c>
      <c r="C4" s="3" t="n">
        <f aca="false">'Dobot_questionnaire_V2.0_same_taskset'!AK3</f>
        <v>2</v>
      </c>
      <c r="D4" s="3" t="n">
        <f aca="false">'Dobot_questionnaire_V2.0_same_taskset'!EC3</f>
        <v>4</v>
      </c>
      <c r="E4" s="3" t="n">
        <f aca="false">'Dobot_questionnaire_V2.0_same_taskset'!FA3</f>
        <v>4</v>
      </c>
    </row>
    <row r="5" customFormat="false" ht="12.8" hidden="false" customHeight="false" outlineLevel="0" collapsed="false">
      <c r="B5" s="3" t="n">
        <f aca="false">'Dobot_questionnaire_V2.0_same_taskset'!M4</f>
        <v>2</v>
      </c>
      <c r="C5" s="3" t="n">
        <f aca="false">'Dobot_questionnaire_V2.0_same_taskset'!AK4</f>
        <v>4</v>
      </c>
      <c r="D5" s="3" t="n">
        <f aca="false">'Dobot_questionnaire_V2.0_same_taskset'!EC4</f>
        <v>5</v>
      </c>
      <c r="E5" s="3" t="n">
        <f aca="false">'Dobot_questionnaire_V2.0_same_taskset'!FA4</f>
        <v>4</v>
      </c>
    </row>
    <row r="6" customFormat="false" ht="12.8" hidden="false" customHeight="false" outlineLevel="0" collapsed="false">
      <c r="B6" s="3" t="n">
        <f aca="false">'Dobot_questionnaire_V2.0_same_taskset'!M5</f>
        <v>2</v>
      </c>
      <c r="C6" s="3" t="n">
        <f aca="false">'Dobot_questionnaire_V2.0_same_taskset'!AK5</f>
        <v>1</v>
      </c>
      <c r="D6" s="3" t="n">
        <f aca="false">'Dobot_questionnaire_V2.0_same_taskset'!EC5</f>
        <v>5</v>
      </c>
      <c r="E6" s="3" t="n">
        <f aca="false">'Dobot_questionnaire_V2.0_same_taskset'!FA5</f>
        <v>5</v>
      </c>
    </row>
    <row r="7" customFormat="false" ht="12.8" hidden="false" customHeight="false" outlineLevel="0" collapsed="false">
      <c r="B7" s="3" t="n">
        <f aca="false">'Dobot_questionnaire_V2.0_same_taskset'!M6</f>
        <v>2</v>
      </c>
      <c r="C7" s="3" t="n">
        <f aca="false">'Dobot_questionnaire_V2.0_same_taskset'!AK6</f>
        <v>2</v>
      </c>
      <c r="D7" s="3" t="n">
        <f aca="false">'Dobot_questionnaire_V2.0_same_taskset'!EC6</f>
        <v>5</v>
      </c>
      <c r="E7" s="3" t="n">
        <f aca="false">'Dobot_questionnaire_V2.0_same_taskset'!FA6</f>
        <v>4</v>
      </c>
    </row>
    <row r="8" customFormat="false" ht="12.8" hidden="false" customHeight="false" outlineLevel="0" collapsed="false">
      <c r="B8" s="3" t="n">
        <f aca="false">'Dobot_questionnaire_V2.0_same_taskset'!M7</f>
        <v>4</v>
      </c>
      <c r="C8" s="3" t="n">
        <f aca="false">'Dobot_questionnaire_V2.0_same_taskset'!AK7</f>
        <v>1</v>
      </c>
      <c r="D8" s="3" t="n">
        <f aca="false">'Dobot_questionnaire_V2.0_same_taskset'!EC7</f>
        <v>5</v>
      </c>
      <c r="E8" s="3" t="n">
        <f aca="false">'Dobot_questionnaire_V2.0_same_taskset'!FA7</f>
        <v>5</v>
      </c>
    </row>
    <row r="9" customFormat="false" ht="12.8" hidden="false" customHeight="false" outlineLevel="0" collapsed="false">
      <c r="B9" s="3" t="n">
        <f aca="false">'Dobot_questionnaire_V2.0_same_taskset'!M8</f>
        <v>3</v>
      </c>
      <c r="C9" s="3" t="n">
        <f aca="false">'Dobot_questionnaire_V2.0_same_taskset'!AK8</f>
        <v>4</v>
      </c>
      <c r="D9" s="3" t="n">
        <f aca="false">'Dobot_questionnaire_V2.0_same_taskset'!EC8</f>
        <v>5</v>
      </c>
      <c r="E9" s="3" t="n">
        <f aca="false">'Dobot_questionnaire_V2.0_same_taskset'!FA8</f>
        <v>4</v>
      </c>
    </row>
    <row r="10" customFormat="false" ht="12.8" hidden="false" customHeight="false" outlineLevel="0" collapsed="false">
      <c r="B10" s="3" t="n">
        <f aca="false">'Dobot_questionnaire_V2.0_same_taskset'!M9</f>
        <v>2</v>
      </c>
      <c r="C10" s="3" t="n">
        <f aca="false">'Dobot_questionnaire_V2.0_same_taskset'!AK9</f>
        <v>4</v>
      </c>
      <c r="D10" s="3" t="n">
        <f aca="false">'Dobot_questionnaire_V2.0_same_taskset'!EC9</f>
        <v>4</v>
      </c>
      <c r="E10" s="3" t="n">
        <f aca="false">'Dobot_questionnaire_V2.0_same_taskset'!FA9</f>
        <v>4</v>
      </c>
    </row>
    <row r="14" customFormat="false" ht="12.8" hidden="false" customHeight="false" outlineLevel="0" collapsed="false">
      <c r="B14" s="24" t="s">
        <v>276</v>
      </c>
      <c r="C14" s="21"/>
      <c r="D14" s="21"/>
      <c r="E14" s="21"/>
      <c r="F14" s="21"/>
      <c r="G14" s="21"/>
      <c r="H14" s="21"/>
      <c r="I14" s="21"/>
    </row>
    <row r="15" customFormat="false" ht="12.8" hidden="false" customHeight="false" outlineLevel="0" collapsed="false">
      <c r="B15" s="21"/>
      <c r="C15" s="21"/>
      <c r="D15" s="21"/>
      <c r="E15" s="21"/>
      <c r="F15" s="21"/>
      <c r="G15" s="21"/>
      <c r="H15" s="21"/>
      <c r="I15" s="21"/>
    </row>
    <row r="16" customFormat="false" ht="12.8" hidden="false" customHeight="false" outlineLevel="0" collapsed="false">
      <c r="B16" s="24" t="s">
        <v>232</v>
      </c>
      <c r="C16" s="21"/>
      <c r="D16" s="21"/>
      <c r="E16" s="21"/>
      <c r="F16" s="21"/>
      <c r="G16" s="21"/>
      <c r="H16" s="21"/>
      <c r="I16" s="21"/>
    </row>
    <row r="17" customFormat="false" ht="12.8" hidden="false" customHeight="false" outlineLevel="0" collapsed="false">
      <c r="B17" s="21" t="s">
        <v>233</v>
      </c>
      <c r="C17" s="21" t="n">
        <v>0.05</v>
      </c>
      <c r="D17" s="21"/>
      <c r="E17" s="21"/>
      <c r="F17" s="21"/>
      <c r="G17" s="21"/>
      <c r="H17" s="21"/>
      <c r="I17" s="21"/>
    </row>
    <row r="18" customFormat="false" ht="12.8" hidden="false" customHeight="false" outlineLevel="0" collapsed="false">
      <c r="B18" s="21"/>
      <c r="C18" s="21"/>
      <c r="D18" s="21"/>
      <c r="E18" s="21"/>
      <c r="F18" s="21"/>
      <c r="G18" s="21"/>
      <c r="H18" s="21"/>
      <c r="I18" s="21"/>
    </row>
    <row r="19" customFormat="false" ht="12.8" hidden="false" customHeight="false" outlineLevel="0" collapsed="false">
      <c r="B19" s="21" t="s">
        <v>234</v>
      </c>
      <c r="C19" s="21" t="s">
        <v>235</v>
      </c>
      <c r="D19" s="21" t="s">
        <v>236</v>
      </c>
      <c r="E19" s="21" t="s">
        <v>237</v>
      </c>
      <c r="F19" s="21" t="s">
        <v>238</v>
      </c>
      <c r="G19" s="21"/>
      <c r="H19" s="21"/>
      <c r="I19" s="21"/>
    </row>
    <row r="20" customFormat="false" ht="12.8" hidden="false" customHeight="false" outlineLevel="0" collapsed="false">
      <c r="B20" s="21" t="s">
        <v>239</v>
      </c>
      <c r="C20" s="21" t="n">
        <f aca="false">COUNT('Rules became harder to remember over task'!$B$3:$B$10)</f>
        <v>8</v>
      </c>
      <c r="D20" s="21" t="n">
        <f aca="false">SUM('Rules became harder to remember over task'!$B$3:$B$10)</f>
        <v>22</v>
      </c>
      <c r="E20" s="21" t="n">
        <f aca="false">AVERAGE('Rules became harder to remember over task'!$B$3:$B$10)</f>
        <v>2.75</v>
      </c>
      <c r="F20" s="21" t="n">
        <f aca="false">VAR('Rules became harder to remember over task'!$B$3:$B$10)</f>
        <v>1.35714285714286</v>
      </c>
      <c r="G20" s="21"/>
      <c r="H20" s="21"/>
      <c r="I20" s="21"/>
    </row>
    <row r="21" customFormat="false" ht="12.8" hidden="false" customHeight="false" outlineLevel="0" collapsed="false">
      <c r="B21" s="21" t="s">
        <v>240</v>
      </c>
      <c r="C21" s="21" t="n">
        <f aca="false">COUNT('Rules became harder to remember over task'!$C$3:$C$10)</f>
        <v>8</v>
      </c>
      <c r="D21" s="21" t="n">
        <f aca="false">SUM('Rules became harder to remember over task'!$C$3:$C$10)</f>
        <v>23</v>
      </c>
      <c r="E21" s="21" t="n">
        <f aca="false">AVERAGE('Rules became harder to remember over task'!$C$3:$C$10)</f>
        <v>2.875</v>
      </c>
      <c r="F21" s="21" t="n">
        <f aca="false">VAR('Rules became harder to remember over task'!$C$3:$C$10)</f>
        <v>2.41071428571429</v>
      </c>
      <c r="G21" s="21"/>
      <c r="H21" s="21"/>
      <c r="I21" s="21"/>
    </row>
    <row r="22" customFormat="false" ht="12.8" hidden="false" customHeight="false" outlineLevel="0" collapsed="false">
      <c r="B22" s="21" t="s">
        <v>241</v>
      </c>
      <c r="C22" s="21" t="n">
        <f aca="false">COUNT('Rules became harder to remember over task'!$D$3:$D$10)</f>
        <v>8</v>
      </c>
      <c r="D22" s="21" t="n">
        <f aca="false">SUM('Rules became harder to remember over task'!$D$3:$D$10)</f>
        <v>38</v>
      </c>
      <c r="E22" s="21" t="n">
        <f aca="false">AVERAGE('Rules became harder to remember over task'!$D$3:$D$10)</f>
        <v>4.75</v>
      </c>
      <c r="F22" s="21" t="n">
        <f aca="false">VAR('Rules became harder to remember over task'!$D$3:$D$10)</f>
        <v>0.214285714285714</v>
      </c>
      <c r="G22" s="21"/>
      <c r="H22" s="21"/>
      <c r="I22" s="21"/>
    </row>
    <row r="23" customFormat="false" ht="12.8" hidden="false" customHeight="false" outlineLevel="0" collapsed="false">
      <c r="B23" s="21"/>
      <c r="C23" s="21"/>
      <c r="D23" s="21"/>
      <c r="E23" s="21"/>
      <c r="F23" s="21"/>
      <c r="G23" s="21"/>
      <c r="H23" s="21"/>
      <c r="I23" s="21"/>
    </row>
    <row r="24" customFormat="false" ht="12.8" hidden="false" customHeight="false" outlineLevel="0" collapsed="false">
      <c r="B24" s="21" t="s">
        <v>242</v>
      </c>
      <c r="C24" s="21" t="s">
        <v>243</v>
      </c>
      <c r="D24" s="21" t="s">
        <v>244</v>
      </c>
      <c r="E24" s="21" t="s">
        <v>245</v>
      </c>
      <c r="F24" s="21" t="s">
        <v>246</v>
      </c>
      <c r="G24" s="21" t="s">
        <v>247</v>
      </c>
      <c r="H24" s="21" t="s">
        <v>248</v>
      </c>
      <c r="I24" s="21"/>
    </row>
    <row r="25" customFormat="false" ht="12.8" hidden="false" customHeight="false" outlineLevel="0" collapsed="false">
      <c r="B25" s="21" t="s">
        <v>249</v>
      </c>
      <c r="C25" s="21" t="n">
        <f aca="false">SUMPRODUCT('Rules became harder to remember over task'!$D$20:$D$22,'Rules became harder to remember over task'!$E$20:$E$22)-SUM('Rules became harder to remember over task'!$D$20:$D$22)^2/SUM('Rules became harder to remember over task'!$C$20:$C$22)</f>
        <v>20.0833333333333</v>
      </c>
      <c r="D25" s="21" t="n">
        <f aca="false">COUNT('Rules became harder to remember over task'!$D$20:$D$22)-1</f>
        <v>2</v>
      </c>
      <c r="E25" s="21" t="n">
        <f aca="false">'Rules became harder to remember over task'!$C$25 / 'Rules became harder to remember over task'!$D$25</f>
        <v>10.0416666666667</v>
      </c>
      <c r="F25" s="21" t="n">
        <f aca="false">'Rules became harder to remember over task'!$E$25 / 'Rules became harder to remember over task'!$E$26</f>
        <v>7.56502242152466</v>
      </c>
      <c r="G25" s="21" t="n">
        <f aca="false">FDIST('Rules became harder to remember over task'!$F$25, 'Rules became harder to remember over task'!$D$25, 'Rules became harder to remember over task'!$D$26)</f>
        <v>0.0033549290368813</v>
      </c>
      <c r="H25" s="21" t="n">
        <f aca="false">FINV('Rules became harder to remember over task'!$C$17, 'Rules became harder to remember over task'!$D$25, 'Rules became harder to remember over task'!$D$26)</f>
        <v>3.46680011154242</v>
      </c>
      <c r="I25" s="21"/>
    </row>
    <row r="26" customFormat="false" ht="12.8" hidden="false" customHeight="false" outlineLevel="0" collapsed="false">
      <c r="B26" s="21" t="s">
        <v>250</v>
      </c>
      <c r="C26" s="21" t="n">
        <f aca="false">SUM(DEVSQ($B$3:$B$10),DEVSQ($C$3:$C$10),DEVSQ($D$3:$D$10))</f>
        <v>27.875</v>
      </c>
      <c r="D26" s="21" t="n">
        <f aca="false">SUM('Rules became harder to remember over task'!$C$20:$C$22)-COUNT('Rules became harder to remember over task'!$C$20:$C$22)</f>
        <v>21</v>
      </c>
      <c r="E26" s="21" t="n">
        <f aca="false">'Rules became harder to remember over task'!$C$26 / 'Rules became harder to remember over task'!$D$26</f>
        <v>1.32738095238095</v>
      </c>
      <c r="F26" s="21"/>
      <c r="G26" s="21"/>
      <c r="H26" s="21"/>
      <c r="I26" s="21"/>
    </row>
    <row r="27" customFormat="false" ht="12.8" hidden="false" customHeight="false" outlineLevel="0" collapsed="false">
      <c r="B27" s="21" t="s">
        <v>251</v>
      </c>
      <c r="C27" s="21" t="n">
        <f aca="false">DEVSQ('Rules became harder to remember over task'!$B$3:$B$10,'Rules became harder to remember over task'!$C$3:$C$10,'Rules became harder to remember over task'!$D$3:$D$10)</f>
        <v>47.9583333333334</v>
      </c>
      <c r="D27" s="21" t="n">
        <f aca="false">SUM('Rules became harder to remember over task'!$C$20:$C$22) - 1</f>
        <v>23</v>
      </c>
      <c r="E27" s="21"/>
      <c r="F27" s="21"/>
      <c r="G27" s="21"/>
      <c r="H27" s="21"/>
      <c r="I27" s="21"/>
    </row>
    <row r="28" customFormat="false" ht="12.8" hidden="false" customHeight="false" outlineLevel="0" collapsed="false">
      <c r="B28" s="21"/>
      <c r="C28" s="21"/>
      <c r="D28" s="21"/>
      <c r="E28" s="21"/>
      <c r="F28" s="21"/>
      <c r="G28" s="21"/>
      <c r="H28" s="21"/>
      <c r="I28" s="21"/>
    </row>
    <row r="29" customFormat="false" ht="12.8" hidden="false" customHeight="false" outlineLevel="0" collapsed="false">
      <c r="B29" s="21"/>
      <c r="C29" s="21"/>
      <c r="D29" s="21"/>
      <c r="E29" s="21"/>
      <c r="F29" s="21"/>
      <c r="G29" s="21"/>
      <c r="H29" s="21"/>
      <c r="I29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99FF66"/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</row>
    <row r="2" customFormat="false" ht="81.3" hidden="false" customHeight="false" outlineLevel="0" collapsed="false">
      <c r="A2" s="3"/>
      <c r="B2" s="3" t="str">
        <f aca="false">'Dobot_questionnaire_V2.0_same_taskset'!P1</f>
        <v>2-c: Please rate how much you agree:  [I lost my attention during the task]</v>
      </c>
      <c r="C2" s="3" t="str">
        <f aca="false">'Dobot_questionnaire_V2.0_same_taskset'!AN1</f>
        <v>3-c: Please rate how much you agree:  [I lost my attention during the task]</v>
      </c>
      <c r="D2" s="3" t="str">
        <f aca="false">'Dobot_questionnaire_V2.0_same_taskset'!EF1</f>
        <v>7-c: Please rate how much you agree:  [I lost my attention during the task]</v>
      </c>
      <c r="E2" s="3" t="str">
        <f aca="false">'Dobot_questionnaire_V2.0_same_taskset'!FD1</f>
        <v>8-c: Please rate how much you agree:  [I lost my attention during the task]</v>
      </c>
    </row>
    <row r="3" customFormat="false" ht="12.8" hidden="false" customHeight="false" outlineLevel="0" collapsed="false">
      <c r="B3" s="3" t="n">
        <f aca="false">'Dobot_questionnaire_V2.0_same_taskset'!P2</f>
        <v>4</v>
      </c>
      <c r="C3" s="3" t="n">
        <f aca="false">'Dobot_questionnaire_V2.0_same_taskset'!AN2</f>
        <v>5</v>
      </c>
      <c r="D3" s="3" t="n">
        <f aca="false">'Dobot_questionnaire_V2.0_same_taskset'!EF2</f>
        <v>5</v>
      </c>
      <c r="E3" s="3" t="n">
        <f aca="false">'Dobot_questionnaire_V2.0_same_taskset'!FD2</f>
        <v>5</v>
      </c>
    </row>
    <row r="4" customFormat="false" ht="12.8" hidden="false" customHeight="false" outlineLevel="0" collapsed="false">
      <c r="B4" s="3" t="n">
        <f aca="false">'Dobot_questionnaire_V2.0_same_taskset'!P3</f>
        <v>1</v>
      </c>
      <c r="C4" s="3" t="n">
        <f aca="false">'Dobot_questionnaire_V2.0_same_taskset'!AN3</f>
        <v>2</v>
      </c>
      <c r="D4" s="3" t="n">
        <f aca="false">'Dobot_questionnaire_V2.0_same_taskset'!EF3</f>
        <v>4</v>
      </c>
      <c r="E4" s="3" t="n">
        <f aca="false">'Dobot_questionnaire_V2.0_same_taskset'!FD3</f>
        <v>4</v>
      </c>
    </row>
    <row r="5" customFormat="false" ht="12.8" hidden="false" customHeight="false" outlineLevel="0" collapsed="false">
      <c r="B5" s="3" t="n">
        <f aca="false">'Dobot_questionnaire_V2.0_same_taskset'!P4</f>
        <v>2</v>
      </c>
      <c r="C5" s="3" t="n">
        <f aca="false">'Dobot_questionnaire_V2.0_same_taskset'!AN4</f>
        <v>4</v>
      </c>
      <c r="D5" s="3" t="n">
        <f aca="false">'Dobot_questionnaire_V2.0_same_taskset'!EF4</f>
        <v>4</v>
      </c>
      <c r="E5" s="3" t="n">
        <f aca="false">'Dobot_questionnaire_V2.0_same_taskset'!FD4</f>
        <v>2</v>
      </c>
    </row>
    <row r="6" customFormat="false" ht="12.8" hidden="false" customHeight="false" outlineLevel="0" collapsed="false">
      <c r="B6" s="3" t="n">
        <f aca="false">'Dobot_questionnaire_V2.0_same_taskset'!P5</f>
        <v>1</v>
      </c>
      <c r="C6" s="3" t="n">
        <f aca="false">'Dobot_questionnaire_V2.0_same_taskset'!AN5</f>
        <v>1</v>
      </c>
      <c r="D6" s="3" t="n">
        <f aca="false">'Dobot_questionnaire_V2.0_same_taskset'!EF5</f>
        <v>4</v>
      </c>
      <c r="E6" s="3" t="n">
        <f aca="false">'Dobot_questionnaire_V2.0_same_taskset'!FD5</f>
        <v>3</v>
      </c>
    </row>
    <row r="7" customFormat="false" ht="12.8" hidden="false" customHeight="false" outlineLevel="0" collapsed="false">
      <c r="B7" s="3" t="n">
        <f aca="false">'Dobot_questionnaire_V2.0_same_taskset'!P6</f>
        <v>2</v>
      </c>
      <c r="C7" s="3" t="n">
        <f aca="false">'Dobot_questionnaire_V2.0_same_taskset'!AN6</f>
        <v>2</v>
      </c>
      <c r="D7" s="3" t="n">
        <f aca="false">'Dobot_questionnaire_V2.0_same_taskset'!EF6</f>
        <v>3</v>
      </c>
      <c r="E7" s="3" t="n">
        <f aca="false">'Dobot_questionnaire_V2.0_same_taskset'!FD6</f>
        <v>3</v>
      </c>
    </row>
    <row r="8" customFormat="false" ht="12.8" hidden="false" customHeight="false" outlineLevel="0" collapsed="false">
      <c r="B8" s="3" t="n">
        <f aca="false">'Dobot_questionnaire_V2.0_same_taskset'!P7</f>
        <v>4</v>
      </c>
      <c r="C8" s="3" t="n">
        <f aca="false">'Dobot_questionnaire_V2.0_same_taskset'!AN7</f>
        <v>1</v>
      </c>
      <c r="D8" s="3" t="n">
        <f aca="false">'Dobot_questionnaire_V2.0_same_taskset'!EF7</f>
        <v>4</v>
      </c>
      <c r="E8" s="3" t="n">
        <f aca="false">'Dobot_questionnaire_V2.0_same_taskset'!FD7</f>
        <v>5</v>
      </c>
    </row>
    <row r="9" customFormat="false" ht="12.8" hidden="false" customHeight="false" outlineLevel="0" collapsed="false">
      <c r="B9" s="3" t="n">
        <f aca="false">'Dobot_questionnaire_V2.0_same_taskset'!P8</f>
        <v>1</v>
      </c>
      <c r="C9" s="3" t="n">
        <f aca="false">'Dobot_questionnaire_V2.0_same_taskset'!AN8</f>
        <v>1</v>
      </c>
      <c r="D9" s="3" t="n">
        <f aca="false">'Dobot_questionnaire_V2.0_same_taskset'!EF8</f>
        <v>2</v>
      </c>
      <c r="E9" s="3" t="n">
        <f aca="false">'Dobot_questionnaire_V2.0_same_taskset'!FD8</f>
        <v>1</v>
      </c>
    </row>
    <row r="10" customFormat="false" ht="12.8" hidden="false" customHeight="false" outlineLevel="0" collapsed="false">
      <c r="B10" s="3" t="n">
        <f aca="false">'Dobot_questionnaire_V2.0_same_taskset'!P9</f>
        <v>2</v>
      </c>
      <c r="C10" s="3" t="n">
        <f aca="false">'Dobot_questionnaire_V2.0_same_taskset'!AN9</f>
        <v>4</v>
      </c>
      <c r="D10" s="3" t="n">
        <f aca="false">'Dobot_questionnaire_V2.0_same_taskset'!EF9</f>
        <v>4</v>
      </c>
      <c r="E10" s="3" t="n">
        <f aca="false">'Dobot_questionnaire_V2.0_same_taskset'!FD9</f>
        <v>4</v>
      </c>
    </row>
    <row r="14" customFormat="false" ht="12.8" hidden="false" customHeight="false" outlineLevel="0" collapsed="false">
      <c r="B14" s="25" t="s">
        <v>276</v>
      </c>
      <c r="C14" s="26"/>
      <c r="D14" s="26"/>
      <c r="E14" s="26"/>
      <c r="F14" s="26"/>
      <c r="G14" s="26"/>
      <c r="H14" s="26"/>
    </row>
    <row r="15" customFormat="false" ht="12.8" hidden="false" customHeight="false" outlineLevel="0" collapsed="false">
      <c r="B15" s="26"/>
      <c r="C15" s="26"/>
      <c r="D15" s="26"/>
      <c r="E15" s="26"/>
      <c r="F15" s="26"/>
      <c r="G15" s="26"/>
      <c r="H15" s="26"/>
    </row>
    <row r="16" customFormat="false" ht="12.8" hidden="false" customHeight="false" outlineLevel="0" collapsed="false">
      <c r="B16" s="26"/>
      <c r="C16" s="26"/>
      <c r="D16" s="26"/>
      <c r="E16" s="26"/>
      <c r="F16" s="26"/>
      <c r="G16" s="26"/>
      <c r="H16" s="26"/>
    </row>
    <row r="17" customFormat="false" ht="12.8" hidden="false" customHeight="false" outlineLevel="0" collapsed="false">
      <c r="B17" s="25" t="s">
        <v>232</v>
      </c>
      <c r="C17" s="26"/>
      <c r="D17" s="26"/>
      <c r="E17" s="26"/>
      <c r="F17" s="26"/>
      <c r="G17" s="26"/>
      <c r="H17" s="26"/>
    </row>
    <row r="18" customFormat="false" ht="12.8" hidden="false" customHeight="false" outlineLevel="0" collapsed="false">
      <c r="B18" s="26" t="s">
        <v>233</v>
      </c>
      <c r="C18" s="26" t="n">
        <v>0.05</v>
      </c>
      <c r="D18" s="26"/>
      <c r="E18" s="26"/>
      <c r="F18" s="26"/>
      <c r="G18" s="26"/>
      <c r="H18" s="26"/>
    </row>
    <row r="19" customFormat="false" ht="12.8" hidden="false" customHeight="false" outlineLevel="0" collapsed="false">
      <c r="B19" s="26"/>
      <c r="C19" s="26"/>
      <c r="D19" s="26"/>
      <c r="E19" s="26"/>
      <c r="F19" s="26"/>
      <c r="G19" s="26"/>
      <c r="H19" s="26"/>
    </row>
    <row r="20" customFormat="false" ht="12.8" hidden="false" customHeight="false" outlineLevel="0" collapsed="false">
      <c r="B20" s="26" t="s">
        <v>234</v>
      </c>
      <c r="C20" s="26" t="s">
        <v>235</v>
      </c>
      <c r="D20" s="26" t="s">
        <v>236</v>
      </c>
      <c r="E20" s="26" t="s">
        <v>237</v>
      </c>
      <c r="F20" s="26" t="s">
        <v>238</v>
      </c>
      <c r="G20" s="26"/>
      <c r="H20" s="26"/>
    </row>
    <row r="21" customFormat="false" ht="12.8" hidden="false" customHeight="false" outlineLevel="0" collapsed="false">
      <c r="B21" s="26" t="s">
        <v>239</v>
      </c>
      <c r="C21" s="26" t="n">
        <f aca="false">COUNT('Attention lost'!$B$3:$B$10)</f>
        <v>8</v>
      </c>
      <c r="D21" s="26" t="n">
        <f aca="false">SUM('Attention lost'!$B$3:$B$10)</f>
        <v>17</v>
      </c>
      <c r="E21" s="26" t="n">
        <f aca="false">AVERAGE('Attention lost'!$B$3:$B$10)</f>
        <v>2.125</v>
      </c>
      <c r="F21" s="26" t="n">
        <f aca="false">VAR('Attention lost'!$B$3:$B$10)</f>
        <v>1.55357142857143</v>
      </c>
      <c r="G21" s="26"/>
      <c r="H21" s="26"/>
    </row>
    <row r="22" customFormat="false" ht="12.8" hidden="false" customHeight="false" outlineLevel="0" collapsed="false">
      <c r="B22" s="26" t="s">
        <v>240</v>
      </c>
      <c r="C22" s="26" t="n">
        <f aca="false">COUNT('Attention lost'!$C$3:$C$10)</f>
        <v>8</v>
      </c>
      <c r="D22" s="26" t="n">
        <f aca="false">SUM('Attention lost'!$C$3:$C$10)</f>
        <v>20</v>
      </c>
      <c r="E22" s="26" t="n">
        <f aca="false">AVERAGE('Attention lost'!$C$3:$C$10)</f>
        <v>2.5</v>
      </c>
      <c r="F22" s="26" t="n">
        <f aca="false">VAR('Attention lost'!$C$3:$C$10)</f>
        <v>2.57142857142857</v>
      </c>
      <c r="G22" s="26"/>
      <c r="H22" s="26"/>
    </row>
    <row r="23" customFormat="false" ht="12.8" hidden="false" customHeight="false" outlineLevel="0" collapsed="false">
      <c r="B23" s="26" t="s">
        <v>241</v>
      </c>
      <c r="C23" s="26" t="n">
        <f aca="false">COUNT('Attention lost'!$D$3:$D$10)</f>
        <v>8</v>
      </c>
      <c r="D23" s="26" t="n">
        <f aca="false">SUM('Attention lost'!$D$3:$D$10)</f>
        <v>30</v>
      </c>
      <c r="E23" s="26" t="n">
        <f aca="false">AVERAGE('Attention lost'!$D$3:$D$10)</f>
        <v>3.75</v>
      </c>
      <c r="F23" s="26" t="n">
        <f aca="false">VAR('Attention lost'!$D$3:$D$10)</f>
        <v>0.785714285714286</v>
      </c>
      <c r="G23" s="26"/>
      <c r="H23" s="26"/>
    </row>
    <row r="24" customFormat="false" ht="12.8" hidden="false" customHeight="false" outlineLevel="0" collapsed="false">
      <c r="B24" s="26"/>
      <c r="C24" s="26"/>
      <c r="D24" s="26"/>
      <c r="E24" s="26"/>
      <c r="F24" s="26"/>
      <c r="G24" s="26"/>
      <c r="H24" s="26"/>
    </row>
    <row r="25" customFormat="false" ht="12.8" hidden="false" customHeight="false" outlineLevel="0" collapsed="false">
      <c r="B25" s="26" t="s">
        <v>242</v>
      </c>
      <c r="C25" s="26" t="s">
        <v>243</v>
      </c>
      <c r="D25" s="26" t="s">
        <v>244</v>
      </c>
      <c r="E25" s="26" t="s">
        <v>245</v>
      </c>
      <c r="F25" s="26" t="s">
        <v>246</v>
      </c>
      <c r="G25" s="26" t="s">
        <v>247</v>
      </c>
      <c r="H25" s="26" t="s">
        <v>248</v>
      </c>
    </row>
    <row r="26" customFormat="false" ht="12.8" hidden="false" customHeight="false" outlineLevel="0" collapsed="false">
      <c r="B26" s="26" t="s">
        <v>249</v>
      </c>
      <c r="C26" s="26" t="n">
        <f aca="false">SUMPRODUCT('Attention lost'!$D$21:$D$23,'Attention lost'!$E$21:$E$23)-SUM('Attention lost'!$D$21:$D$23)^2/SUM('Attention lost'!$C$21:$C$23)</f>
        <v>11.5833333333333</v>
      </c>
      <c r="D26" s="26" t="n">
        <f aca="false">COUNT('Attention lost'!$D$21:$D$23)-1</f>
        <v>2</v>
      </c>
      <c r="E26" s="26" t="n">
        <f aca="false">'Attention lost'!$C$26 / 'Attention lost'!$D$26</f>
        <v>5.79166666666667</v>
      </c>
      <c r="F26" s="26" t="n">
        <f aca="false">'Attention lost'!$E$26 / 'Attention lost'!$E$27</f>
        <v>3.53818181818182</v>
      </c>
      <c r="G26" s="26" t="n">
        <f aca="false">FDIST('Attention lost'!$F$26, 'Attention lost'!$D$26, 'Attention lost'!$D$27)</f>
        <v>0.047394023456442</v>
      </c>
      <c r="H26" s="26" t="n">
        <f aca="false">FINV('Attention lost'!$C$18, 'Attention lost'!$D$26, 'Attention lost'!$D$27)</f>
        <v>3.46680011154242</v>
      </c>
    </row>
    <row r="27" customFormat="false" ht="12.8" hidden="false" customHeight="false" outlineLevel="0" collapsed="false">
      <c r="B27" s="26" t="s">
        <v>250</v>
      </c>
      <c r="C27" s="26" t="n">
        <f aca="false">SUM(DEVSQ($B$3:$B$10),DEVSQ($C$3:$C$10),DEVSQ($D$3:$D$10))</f>
        <v>34.375</v>
      </c>
      <c r="D27" s="26" t="n">
        <f aca="false">SUM('Attention lost'!$C$21:$C$23)-COUNT('Attention lost'!$C$21:$C$23)</f>
        <v>21</v>
      </c>
      <c r="E27" s="26" t="n">
        <f aca="false">'Attention lost'!$C$27 / 'Attention lost'!$D$27</f>
        <v>1.63690476190476</v>
      </c>
      <c r="F27" s="26"/>
      <c r="G27" s="26"/>
      <c r="H27" s="26"/>
    </row>
    <row r="28" customFormat="false" ht="12.8" hidden="false" customHeight="false" outlineLevel="0" collapsed="false">
      <c r="B28" s="26" t="s">
        <v>251</v>
      </c>
      <c r="C28" s="26" t="n">
        <f aca="false">DEVSQ('Attention lost'!$B$3:$B$10,'Attention lost'!$C$3:$C$10,'Attention lost'!$D$3:$D$10)</f>
        <v>45.9583333333333</v>
      </c>
      <c r="D28" s="26" t="n">
        <f aca="false">SUM('Attention lost'!$C$21:$C$23) - 1</f>
        <v>23</v>
      </c>
      <c r="E28" s="26"/>
      <c r="F28" s="26"/>
      <c r="G28" s="26"/>
      <c r="H28" s="26"/>
    </row>
    <row r="29" customFormat="false" ht="12.8" hidden="false" customHeight="false" outlineLevel="0" collapsed="false">
      <c r="B29" s="26"/>
      <c r="C29" s="26"/>
      <c r="D29" s="26"/>
      <c r="E29" s="26"/>
      <c r="F29" s="26"/>
      <c r="G29" s="26"/>
      <c r="H29" s="2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/>
  <sheetData>
    <row r="1" customFormat="false" ht="12.8" hidden="false" customHeight="false" outlineLevel="0" collapsed="false">
      <c r="A1" s="2"/>
      <c r="B1" s="3" t="s">
        <v>225</v>
      </c>
      <c r="C1" s="3" t="s">
        <v>226</v>
      </c>
      <c r="D1" s="3" t="s">
        <v>224</v>
      </c>
      <c r="E1" s="3" t="s">
        <v>228</v>
      </c>
      <c r="F1" s="27"/>
      <c r="G1" s="27"/>
      <c r="H1" s="27"/>
    </row>
    <row r="2" customFormat="false" ht="92.75" hidden="false" customHeight="false" outlineLevel="0" collapsed="false">
      <c r="A2" s="27"/>
      <c r="B2" s="27" t="str">
        <f aca="false">'Dobot_questionnaire_V2.0_same_taskset'!Q1</f>
        <v>2-c: Please rate how much you agree:  [The robots interference distracted me ]</v>
      </c>
      <c r="C2" s="27" t="str">
        <f aca="false">'Dobot_questionnaire_V2.0_same_taskset'!AO1</f>
        <v>3-c: Please rate how much you agree:  [The robots interference distracted me ]</v>
      </c>
      <c r="D2" s="27" t="str">
        <f aca="false">'Dobot_questionnaire_V2.0_same_taskset'!EG1</f>
        <v>7-c: Please rate how much you agree:  [The robots interference distracted me ]</v>
      </c>
      <c r="E2" s="27"/>
      <c r="F2" s="27"/>
      <c r="G2" s="27"/>
      <c r="H2" s="27"/>
    </row>
    <row r="3" customFormat="false" ht="12.8" hidden="false" customHeight="false" outlineLevel="0" collapsed="false">
      <c r="A3" s="27"/>
      <c r="B3" s="27" t="s">
        <v>277</v>
      </c>
      <c r="C3" s="27" t="s">
        <v>278</v>
      </c>
      <c r="D3" s="27" t="s">
        <v>279</v>
      </c>
      <c r="E3" s="27"/>
      <c r="F3" s="27"/>
      <c r="G3" s="27"/>
      <c r="H3" s="27"/>
    </row>
    <row r="4" customFormat="false" ht="12.8" hidden="false" customHeight="false" outlineLevel="0" collapsed="false">
      <c r="A4" s="27"/>
      <c r="B4" s="27" t="n">
        <f aca="false">'Dobot_questionnaire_V2.0_same_taskset'!Q2</f>
        <v>2</v>
      </c>
      <c r="C4" s="27" t="n">
        <f aca="false">'Dobot_questionnaire_V2.0_same_taskset'!AO2</f>
        <v>3</v>
      </c>
      <c r="D4" s="27" t="n">
        <f aca="false">'Dobot_questionnaire_V2.0_same_taskset'!EG2</f>
        <v>5</v>
      </c>
      <c r="E4" s="27"/>
      <c r="F4" s="27"/>
      <c r="G4" s="27"/>
      <c r="H4" s="27"/>
    </row>
    <row r="5" customFormat="false" ht="12.8" hidden="false" customHeight="false" outlineLevel="0" collapsed="false">
      <c r="A5" s="27"/>
      <c r="B5" s="27" t="n">
        <f aca="false">'Dobot_questionnaire_V2.0_same_taskset'!Q3</f>
        <v>3</v>
      </c>
      <c r="C5" s="27" t="n">
        <f aca="false">'Dobot_questionnaire_V2.0_same_taskset'!AO3</f>
        <v>2</v>
      </c>
      <c r="D5" s="27" t="n">
        <f aca="false">'Dobot_questionnaire_V2.0_same_taskset'!EG3</f>
        <v>2</v>
      </c>
      <c r="E5" s="27"/>
      <c r="F5" s="27"/>
      <c r="G5" s="27"/>
      <c r="H5" s="27"/>
    </row>
    <row r="6" customFormat="false" ht="12.8" hidden="false" customHeight="false" outlineLevel="0" collapsed="false">
      <c r="A6" s="27"/>
      <c r="B6" s="27" t="n">
        <f aca="false">'Dobot_questionnaire_V2.0_same_taskset'!Q4</f>
        <v>3</v>
      </c>
      <c r="C6" s="27" t="n">
        <f aca="false">'Dobot_questionnaire_V2.0_same_taskset'!AO4</f>
        <v>3</v>
      </c>
      <c r="D6" s="27" t="n">
        <f aca="false">'Dobot_questionnaire_V2.0_same_taskset'!EG4</f>
        <v>1</v>
      </c>
      <c r="E6" s="27"/>
      <c r="F6" s="27"/>
      <c r="G6" s="27"/>
      <c r="H6" s="27"/>
    </row>
    <row r="7" customFormat="false" ht="12.8" hidden="false" customHeight="false" outlineLevel="0" collapsed="false">
      <c r="A7" s="27"/>
      <c r="B7" s="27" t="n">
        <f aca="false">'Dobot_questionnaire_V2.0_same_taskset'!Q5</f>
        <v>4</v>
      </c>
      <c r="C7" s="27" t="n">
        <f aca="false">'Dobot_questionnaire_V2.0_same_taskset'!AO5</f>
        <v>1</v>
      </c>
      <c r="D7" s="27" t="n">
        <f aca="false">'Dobot_questionnaire_V2.0_same_taskset'!EG5</f>
        <v>1</v>
      </c>
      <c r="E7" s="27"/>
      <c r="F7" s="27"/>
      <c r="G7" s="27"/>
      <c r="H7" s="27"/>
    </row>
    <row r="8" customFormat="false" ht="12.8" hidden="false" customHeight="false" outlineLevel="0" collapsed="false">
      <c r="A8" s="27"/>
      <c r="B8" s="27" t="n">
        <f aca="false">'Dobot_questionnaire_V2.0_same_taskset'!Q6</f>
        <v>2</v>
      </c>
      <c r="C8" s="27" t="n">
        <f aca="false">'Dobot_questionnaire_V2.0_same_taskset'!AO6</f>
        <v>2</v>
      </c>
      <c r="D8" s="27" t="n">
        <f aca="false">'Dobot_questionnaire_V2.0_same_taskset'!EG6</f>
        <v>1</v>
      </c>
      <c r="E8" s="27"/>
      <c r="F8" s="27"/>
      <c r="G8" s="27"/>
      <c r="H8" s="27"/>
    </row>
    <row r="9" customFormat="false" ht="12.8" hidden="false" customHeight="false" outlineLevel="0" collapsed="false">
      <c r="A9" s="27"/>
      <c r="B9" s="27" t="n">
        <f aca="false">'Dobot_questionnaire_V2.0_same_taskset'!Q7</f>
        <v>1</v>
      </c>
      <c r="C9" s="27" t="n">
        <f aca="false">'Dobot_questionnaire_V2.0_same_taskset'!AO7</f>
        <v>1</v>
      </c>
      <c r="D9" s="27" t="n">
        <f aca="false">'Dobot_questionnaire_V2.0_same_taskset'!EG7</f>
        <v>1</v>
      </c>
      <c r="E9" s="27"/>
      <c r="F9" s="27"/>
      <c r="G9" s="27"/>
      <c r="H9" s="27"/>
    </row>
    <row r="10" customFormat="false" ht="12.8" hidden="false" customHeight="false" outlineLevel="0" collapsed="false">
      <c r="A10" s="27"/>
      <c r="B10" s="27" t="n">
        <f aca="false">'Dobot_questionnaire_V2.0_same_taskset'!Q8</f>
        <v>1</v>
      </c>
      <c r="C10" s="27" t="n">
        <f aca="false">'Dobot_questionnaire_V2.0_same_taskset'!AO8</f>
        <v>1</v>
      </c>
      <c r="D10" s="27" t="n">
        <f aca="false">'Dobot_questionnaire_V2.0_same_taskset'!EG8</f>
        <v>1</v>
      </c>
      <c r="E10" s="27"/>
      <c r="F10" s="27"/>
      <c r="G10" s="27"/>
      <c r="H10" s="27"/>
    </row>
    <row r="11" customFormat="false" ht="12.8" hidden="false" customHeight="false" outlineLevel="0" collapsed="false">
      <c r="A11" s="27"/>
      <c r="B11" s="27" t="n">
        <f aca="false">'Dobot_questionnaire_V2.0_same_taskset'!Q9</f>
        <v>1</v>
      </c>
      <c r="C11" s="27" t="n">
        <f aca="false">'Dobot_questionnaire_V2.0_same_taskset'!AO9</f>
        <v>2</v>
      </c>
      <c r="D11" s="27" t="n">
        <f aca="false">'Dobot_questionnaire_V2.0_same_taskset'!EG9</f>
        <v>2</v>
      </c>
      <c r="E11" s="27"/>
      <c r="F11" s="27"/>
      <c r="G11" s="27"/>
      <c r="H11" s="27"/>
    </row>
    <row r="12" customFormat="false" ht="12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12.8" hidden="false" customHeight="false" outlineLevel="0" collapsed="false">
      <c r="A13" s="27"/>
      <c r="B13" s="27" t="s">
        <v>277</v>
      </c>
      <c r="C13" s="27" t="s">
        <v>278</v>
      </c>
      <c r="D13" s="27" t="s">
        <v>279</v>
      </c>
      <c r="E13" s="27"/>
      <c r="F13" s="27"/>
      <c r="G13" s="27"/>
      <c r="H13" s="27"/>
    </row>
    <row r="14" customFormat="false" ht="12.8" hidden="false" customHeight="false" outlineLevel="0" collapsed="false">
      <c r="A14" s="27" t="s">
        <v>280</v>
      </c>
      <c r="B14" s="27" t="n">
        <f aca="false">AVERAGE(B4:B11)</f>
        <v>2.125</v>
      </c>
      <c r="C14" s="27" t="n">
        <f aca="false">AVERAGE(C4:C11)</f>
        <v>1.875</v>
      </c>
      <c r="D14" s="27" t="n">
        <f aca="false">AVERAGE(D4:D11)</f>
        <v>1.75</v>
      </c>
      <c r="E14" s="27"/>
      <c r="F14" s="27"/>
      <c r="G14" s="27"/>
      <c r="H14" s="27"/>
    </row>
    <row r="15" customFormat="false" ht="12.8" hidden="false" customHeight="false" outlineLevel="0" collapsed="false">
      <c r="A15" s="27" t="s">
        <v>281</v>
      </c>
      <c r="B15" s="27" t="n">
        <f aca="false">STDEV(B4:B11)</f>
        <v>1.1259916264596</v>
      </c>
      <c r="C15" s="27" t="n">
        <f aca="false">STDEV(C4:C11)</f>
        <v>0.83452296039628</v>
      </c>
      <c r="D15" s="27" t="n">
        <f aca="false">STDEV(D4:D11)</f>
        <v>1.38873014965883</v>
      </c>
      <c r="E15" s="27"/>
      <c r="F15" s="27"/>
      <c r="G15" s="27"/>
      <c r="H15" s="27"/>
    </row>
    <row r="16" customFormat="false" ht="12.8" hidden="false" customHeight="false" outlineLevel="0" collapsed="false">
      <c r="A16" s="27" t="s">
        <v>282</v>
      </c>
      <c r="B16" s="27" t="n">
        <v>1</v>
      </c>
      <c r="C16" s="27" t="n">
        <v>2</v>
      </c>
      <c r="D16" s="27" t="n">
        <v>3</v>
      </c>
      <c r="E16" s="27"/>
      <c r="F16" s="27"/>
      <c r="G16" s="27"/>
      <c r="H16" s="27"/>
    </row>
    <row r="17" customFormat="false" ht="12.8" hidden="false" customHeight="false" outlineLevel="0" collapsed="false">
      <c r="A17" s="27"/>
      <c r="B17" s="27"/>
      <c r="C17" s="27"/>
      <c r="D17" s="27"/>
      <c r="E17" s="27"/>
      <c r="F17" s="27"/>
      <c r="G17" s="27"/>
      <c r="H17" s="27"/>
    </row>
    <row r="18" customFormat="false" ht="12.8" hidden="false" customHeight="false" outlineLevel="0" collapsed="false">
      <c r="A18" s="27"/>
      <c r="B18" s="27"/>
      <c r="C18" s="27"/>
      <c r="D18" s="27"/>
      <c r="E18" s="27"/>
      <c r="F18" s="27"/>
      <c r="G18" s="27"/>
      <c r="H18" s="27"/>
    </row>
    <row r="19" customFormat="false" ht="12.8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</row>
    <row r="20" customFormat="false" ht="12.8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</row>
    <row r="21" customFormat="false" ht="35.5" hidden="false" customHeight="false" outlineLevel="0" collapsed="false">
      <c r="A21" s="27"/>
      <c r="B21" s="27"/>
      <c r="C21" s="10" t="s">
        <v>232</v>
      </c>
      <c r="D21" s="27"/>
      <c r="E21" s="27"/>
      <c r="F21" s="27"/>
      <c r="G21" s="27"/>
      <c r="H21" s="27"/>
    </row>
    <row r="22" customFormat="false" ht="12.8" hidden="false" customHeight="false" outlineLevel="0" collapsed="false">
      <c r="A22" s="27"/>
      <c r="B22" s="27"/>
      <c r="C22" s="27" t="s">
        <v>233</v>
      </c>
      <c r="D22" s="27" t="n">
        <v>0.05</v>
      </c>
      <c r="E22" s="27"/>
      <c r="F22" s="27"/>
      <c r="G22" s="27"/>
      <c r="H22" s="27"/>
    </row>
    <row r="23" customFormat="false" ht="12.8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</row>
    <row r="24" customFormat="false" ht="12.8" hidden="false" customHeight="false" outlineLevel="0" collapsed="false">
      <c r="A24" s="27"/>
      <c r="B24" s="27"/>
      <c r="C24" s="27" t="s">
        <v>234</v>
      </c>
      <c r="D24" s="27" t="s">
        <v>235</v>
      </c>
      <c r="E24" s="27" t="s">
        <v>236</v>
      </c>
      <c r="F24" s="27" t="s">
        <v>237</v>
      </c>
      <c r="G24" s="27" t="s">
        <v>238</v>
      </c>
      <c r="H24" s="27"/>
    </row>
    <row r="25" customFormat="false" ht="12.8" hidden="false" customHeight="false" outlineLevel="0" collapsed="false">
      <c r="A25" s="27"/>
      <c r="B25" s="27"/>
      <c r="C25" s="27" t="s">
        <v>239</v>
      </c>
      <c r="D25" s="27" t="n">
        <f aca="false">COUNT(Sheet10!$B$4:$B$11)</f>
        <v>8</v>
      </c>
      <c r="E25" s="27" t="n">
        <f aca="false">SUM(Sheet10!$B$4:$B$11)</f>
        <v>17</v>
      </c>
      <c r="F25" s="27" t="n">
        <f aca="false">AVERAGE(Sheet10!$B$4:$B$11)</f>
        <v>2.125</v>
      </c>
      <c r="G25" s="27" t="n">
        <f aca="false">VAR(Sheet10!$B$4:$B$11)</f>
        <v>1.26785714285714</v>
      </c>
      <c r="H25" s="27"/>
    </row>
    <row r="26" customFormat="false" ht="12.8" hidden="false" customHeight="false" outlineLevel="0" collapsed="false">
      <c r="A26" s="27"/>
      <c r="B26" s="27"/>
      <c r="C26" s="27" t="s">
        <v>240</v>
      </c>
      <c r="D26" s="27" t="n">
        <f aca="false">COUNT(Sheet10!$C$4:$C$11)</f>
        <v>8</v>
      </c>
      <c r="E26" s="27" t="n">
        <f aca="false">SUM(Sheet10!$C$4:$C$11)</f>
        <v>15</v>
      </c>
      <c r="F26" s="27" t="n">
        <f aca="false">AVERAGE(Sheet10!$C$4:$C$11)</f>
        <v>1.875</v>
      </c>
      <c r="G26" s="27" t="n">
        <f aca="false">VAR(Sheet10!$C$4:$C$11)</f>
        <v>0.696428571428571</v>
      </c>
      <c r="H26" s="27"/>
    </row>
    <row r="27" customFormat="false" ht="12.8" hidden="false" customHeight="false" outlineLevel="0" collapsed="false">
      <c r="A27" s="27"/>
      <c r="B27" s="27"/>
      <c r="C27" s="27" t="s">
        <v>241</v>
      </c>
      <c r="D27" s="27" t="n">
        <f aca="false">COUNT(Sheet10!$D$4:$D$11)</f>
        <v>8</v>
      </c>
      <c r="E27" s="27" t="n">
        <f aca="false">SUM(Sheet10!$D$4:$D$11)</f>
        <v>14</v>
      </c>
      <c r="F27" s="27" t="n">
        <f aca="false">AVERAGE(Sheet10!$D$4:$D$11)</f>
        <v>1.75</v>
      </c>
      <c r="G27" s="27" t="n">
        <f aca="false">VAR(Sheet10!$D$4:$D$11)</f>
        <v>1.92857142857143</v>
      </c>
      <c r="H27" s="27"/>
    </row>
    <row r="28" customFormat="false" ht="12.8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</row>
    <row r="29" customFormat="false" ht="24.05" hidden="false" customHeight="false" outlineLevel="0" collapsed="false">
      <c r="A29" s="27"/>
      <c r="B29" s="27"/>
      <c r="C29" s="27" t="s">
        <v>242</v>
      </c>
      <c r="D29" s="27" t="s">
        <v>243</v>
      </c>
      <c r="E29" s="27" t="s">
        <v>244</v>
      </c>
      <c r="F29" s="27" t="s">
        <v>245</v>
      </c>
      <c r="G29" s="27" t="s">
        <v>246</v>
      </c>
      <c r="H29" s="27" t="s">
        <v>247</v>
      </c>
      <c r="I29" s="0" t="s">
        <v>248</v>
      </c>
    </row>
    <row r="30" customFormat="false" ht="24.05" hidden="false" customHeight="false" outlineLevel="0" collapsed="false">
      <c r="A30" s="27"/>
      <c r="B30" s="27"/>
      <c r="C30" s="27" t="s">
        <v>249</v>
      </c>
      <c r="D30" s="27" t="n">
        <f aca="false">SUMPRODUCT(Sheet10!$E$25:$E$27,Sheet10!$F$25:$F$27)-SUM(Sheet10!$E$25:$E$27)^2/SUM(Sheet10!$D$25:$D$27)</f>
        <v>0.583333333333329</v>
      </c>
      <c r="E30" s="27" t="n">
        <f aca="false">COUNT(Sheet10!$E$25:$E$27)-1</f>
        <v>2</v>
      </c>
      <c r="F30" s="27" t="n">
        <f aca="false">Sheet10!$D$30 / Sheet10!$E$30</f>
        <v>0.291666666666664</v>
      </c>
      <c r="G30" s="27" t="n">
        <f aca="false">Sheet10!$F$30 / Sheet10!$F$31</f>
        <v>0.224770642201833</v>
      </c>
      <c r="H30" s="27" t="n">
        <f aca="false">FDIST(Sheet10!$G$30, Sheet10!$E$30, Sheet10!$E$31)</f>
        <v>0.800596157601152</v>
      </c>
      <c r="I30" s="0" t="n">
        <f aca="false">FINV(Sheet10!$D$22, Sheet10!$E$30, Sheet10!$E$31)</f>
        <v>3.46680011154242</v>
      </c>
    </row>
    <row r="31" customFormat="false" ht="24.05" hidden="false" customHeight="false" outlineLevel="0" collapsed="false">
      <c r="A31" s="27"/>
      <c r="B31" s="27"/>
      <c r="C31" s="27" t="s">
        <v>250</v>
      </c>
      <c r="D31" s="27" t="n">
        <f aca="false">SUM(DEVSQ(Sheet10!$B$4:$B$11),DEVSQ(Sheet10!$C$4:$C$11),DEVSQ(Sheet10!$D$4:$D$11))</f>
        <v>27.25</v>
      </c>
      <c r="E31" s="27" t="n">
        <f aca="false">SUM(Sheet10!$D$25:$D$27)-COUNT(Sheet10!$D$25:$D$27)</f>
        <v>21</v>
      </c>
      <c r="F31" s="27" t="n">
        <f aca="false">Sheet10!$D$31 / Sheet10!$E$31</f>
        <v>1.29761904761905</v>
      </c>
      <c r="G31" s="27"/>
      <c r="H31" s="27"/>
    </row>
    <row r="32" customFormat="false" ht="12.8" hidden="false" customHeight="false" outlineLevel="0" collapsed="false">
      <c r="A32" s="27"/>
      <c r="B32" s="27"/>
      <c r="C32" s="27" t="s">
        <v>251</v>
      </c>
      <c r="D32" s="27" t="n">
        <f aca="false">DEVSQ(Sheet10!$B$4:$B$11,Sheet10!$C$4:$C$11,Sheet10!$D$4:$D$11)</f>
        <v>27.8333333333333</v>
      </c>
      <c r="E32" s="27" t="n">
        <f aca="false">SUM(Sheet10!$D$25:$D$27) - 1</f>
        <v>23</v>
      </c>
      <c r="F32" s="27"/>
      <c r="G32" s="27"/>
      <c r="H32" s="27"/>
    </row>
    <row r="33" customFormat="false" ht="12.8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</row>
    <row r="34" customFormat="false" ht="12.8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</row>
    <row r="35" customFormat="false" ht="12.8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</row>
    <row r="39" customFormat="false" ht="12.8" hidden="false" customHeight="false" outlineLevel="0" collapsed="false">
      <c r="C39" s="11" t="s">
        <v>283</v>
      </c>
    </row>
    <row r="40" customFormat="false" ht="12.8" hidden="false" customHeight="false" outlineLevel="0" collapsed="false">
      <c r="C40" s="0" t="s">
        <v>233</v>
      </c>
      <c r="D40" s="0" t="n">
        <v>0.05</v>
      </c>
    </row>
    <row r="41" customFormat="false" ht="12.8" hidden="false" customHeight="false" outlineLevel="0" collapsed="false">
      <c r="C41" s="0" t="s">
        <v>263</v>
      </c>
      <c r="D41" s="0" t="n">
        <v>0</v>
      </c>
    </row>
    <row r="42" customFormat="false" ht="12.8" hidden="false" customHeight="false" outlineLevel="0" collapsed="false">
      <c r="D42" s="11" t="s">
        <v>264</v>
      </c>
      <c r="E42" s="11" t="s">
        <v>265</v>
      </c>
    </row>
    <row r="43" customFormat="false" ht="12.8" hidden="false" customHeight="false" outlineLevel="0" collapsed="false">
      <c r="C43" s="0" t="s">
        <v>237</v>
      </c>
      <c r="D43" s="0" t="n">
        <f aca="false">AVERAGE(Sheet10!$B$4:$B$11)</f>
        <v>2.125</v>
      </c>
      <c r="E43" s="0" t="n">
        <f aca="false">AVERAGE(Sheet10!$D$4:$D$11)</f>
        <v>1.75</v>
      </c>
    </row>
    <row r="44" customFormat="false" ht="12.8" hidden="false" customHeight="false" outlineLevel="0" collapsed="false">
      <c r="C44" s="0" t="s">
        <v>238</v>
      </c>
      <c r="D44" s="0" t="n">
        <f aca="false">VAR(Sheet10!$B$4:$B$11)</f>
        <v>1.26785714285714</v>
      </c>
      <c r="E44" s="0" t="n">
        <f aca="false">VAR(Sheet10!$D$4:$D$11)</f>
        <v>1.92857142857143</v>
      </c>
    </row>
    <row r="45" customFormat="false" ht="12.8" hidden="false" customHeight="false" outlineLevel="0" collapsed="false">
      <c r="C45" s="0" t="s">
        <v>266</v>
      </c>
      <c r="D45" s="0" t="n">
        <f aca="false">COUNT(Sheet10!$B$4:$B$11)</f>
        <v>8</v>
      </c>
      <c r="E45" s="0" t="n">
        <f aca="false">COUNT(Sheet10!$D$4:$D$11)</f>
        <v>8</v>
      </c>
    </row>
    <row r="46" customFormat="false" ht="12.8" hidden="false" customHeight="false" outlineLevel="0" collapsed="false">
      <c r="C46" s="0" t="s">
        <v>267</v>
      </c>
      <c r="D46" s="0" t="n">
        <f aca="false">CORREL(Sheet10!$B$4:$B$11,Sheet10!$D$4:$D$11)</f>
        <v>-0.0685188709827532</v>
      </c>
    </row>
    <row r="47" customFormat="false" ht="12.8" hidden="false" customHeight="false" outlineLevel="0" collapsed="false">
      <c r="C47" s="0" t="s">
        <v>268</v>
      </c>
      <c r="D47" s="0" t="n">
        <f aca="false" t="array" ref="D47:D47">AVERAGE(IF(ISODD(IF(ISNUMBER(Sheet10!$B$4:$B$11), 1, 0) * IF(ISNUMBER(Sheet10!$D$4:$D$11), 1, 0)), Sheet10!$B$4:$B$11 - Sheet10!$D$4:$D$11, "NA"))</f>
        <v>0.375</v>
      </c>
    </row>
    <row r="48" customFormat="false" ht="12.8" hidden="false" customHeight="false" outlineLevel="0" collapsed="false">
      <c r="C48" s="0" t="s">
        <v>269</v>
      </c>
      <c r="D48" s="0" t="n">
        <f aca="false" t="array" ref="D48:D48">VAR(IF(ISODD(IF(ISNUMBER(Sheet10!$B$4:$B$11), 1, 0) * IF(ISNUMBER(Sheet10!$D$4:$D$11), 1, 0)), Sheet10!$B$4:$B$11 - Sheet10!$D$4:$D$11, "NA"))</f>
        <v>3.41071428571429</v>
      </c>
    </row>
    <row r="49" customFormat="false" ht="12.8" hidden="false" customHeight="false" outlineLevel="0" collapsed="false">
      <c r="C49" s="0" t="s">
        <v>244</v>
      </c>
      <c r="D49" s="0" t="n">
        <f aca="false" t="array" ref="D49:D49">SUM(IF(ISNUMBER(Sheet10!$B$4:$B$11), 1, 0) * IF(ISNUMBER(Sheet10!$D$4:$D$11), 1, 0)) - 1</f>
        <v>7</v>
      </c>
    </row>
    <row r="50" customFormat="false" ht="12.8" hidden="false" customHeight="false" outlineLevel="0" collapsed="false">
      <c r="C50" s="0" t="s">
        <v>270</v>
      </c>
      <c r="D50" s="0" t="n">
        <f aca="false">(Sheet10!$D$47 - Sheet10!$D$41) / (Sheet10!$D$48 / ( Sheet10!$D$49 + 1)) ^ 0.5</f>
        <v>0.57431953818164</v>
      </c>
    </row>
    <row r="51" customFormat="false" ht="12.8" hidden="false" customHeight="false" outlineLevel="0" collapsed="false">
      <c r="C51" s="0" t="s">
        <v>271</v>
      </c>
      <c r="D51" s="0" t="n">
        <f aca="false">TDIST(ABS(Sheet10!$D$50), Sheet10!$D$49, 1)</f>
        <v>0.291863731222129</v>
      </c>
    </row>
    <row r="52" customFormat="false" ht="12.8" hidden="false" customHeight="false" outlineLevel="0" collapsed="false">
      <c r="C52" s="0" t="s">
        <v>272</v>
      </c>
      <c r="D52" s="0" t="n">
        <f aca="false">TINV(2*Sheet10!$D$40, Sheet10!$D$49)</f>
        <v>1.89457860509001</v>
      </c>
    </row>
    <row r="53" customFormat="false" ht="12.8" hidden="false" customHeight="false" outlineLevel="0" collapsed="false">
      <c r="C53" s="0" t="s">
        <v>273</v>
      </c>
      <c r="D53" s="0" t="n">
        <f aca="false">TDIST(ABS(Sheet10!$D$50), Sheet10!$D$49, 2)</f>
        <v>0.583727462444259</v>
      </c>
    </row>
    <row r="54" customFormat="false" ht="12.8" hidden="false" customHeight="false" outlineLevel="0" collapsed="false">
      <c r="C54" s="0" t="s">
        <v>274</v>
      </c>
      <c r="D54" s="0" t="n">
        <f aca="false">TINV(Sheet10!$D$40, Sheet10!$D$49)</f>
        <v>2.36462425159279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2" min="1" style="0" width="32.265306122449"/>
  </cols>
  <sheetData>
    <row r="1" s="3" customFormat="true" ht="46.95" hidden="false" customHeight="false" outlineLevel="0" collapsed="false">
      <c r="A1" s="10" t="s">
        <v>284</v>
      </c>
      <c r="B1" s="3" t="s">
        <v>201</v>
      </c>
      <c r="C1" s="3" t="s">
        <v>203</v>
      </c>
      <c r="D1" s="3" t="s">
        <v>204</v>
      </c>
      <c r="E1" s="3" t="s">
        <v>202</v>
      </c>
      <c r="F1" s="3" t="s">
        <v>205</v>
      </c>
      <c r="G1" s="3" t="s">
        <v>206</v>
      </c>
      <c r="H1" s="3" t="s">
        <v>207</v>
      </c>
      <c r="I1" s="3" t="s">
        <v>208</v>
      </c>
      <c r="J1" s="3" t="s">
        <v>209</v>
      </c>
      <c r="K1" s="3" t="s">
        <v>210</v>
      </c>
      <c r="AMJ1" s="0"/>
    </row>
    <row r="2" customFormat="false" ht="12.8" hidden="false" customHeight="false" outlineLevel="0" collapsed="false">
      <c r="A2" s="10" t="s">
        <v>285</v>
      </c>
      <c r="B2" s="3" t="s">
        <v>286</v>
      </c>
      <c r="C2" s="3" t="s">
        <v>287</v>
      </c>
      <c r="D2" s="3" t="s">
        <v>288</v>
      </c>
      <c r="F2" s="3" t="s">
        <v>289</v>
      </c>
      <c r="G2" s="3" t="s">
        <v>290</v>
      </c>
      <c r="H2" s="3" t="s">
        <v>291</v>
      </c>
    </row>
    <row r="3" customFormat="false" ht="12.8" hidden="false" customHeight="false" outlineLevel="0" collapsed="false">
      <c r="A3" s="11"/>
      <c r="B3" s="0" t="n">
        <v>3</v>
      </c>
      <c r="C3" s="0" t="n">
        <v>5</v>
      </c>
      <c r="D3" s="0" t="n">
        <v>5</v>
      </c>
      <c r="E3" s="0" t="n">
        <v>3</v>
      </c>
      <c r="F3" s="0" t="n">
        <v>5</v>
      </c>
      <c r="G3" s="0" t="n">
        <v>3</v>
      </c>
      <c r="H3" s="0" t="n">
        <v>3</v>
      </c>
      <c r="I3" s="0" t="n">
        <v>3</v>
      </c>
      <c r="J3" s="0" t="n">
        <v>4</v>
      </c>
      <c r="K3" s="0" t="n">
        <v>4</v>
      </c>
      <c r="L3" s="3"/>
      <c r="M3" s="3"/>
      <c r="N3" s="3"/>
      <c r="O3" s="3"/>
      <c r="P3" s="3"/>
      <c r="Q3" s="3"/>
      <c r="R3" s="3"/>
      <c r="S3" s="3"/>
      <c r="T3" s="3"/>
    </row>
    <row r="4" customFormat="false" ht="12.8" hidden="false" customHeight="false" outlineLevel="0" collapsed="false">
      <c r="A4" s="11"/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4</v>
      </c>
      <c r="H4" s="0" t="n">
        <v>4</v>
      </c>
      <c r="I4" s="0" t="n">
        <v>4</v>
      </c>
      <c r="J4" s="0" t="n">
        <v>4</v>
      </c>
      <c r="K4" s="0" t="n">
        <v>4</v>
      </c>
      <c r="L4" s="3"/>
      <c r="M4" s="3"/>
      <c r="N4" s="3"/>
      <c r="O4" s="3"/>
      <c r="P4" s="3"/>
      <c r="Q4" s="3"/>
      <c r="R4" s="3"/>
      <c r="S4" s="3"/>
      <c r="T4" s="3"/>
    </row>
    <row r="5" customFormat="false" ht="12.8" hidden="false" customHeight="false" outlineLevel="0" collapsed="false">
      <c r="A5" s="11"/>
      <c r="B5" s="0" t="n">
        <v>4</v>
      </c>
      <c r="C5" s="0" t="n">
        <v>5</v>
      </c>
      <c r="D5" s="0" t="n">
        <v>2</v>
      </c>
      <c r="E5" s="0" t="n">
        <v>5</v>
      </c>
      <c r="F5" s="0" t="n">
        <v>2</v>
      </c>
      <c r="G5" s="0" t="n">
        <v>4</v>
      </c>
      <c r="H5" s="0" t="n">
        <v>5</v>
      </c>
      <c r="I5" s="0" t="n">
        <v>3</v>
      </c>
      <c r="J5" s="0" t="n">
        <v>5</v>
      </c>
      <c r="K5" s="0" t="n">
        <v>4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12.8" hidden="false" customHeight="false" outlineLevel="0" collapsed="false">
      <c r="A6" s="11"/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  <c r="G6" s="0" t="n">
        <v>2</v>
      </c>
      <c r="H6" s="0" t="n">
        <v>4</v>
      </c>
      <c r="I6" s="0" t="n">
        <v>3</v>
      </c>
      <c r="J6" s="0" t="n">
        <v>4</v>
      </c>
      <c r="K6" s="0" t="n">
        <v>4</v>
      </c>
      <c r="L6" s="3"/>
      <c r="M6" s="3"/>
      <c r="N6" s="3"/>
      <c r="O6" s="3"/>
      <c r="P6" s="3"/>
      <c r="Q6" s="3"/>
      <c r="R6" s="3"/>
      <c r="S6" s="3"/>
      <c r="T6" s="3"/>
    </row>
    <row r="7" customFormat="false" ht="12.8" hidden="false" customHeight="false" outlineLevel="0" collapsed="false">
      <c r="A7" s="11"/>
      <c r="B7" s="0" t="n">
        <v>4</v>
      </c>
      <c r="C7" s="0" t="n">
        <v>5</v>
      </c>
      <c r="D7" s="0" t="n">
        <v>4</v>
      </c>
      <c r="E7" s="0" t="n">
        <v>5</v>
      </c>
      <c r="F7" s="0" t="n">
        <v>3</v>
      </c>
      <c r="G7" s="0" t="n">
        <v>5</v>
      </c>
      <c r="H7" s="0" t="n">
        <v>5</v>
      </c>
      <c r="I7" s="0" t="n">
        <v>1</v>
      </c>
      <c r="J7" s="0" t="n">
        <v>4</v>
      </c>
      <c r="K7" s="0" t="n">
        <v>5</v>
      </c>
      <c r="L7" s="3"/>
      <c r="M7" s="3"/>
      <c r="N7" s="3"/>
      <c r="O7" s="3"/>
      <c r="P7" s="3"/>
      <c r="Q7" s="3"/>
      <c r="R7" s="3"/>
      <c r="S7" s="3"/>
      <c r="T7" s="3"/>
    </row>
    <row r="8" customFormat="false" ht="12.8" hidden="false" customHeight="false" outlineLevel="0" collapsed="false">
      <c r="A8" s="11"/>
      <c r="B8" s="0" t="n">
        <v>2</v>
      </c>
      <c r="C8" s="0" t="n">
        <v>5</v>
      </c>
      <c r="D8" s="0" t="n">
        <v>5</v>
      </c>
      <c r="E8" s="0" t="n">
        <v>5</v>
      </c>
      <c r="F8" s="0" t="n">
        <v>3</v>
      </c>
      <c r="G8" s="0" t="n">
        <v>4</v>
      </c>
      <c r="H8" s="0" t="n">
        <v>4</v>
      </c>
      <c r="I8" s="0" t="n">
        <v>2</v>
      </c>
      <c r="J8" s="0" t="n">
        <v>5</v>
      </c>
      <c r="K8" s="0" t="n">
        <v>4</v>
      </c>
      <c r="L8" s="3"/>
      <c r="M8" s="3"/>
      <c r="N8" s="3"/>
      <c r="O8" s="3"/>
      <c r="P8" s="3"/>
      <c r="Q8" s="3"/>
      <c r="R8" s="3"/>
      <c r="S8" s="3"/>
      <c r="T8" s="3"/>
    </row>
    <row r="9" customFormat="false" ht="12.8" hidden="false" customHeight="false" outlineLevel="0" collapsed="false">
      <c r="A9" s="11"/>
      <c r="B9" s="0" t="n">
        <v>3</v>
      </c>
      <c r="C9" s="0" t="n">
        <v>5</v>
      </c>
      <c r="D9" s="0" t="n">
        <v>3</v>
      </c>
      <c r="E9" s="0" t="n">
        <v>5</v>
      </c>
      <c r="F9" s="0" t="n">
        <v>3</v>
      </c>
      <c r="G9" s="0" t="n">
        <v>5</v>
      </c>
      <c r="H9" s="0" t="n">
        <v>5</v>
      </c>
      <c r="I9" s="0" t="n">
        <v>1</v>
      </c>
      <c r="J9" s="0" t="n">
        <v>5</v>
      </c>
      <c r="K9" s="0" t="n">
        <v>5</v>
      </c>
      <c r="L9" s="3"/>
      <c r="M9" s="3"/>
      <c r="N9" s="3"/>
      <c r="O9" s="3"/>
      <c r="P9" s="3"/>
      <c r="Q9" s="3"/>
      <c r="R9" s="3"/>
      <c r="S9" s="3"/>
      <c r="T9" s="3"/>
    </row>
    <row r="10" customFormat="false" ht="12.8" hidden="false" customHeight="false" outlineLevel="0" collapsed="false">
      <c r="A10" s="11"/>
      <c r="B10" s="0" t="n">
        <v>4</v>
      </c>
      <c r="C10" s="0" t="n">
        <v>5</v>
      </c>
      <c r="D10" s="0" t="n">
        <v>4</v>
      </c>
      <c r="E10" s="0" t="n">
        <v>4</v>
      </c>
      <c r="F10" s="0" t="n">
        <v>5</v>
      </c>
      <c r="G10" s="0" t="n">
        <v>3</v>
      </c>
      <c r="H10" s="0" t="n">
        <v>3</v>
      </c>
      <c r="I10" s="0" t="n">
        <v>3</v>
      </c>
      <c r="J10" s="0" t="n">
        <v>3</v>
      </c>
      <c r="K10" s="0" t="n">
        <v>3</v>
      </c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2.8" hidden="false" customHeight="false" outlineLevel="0" collapsed="false">
      <c r="A11" s="11"/>
      <c r="B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24.05" hidden="false" customHeight="false" outlineLevel="0" collapsed="false">
      <c r="A12" s="11" t="s">
        <v>285</v>
      </c>
      <c r="B12" s="3" t="s">
        <v>286</v>
      </c>
      <c r="C12" s="3" t="s">
        <v>287</v>
      </c>
      <c r="D12" s="3" t="s">
        <v>288</v>
      </c>
      <c r="E12" s="3" t="s">
        <v>292</v>
      </c>
      <c r="F12" s="3" t="s">
        <v>289</v>
      </c>
      <c r="G12" s="3" t="s">
        <v>290</v>
      </c>
      <c r="H12" s="3" t="s">
        <v>291</v>
      </c>
      <c r="I12" s="3" t="s">
        <v>293</v>
      </c>
      <c r="J12" s="3" t="s">
        <v>294</v>
      </c>
      <c r="K12" s="3" t="s">
        <v>295</v>
      </c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2.8" hidden="false" customHeight="false" outlineLevel="0" collapsed="false">
      <c r="A13" s="11" t="s">
        <v>280</v>
      </c>
      <c r="B13" s="3" t="n">
        <f aca="false">AVERAGE(B3:B10)</f>
        <v>3.5</v>
      </c>
      <c r="C13" s="3" t="n">
        <f aca="false">AVERAGE(C3:C10)</f>
        <v>4.75</v>
      </c>
      <c r="D13" s="3" t="n">
        <f aca="false">AVERAGE(D3:D10)</f>
        <v>3.875</v>
      </c>
      <c r="E13" s="3" t="n">
        <v>3.5</v>
      </c>
      <c r="F13" s="3" t="n">
        <f aca="false">AVERAGE(F3:F10)</f>
        <v>3.625</v>
      </c>
      <c r="G13" s="3" t="n">
        <f aca="false">AVERAGE(G3:G10)</f>
        <v>3.75</v>
      </c>
      <c r="H13" s="3" t="n">
        <f aca="false">AVERAGE(H3:H10)</f>
        <v>4.125</v>
      </c>
      <c r="I13" s="3" t="n">
        <f aca="false">AVERAGE(I3:I10)</f>
        <v>2.5</v>
      </c>
      <c r="J13" s="3" t="n">
        <f aca="false">AVERAGE(J3:J10)</f>
        <v>4.25</v>
      </c>
      <c r="K13" s="3" t="n">
        <f aca="false">AVERAGE(K3:K10)</f>
        <v>4.125</v>
      </c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2.8" hidden="false" customHeight="false" outlineLevel="0" collapsed="false">
      <c r="A14" s="11" t="s">
        <v>296</v>
      </c>
      <c r="B14" s="3" t="n">
        <v>3</v>
      </c>
      <c r="C14" s="3" t="n">
        <f aca="false">STDEV(C3:C10)</f>
        <v>0.462910049886276</v>
      </c>
      <c r="D14" s="3" t="n">
        <f aca="false">STDEV(D3:D10)</f>
        <v>0.991031208965115</v>
      </c>
      <c r="E14" s="3" t="n">
        <f aca="false">STDEV(E3:E10)</f>
        <v>0.744023809142845</v>
      </c>
      <c r="F14" s="3" t="n">
        <f aca="false">STDEV(F3:F10)</f>
        <v>1.06066017177982</v>
      </c>
      <c r="G14" s="3" t="n">
        <f aca="false">STDEV(G3:G10)</f>
        <v>1.03509833901353</v>
      </c>
      <c r="H14" s="3" t="n">
        <f aca="false">STDEV(H3:H10)</f>
        <v>0.83452296039628</v>
      </c>
      <c r="I14" s="3" t="n">
        <f aca="false">STDEV(I3:I10)</f>
        <v>1.0690449676497</v>
      </c>
      <c r="J14" s="3" t="n">
        <f aca="false">STDEV(J3:J10)</f>
        <v>0.707106781186548</v>
      </c>
      <c r="K14" s="3" t="n">
        <f aca="false">STDEV(K3:K10)</f>
        <v>0.640869944461656</v>
      </c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2.8" hidden="false" customHeight="false" outlineLevel="0" collapsed="false">
      <c r="A15" s="11" t="s">
        <v>297</v>
      </c>
      <c r="B15" s="3" t="n">
        <f aca="false">STDEV(B3:B10)/SQRT(COUNT(B3:B10))</f>
        <v>0.267261241912424</v>
      </c>
      <c r="C15" s="3" t="n">
        <f aca="false">STDEV(C3:C10)/SQRT(COUNT(C3:C10))</f>
        <v>0.163663417676994</v>
      </c>
      <c r="D15" s="3" t="n">
        <f aca="false">STDEV(D3:D10)/SQRT(COUNT(D3:D10))</f>
        <v>0.350382444113368</v>
      </c>
      <c r="E15" s="3" t="n">
        <f aca="false">STDEV(E3:E10)/SQRT(COUNT(E3:E10))</f>
        <v>0.263052140404576</v>
      </c>
      <c r="F15" s="3" t="n">
        <f aca="false">STDEV(F3:F10)/SQRT(COUNT(F3:F10))</f>
        <v>0.375</v>
      </c>
      <c r="G15" s="3" t="n">
        <f aca="false">STDEV(G3:G10)/SQRT(COUNT(G3:G10))</f>
        <v>0.3659625273557</v>
      </c>
      <c r="H15" s="3" t="n">
        <f aca="false">STDEV(H3:H10)/SQRT(COUNT(H3:H10))</f>
        <v>0.295048422176041</v>
      </c>
      <c r="I15" s="3" t="n">
        <f aca="false">STDEV(I3:I10)/SQRT(COUNT(I3:I10))</f>
        <v>0.377964473009227</v>
      </c>
      <c r="J15" s="3" t="n">
        <f aca="false">STDEV(J3:J10)/SQRT(COUNT(J3:J10))</f>
        <v>0.25</v>
      </c>
      <c r="K15" s="3" t="n">
        <f aca="false">STDEV(K3:K10)/SQRT(COUNT(K3:K10))</f>
        <v>0.226581741793741</v>
      </c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2.8" hidden="false" customHeight="false" outlineLevel="0" collapsed="false">
      <c r="A16" s="11" t="s">
        <v>282</v>
      </c>
      <c r="B16" s="3" t="n">
        <v>1</v>
      </c>
      <c r="C16" s="3" t="n">
        <v>2</v>
      </c>
      <c r="D16" s="3" t="n">
        <v>3</v>
      </c>
      <c r="E16" s="3" t="n">
        <v>4</v>
      </c>
      <c r="F16" s="3" t="n">
        <v>1</v>
      </c>
      <c r="G16" s="3" t="n">
        <v>2</v>
      </c>
      <c r="H16" s="3" t="n">
        <v>3</v>
      </c>
      <c r="I16" s="3" t="n">
        <v>4</v>
      </c>
      <c r="J16" s="3" t="n">
        <v>5</v>
      </c>
      <c r="K16" s="3" t="n">
        <v>6</v>
      </c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2.8" hidden="false" customHeight="false" outlineLevel="0" collapsed="false">
      <c r="B17" s="3"/>
      <c r="L17" s="3"/>
      <c r="M17" s="3"/>
      <c r="N17" s="3"/>
      <c r="O17" s="3"/>
      <c r="P17" s="3"/>
      <c r="Q17" s="3"/>
      <c r="R17" s="3"/>
      <c r="S17" s="3"/>
      <c r="T17" s="3"/>
    </row>
    <row r="19" customFormat="false" ht="12.8" hidden="false" customHeight="false" outlineLevel="0" collapsed="false">
      <c r="B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2.8" hidden="false" customHeight="false" outlineLevel="0" collapsed="false">
      <c r="B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2.8" hidden="false" customHeight="false" outlineLevel="0" collapsed="false">
      <c r="B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2.8" hidden="false" customHeight="false" outlineLevel="0" collapsed="false">
      <c r="B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2.8" hidden="false" customHeight="false" outlineLevel="0" collapsed="false">
      <c r="B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2.8" hidden="false" customHeight="false" outlineLevel="0" collapsed="false">
      <c r="B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2.8" hidden="false" customHeight="false" outlineLevel="0" collapsed="false">
      <c r="B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2.8" hidden="false" customHeight="false" outlineLevel="0" collapsed="false">
      <c r="B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2.8" hidden="false" customHeight="false" outlineLevel="0" collapsed="false">
      <c r="B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2.8" hidden="false" customHeight="false" outlineLevel="0" collapsed="false">
      <c r="B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2.8" hidden="false" customHeight="false" outlineLevel="0" collapsed="false">
      <c r="B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2.8" hidden="false" customHeight="false" outlineLevel="0" collapsed="false">
      <c r="B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2.8" hidden="false" customHeight="false" outlineLevel="0" collapsed="false">
      <c r="B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2.8" hidden="false" customHeight="false" outlineLevel="0" collapsed="false">
      <c r="B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2.8" hidden="false" customHeight="false" outlineLevel="0" collapsed="false">
      <c r="B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2.8" hidden="false" customHeight="false" outlineLevel="0" collapsed="false">
      <c r="B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2.8" hidden="false" customHeight="false" outlineLevel="0" collapsed="false">
      <c r="B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2.8" hidden="false" customHeight="false" outlineLevel="0" collapsed="false">
      <c r="B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2.8" hidden="false" customHeight="false" outlineLevel="0" collapsed="false">
      <c r="B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2.8" hidden="false" customHeight="false" outlineLevel="0" collapsed="false">
      <c r="B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2.8" hidden="false" customHeight="false" outlineLevel="0" collapsed="false">
      <c r="B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2.8" hidden="false" customHeight="false" outlineLevel="0" collapsed="false">
      <c r="B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2.8" hidden="false" customHeight="false" outlineLevel="0" collapsed="false">
      <c r="B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2.8" hidden="false" customHeight="false" outlineLevel="0" collapsed="false">
      <c r="B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2.8" hidden="false" customHeight="false" outlineLevel="0" collapsed="false">
      <c r="B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2.8" hidden="false" customHeight="false" outlineLevel="0" collapsed="false">
      <c r="B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2.8" hidden="false" customHeight="false" outlineLevel="0" collapsed="false">
      <c r="B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2.8" hidden="false" customHeight="false" outlineLevel="0" collapsed="false">
      <c r="B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2.8" hidden="false" customHeight="false" outlineLevel="0" collapsed="false">
      <c r="B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2.8" hidden="false" customHeight="false" outlineLevel="0" collapsed="false">
      <c r="B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2.8" hidden="false" customHeight="false" outlineLevel="0" collapsed="false">
      <c r="B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2.8" hidden="false" customHeight="false" outlineLevel="0" collapsed="false">
      <c r="B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2.8" hidden="false" customHeight="false" outlineLevel="0" collapsed="false">
      <c r="B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2.8" hidden="false" customHeight="false" outlineLevel="0" collapsed="false">
      <c r="B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2.8" hidden="false" customHeight="false" outlineLevel="0" collapsed="false">
      <c r="B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2.8" hidden="false" customHeight="false" outlineLevel="0" collapsed="false">
      <c r="B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2.8" hidden="false" customHeight="false" outlineLevel="0" collapsed="false">
      <c r="B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2.8" hidden="false" customHeight="false" outlineLevel="0" collapsed="false">
      <c r="B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2.8" hidden="false" customHeight="false" outlineLevel="0" collapsed="false">
      <c r="B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2.8" hidden="false" customHeight="false" outlineLevel="0" collapsed="false">
      <c r="B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2.8" hidden="false" customHeight="false" outlineLevel="0" collapsed="false">
      <c r="B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2.8" hidden="false" customHeight="false" outlineLevel="0" collapsed="false">
      <c r="B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2.8" hidden="false" customHeight="false" outlineLevel="0" collapsed="false">
      <c r="B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2.8" hidden="false" customHeight="false" outlineLevel="0" collapsed="false">
      <c r="B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2.8" hidden="false" customHeight="false" outlineLevel="0" collapsed="false">
      <c r="B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2.8" hidden="false" customHeight="false" outlineLevel="0" collapsed="false">
      <c r="B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2.8" hidden="false" customHeight="false" outlineLevel="0" collapsed="false">
      <c r="B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2.8" hidden="false" customHeight="false" outlineLevel="0" collapsed="false">
      <c r="B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2.8" hidden="false" customHeight="false" outlineLevel="0" collapsed="false">
      <c r="B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2.8" hidden="false" customHeight="false" outlineLevel="0" collapsed="false">
      <c r="B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2.8" hidden="false" customHeight="false" outlineLevel="0" collapsed="false">
      <c r="B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2.8" hidden="false" customHeight="false" outlineLevel="0" collapsed="false">
      <c r="B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2.8" hidden="false" customHeight="false" outlineLevel="0" collapsed="false">
      <c r="B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2.8" hidden="false" customHeight="false" outlineLevel="0" collapsed="false">
      <c r="B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2.8" hidden="false" customHeight="false" outlineLevel="0" collapsed="false">
      <c r="B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2.8" hidden="false" customHeight="false" outlineLevel="0" collapsed="false">
      <c r="B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2.8" hidden="false" customHeight="false" outlineLevel="0" collapsed="false">
      <c r="B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2.8" hidden="false" customHeight="false" outlineLevel="0" collapsed="false">
      <c r="B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2.8" hidden="false" customHeight="false" outlineLevel="0" collapsed="false">
      <c r="B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46.95" hidden="false" customHeight="false" outlineLevel="0" collapsed="false">
      <c r="B78" s="3" t="s">
        <v>201</v>
      </c>
      <c r="C78" s="0" t="s">
        <v>297</v>
      </c>
      <c r="D78" s="0" t="s">
        <v>296</v>
      </c>
      <c r="E78" s="0" t="s">
        <v>237</v>
      </c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2.8" hidden="false" customHeight="false" outlineLevel="0" collapsed="false">
      <c r="B79" s="3" t="n">
        <v>3</v>
      </c>
      <c r="D79" s="0" t="n">
        <f aca="false">STDEV(B79:B86)</f>
        <v>0.755928946018454</v>
      </c>
      <c r="E79" s="0" t="n">
        <f aca="false">AVERAGE(D79:D86)</f>
        <v>0.755928946018454</v>
      </c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2.8" hidden="false" customHeight="false" outlineLevel="0" collapsed="false">
      <c r="B80" s="3" t="n">
        <v>4</v>
      </c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2.8" hidden="false" customHeight="false" outlineLevel="0" collapsed="false">
      <c r="B81" s="3" t="n">
        <v>4</v>
      </c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2.8" hidden="false" customHeight="false" outlineLevel="0" collapsed="false">
      <c r="B82" s="3" t="n">
        <v>4</v>
      </c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2.8" hidden="false" customHeight="false" outlineLevel="0" collapsed="false">
      <c r="B83" s="3" t="n">
        <v>4</v>
      </c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2.8" hidden="false" customHeight="false" outlineLevel="0" collapsed="false">
      <c r="B84" s="3" t="n">
        <v>2</v>
      </c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2.8" hidden="false" customHeight="false" outlineLevel="0" collapsed="false">
      <c r="B85" s="3" t="n">
        <v>3</v>
      </c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2.8" hidden="false" customHeight="false" outlineLevel="0" collapsed="false">
      <c r="B86" s="3" t="n">
        <v>4</v>
      </c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2.8" hidden="false" customHeight="false" outlineLevel="0" collapsed="false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2.8" hidden="false" customHeight="false" outlineLevel="0" collapsed="false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2.8" hidden="false" customHeight="false" outlineLevel="0" collapsed="false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2.8" hidden="false" customHeight="false" outlineLevel="0" collapsed="false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107" customFormat="false" ht="35.5" hidden="false" customHeight="false" outlineLevel="0" collapsed="false">
      <c r="B107" s="3" t="s">
        <v>202</v>
      </c>
    </row>
    <row r="108" customFormat="false" ht="12.8" hidden="false" customHeight="false" outlineLevel="0" collapsed="false">
      <c r="B108" s="3" t="n">
        <v>3</v>
      </c>
    </row>
    <row r="109" customFormat="false" ht="12.8" hidden="false" customHeight="false" outlineLevel="0" collapsed="false">
      <c r="B109" s="3" t="n">
        <v>4</v>
      </c>
    </row>
    <row r="110" customFormat="false" ht="12.8" hidden="false" customHeight="false" outlineLevel="0" collapsed="false">
      <c r="B110" s="3" t="n">
        <v>5</v>
      </c>
    </row>
    <row r="111" customFormat="false" ht="12.8" hidden="false" customHeight="false" outlineLevel="0" collapsed="false">
      <c r="B111" s="3" t="n">
        <v>4</v>
      </c>
    </row>
    <row r="112" customFormat="false" ht="12.8" hidden="false" customHeight="false" outlineLevel="0" collapsed="false">
      <c r="B112" s="3" t="n">
        <v>5</v>
      </c>
    </row>
    <row r="113" customFormat="false" ht="12.8" hidden="false" customHeight="false" outlineLevel="0" collapsed="false">
      <c r="B113" s="3" t="n">
        <v>5</v>
      </c>
    </row>
    <row r="114" customFormat="false" ht="12.8" hidden="false" customHeight="false" outlineLevel="0" collapsed="false">
      <c r="B114" s="3" t="n">
        <v>5</v>
      </c>
    </row>
    <row r="115" customFormat="false" ht="12.8" hidden="false" customHeight="false" outlineLevel="0" collapsed="false">
      <c r="B115" s="3" t="n">
        <v>4</v>
      </c>
    </row>
    <row r="140" customFormat="false" ht="46.95" hidden="false" customHeight="false" outlineLevel="0" collapsed="false">
      <c r="B140" s="3" t="s">
        <v>203</v>
      </c>
    </row>
    <row r="141" customFormat="false" ht="12.8" hidden="false" customHeight="false" outlineLevel="0" collapsed="false">
      <c r="B141" s="3" t="n">
        <v>5</v>
      </c>
    </row>
    <row r="142" customFormat="false" ht="12.8" hidden="false" customHeight="false" outlineLevel="0" collapsed="false">
      <c r="B142" s="3" t="n">
        <v>4</v>
      </c>
    </row>
    <row r="143" customFormat="false" ht="12.8" hidden="false" customHeight="false" outlineLevel="0" collapsed="false">
      <c r="B143" s="3" t="n">
        <v>5</v>
      </c>
    </row>
    <row r="144" customFormat="false" ht="12.8" hidden="false" customHeight="false" outlineLevel="0" collapsed="false">
      <c r="B144" s="3" t="n">
        <v>4</v>
      </c>
    </row>
    <row r="145" customFormat="false" ht="12.8" hidden="false" customHeight="false" outlineLevel="0" collapsed="false">
      <c r="B145" s="3" t="n">
        <v>5</v>
      </c>
    </row>
    <row r="146" customFormat="false" ht="12.8" hidden="false" customHeight="false" outlineLevel="0" collapsed="false">
      <c r="B146" s="3" t="n">
        <v>5</v>
      </c>
    </row>
    <row r="147" customFormat="false" ht="12.8" hidden="false" customHeight="false" outlineLevel="0" collapsed="false">
      <c r="B147" s="3" t="n">
        <v>5</v>
      </c>
    </row>
    <row r="148" customFormat="false" ht="12.8" hidden="false" customHeight="false" outlineLevel="0" collapsed="false">
      <c r="B148" s="3" t="n">
        <v>5</v>
      </c>
    </row>
    <row r="181" customFormat="false" ht="35.5" hidden="false" customHeight="false" outlineLevel="0" collapsed="false">
      <c r="B181" s="3" t="s">
        <v>204</v>
      </c>
    </row>
    <row r="182" customFormat="false" ht="12.8" hidden="false" customHeight="false" outlineLevel="0" collapsed="false">
      <c r="B182" s="3" t="n">
        <v>5</v>
      </c>
    </row>
    <row r="183" customFormat="false" ht="12.8" hidden="false" customHeight="false" outlineLevel="0" collapsed="false">
      <c r="B183" s="3" t="n">
        <v>4</v>
      </c>
    </row>
    <row r="184" customFormat="false" ht="12.8" hidden="false" customHeight="false" outlineLevel="0" collapsed="false">
      <c r="B184" s="3" t="n">
        <v>2</v>
      </c>
    </row>
    <row r="185" customFormat="false" ht="12.8" hidden="false" customHeight="false" outlineLevel="0" collapsed="false">
      <c r="B185" s="3" t="n">
        <v>4</v>
      </c>
    </row>
    <row r="186" customFormat="false" ht="12.8" hidden="false" customHeight="false" outlineLevel="0" collapsed="false">
      <c r="B186" s="3" t="n">
        <v>4</v>
      </c>
    </row>
    <row r="187" customFormat="false" ht="12.8" hidden="false" customHeight="false" outlineLevel="0" collapsed="false">
      <c r="B187" s="3" t="n">
        <v>5</v>
      </c>
    </row>
    <row r="188" customFormat="false" ht="12.8" hidden="false" customHeight="false" outlineLevel="0" collapsed="false">
      <c r="B188" s="3" t="n">
        <v>3</v>
      </c>
    </row>
    <row r="189" customFormat="false" ht="12.8" hidden="false" customHeight="false" outlineLevel="0" collapsed="false">
      <c r="B189" s="3" t="n">
        <v>4</v>
      </c>
    </row>
    <row r="217" customFormat="false" ht="35.5" hidden="false" customHeight="false" outlineLevel="0" collapsed="false">
      <c r="B217" s="3" t="s">
        <v>205</v>
      </c>
    </row>
    <row r="218" customFormat="false" ht="12.8" hidden="false" customHeight="false" outlineLevel="0" collapsed="false">
      <c r="B218" s="3" t="n">
        <v>5</v>
      </c>
    </row>
    <row r="219" customFormat="false" ht="12.8" hidden="false" customHeight="false" outlineLevel="0" collapsed="false">
      <c r="B219" s="3" t="n">
        <v>4</v>
      </c>
    </row>
    <row r="220" customFormat="false" ht="12.8" hidden="false" customHeight="false" outlineLevel="0" collapsed="false">
      <c r="B220" s="3" t="n">
        <v>2</v>
      </c>
    </row>
    <row r="221" customFormat="false" ht="12.8" hidden="false" customHeight="false" outlineLevel="0" collapsed="false">
      <c r="B221" s="3" t="n">
        <v>4</v>
      </c>
    </row>
    <row r="222" customFormat="false" ht="12.8" hidden="false" customHeight="false" outlineLevel="0" collapsed="false">
      <c r="B222" s="3" t="n">
        <v>3</v>
      </c>
    </row>
    <row r="223" customFormat="false" ht="12.8" hidden="false" customHeight="false" outlineLevel="0" collapsed="false">
      <c r="B223" s="3" t="n">
        <v>3</v>
      </c>
    </row>
    <row r="224" customFormat="false" ht="12.8" hidden="false" customHeight="false" outlineLevel="0" collapsed="false">
      <c r="B224" s="3" t="n">
        <v>3</v>
      </c>
    </row>
    <row r="225" customFormat="false" ht="12.8" hidden="false" customHeight="false" outlineLevel="0" collapsed="false">
      <c r="B225" s="3" t="n">
        <v>5</v>
      </c>
    </row>
    <row r="244" customFormat="false" ht="46.95" hidden="false" customHeight="false" outlineLevel="0" collapsed="false">
      <c r="B244" s="3" t="s">
        <v>206</v>
      </c>
    </row>
    <row r="245" customFormat="false" ht="12.8" hidden="false" customHeight="false" outlineLevel="0" collapsed="false">
      <c r="B245" s="3" t="n">
        <v>3</v>
      </c>
    </row>
    <row r="246" customFormat="false" ht="12.8" hidden="false" customHeight="false" outlineLevel="0" collapsed="false">
      <c r="B246" s="3" t="n">
        <v>4</v>
      </c>
    </row>
    <row r="247" customFormat="false" ht="12.8" hidden="false" customHeight="false" outlineLevel="0" collapsed="false">
      <c r="B247" s="3" t="n">
        <v>4</v>
      </c>
    </row>
    <row r="248" customFormat="false" ht="12.8" hidden="false" customHeight="false" outlineLevel="0" collapsed="false">
      <c r="B248" s="3" t="n">
        <v>2</v>
      </c>
    </row>
    <row r="249" customFormat="false" ht="12.8" hidden="false" customHeight="false" outlineLevel="0" collapsed="false">
      <c r="B249" s="3" t="n">
        <v>5</v>
      </c>
    </row>
    <row r="250" customFormat="false" ht="12.8" hidden="false" customHeight="false" outlineLevel="0" collapsed="false">
      <c r="B250" s="3" t="n">
        <v>4</v>
      </c>
    </row>
    <row r="251" customFormat="false" ht="12.8" hidden="false" customHeight="false" outlineLevel="0" collapsed="false">
      <c r="B251" s="3" t="n">
        <v>5</v>
      </c>
    </row>
    <row r="252" customFormat="false" ht="12.8" hidden="false" customHeight="false" outlineLevel="0" collapsed="false">
      <c r="B252" s="3" t="n">
        <v>3</v>
      </c>
    </row>
    <row r="281" customFormat="false" ht="46.95" hidden="false" customHeight="false" outlineLevel="0" collapsed="false">
      <c r="B281" s="3" t="s">
        <v>207</v>
      </c>
    </row>
    <row r="282" customFormat="false" ht="12.8" hidden="false" customHeight="false" outlineLevel="0" collapsed="false">
      <c r="B282" s="3" t="n">
        <v>3</v>
      </c>
    </row>
    <row r="283" customFormat="false" ht="12.8" hidden="false" customHeight="false" outlineLevel="0" collapsed="false">
      <c r="B283" s="3" t="n">
        <v>4</v>
      </c>
    </row>
    <row r="284" customFormat="false" ht="12.8" hidden="false" customHeight="false" outlineLevel="0" collapsed="false">
      <c r="B284" s="3" t="n">
        <v>5</v>
      </c>
    </row>
    <row r="285" customFormat="false" ht="12.8" hidden="false" customHeight="false" outlineLevel="0" collapsed="false">
      <c r="B285" s="3" t="n">
        <v>4</v>
      </c>
    </row>
    <row r="286" customFormat="false" ht="12.8" hidden="false" customHeight="false" outlineLevel="0" collapsed="false">
      <c r="B286" s="3" t="n">
        <v>5</v>
      </c>
    </row>
    <row r="287" customFormat="false" ht="12.8" hidden="false" customHeight="false" outlineLevel="0" collapsed="false">
      <c r="B287" s="3" t="n">
        <v>4</v>
      </c>
    </row>
    <row r="288" customFormat="false" ht="12.8" hidden="false" customHeight="false" outlineLevel="0" collapsed="false">
      <c r="B288" s="3" t="n">
        <v>5</v>
      </c>
    </row>
    <row r="289" customFormat="false" ht="12.8" hidden="false" customHeight="false" outlineLevel="0" collapsed="false">
      <c r="B289" s="3" t="n">
        <v>3</v>
      </c>
    </row>
    <row r="312" customFormat="false" ht="46.95" hidden="false" customHeight="false" outlineLevel="0" collapsed="false">
      <c r="B312" s="3" t="s">
        <v>208</v>
      </c>
    </row>
    <row r="313" customFormat="false" ht="12.8" hidden="false" customHeight="false" outlineLevel="0" collapsed="false">
      <c r="B313" s="3" t="n">
        <v>3</v>
      </c>
    </row>
    <row r="314" customFormat="false" ht="12.8" hidden="false" customHeight="false" outlineLevel="0" collapsed="false">
      <c r="B314" s="3" t="n">
        <v>4</v>
      </c>
    </row>
    <row r="315" customFormat="false" ht="12.8" hidden="false" customHeight="false" outlineLevel="0" collapsed="false">
      <c r="B315" s="3" t="n">
        <v>3</v>
      </c>
    </row>
    <row r="316" customFormat="false" ht="12.8" hidden="false" customHeight="false" outlineLevel="0" collapsed="false">
      <c r="B316" s="3" t="n">
        <v>3</v>
      </c>
    </row>
    <row r="317" customFormat="false" ht="12.8" hidden="false" customHeight="false" outlineLevel="0" collapsed="false">
      <c r="B317" s="3" t="n">
        <v>1</v>
      </c>
    </row>
    <row r="318" customFormat="false" ht="12.8" hidden="false" customHeight="false" outlineLevel="0" collapsed="false">
      <c r="B318" s="3" t="n">
        <v>2</v>
      </c>
    </row>
    <row r="319" customFormat="false" ht="12.8" hidden="false" customHeight="false" outlineLevel="0" collapsed="false">
      <c r="B319" s="3" t="n">
        <v>1</v>
      </c>
    </row>
    <row r="320" customFormat="false" ht="12.8" hidden="false" customHeight="false" outlineLevel="0" collapsed="false">
      <c r="B320" s="3" t="n">
        <v>3</v>
      </c>
    </row>
    <row r="336" customFormat="false" ht="35.5" hidden="false" customHeight="false" outlineLevel="0" collapsed="false">
      <c r="B336" s="3" t="s">
        <v>209</v>
      </c>
    </row>
    <row r="337" customFormat="false" ht="12.8" hidden="false" customHeight="false" outlineLevel="0" collapsed="false">
      <c r="B337" s="3" t="n">
        <v>4</v>
      </c>
    </row>
    <row r="338" customFormat="false" ht="12.8" hidden="false" customHeight="false" outlineLevel="0" collapsed="false">
      <c r="B338" s="3" t="n">
        <v>4</v>
      </c>
    </row>
    <row r="339" customFormat="false" ht="12.8" hidden="false" customHeight="false" outlineLevel="0" collapsed="false">
      <c r="B339" s="3" t="n">
        <v>5</v>
      </c>
    </row>
    <row r="340" customFormat="false" ht="12.8" hidden="false" customHeight="false" outlineLevel="0" collapsed="false">
      <c r="B340" s="3" t="n">
        <v>4</v>
      </c>
    </row>
    <row r="341" customFormat="false" ht="12.8" hidden="false" customHeight="false" outlineLevel="0" collapsed="false">
      <c r="B341" s="3" t="n">
        <v>4</v>
      </c>
    </row>
    <row r="342" customFormat="false" ht="12.8" hidden="false" customHeight="false" outlineLevel="0" collapsed="false">
      <c r="B342" s="3" t="n">
        <v>5</v>
      </c>
    </row>
    <row r="343" customFormat="false" ht="12.8" hidden="false" customHeight="false" outlineLevel="0" collapsed="false">
      <c r="B343" s="3" t="n">
        <v>5</v>
      </c>
    </row>
    <row r="344" customFormat="false" ht="12.8" hidden="false" customHeight="false" outlineLevel="0" collapsed="false">
      <c r="B344" s="3" t="n">
        <v>3</v>
      </c>
    </row>
    <row r="360" customFormat="false" ht="46.95" hidden="false" customHeight="false" outlineLevel="0" collapsed="false">
      <c r="B360" s="3" t="s">
        <v>210</v>
      </c>
    </row>
    <row r="361" customFormat="false" ht="12.8" hidden="false" customHeight="false" outlineLevel="0" collapsed="false">
      <c r="B361" s="3" t="n">
        <v>4</v>
      </c>
    </row>
    <row r="362" customFormat="false" ht="12.8" hidden="false" customHeight="false" outlineLevel="0" collapsed="false">
      <c r="B362" s="3" t="n">
        <v>4</v>
      </c>
    </row>
    <row r="363" customFormat="false" ht="12.8" hidden="false" customHeight="false" outlineLevel="0" collapsed="false">
      <c r="B363" s="3" t="n">
        <v>4</v>
      </c>
    </row>
    <row r="364" customFormat="false" ht="12.8" hidden="false" customHeight="false" outlineLevel="0" collapsed="false">
      <c r="B364" s="3" t="n">
        <v>4</v>
      </c>
    </row>
    <row r="365" customFormat="false" ht="12.8" hidden="false" customHeight="false" outlineLevel="0" collapsed="false">
      <c r="B365" s="3" t="n">
        <v>5</v>
      </c>
    </row>
    <row r="366" customFormat="false" ht="12.8" hidden="false" customHeight="false" outlineLevel="0" collapsed="false">
      <c r="B366" s="3" t="n">
        <v>4</v>
      </c>
    </row>
    <row r="367" customFormat="false" ht="12.8" hidden="false" customHeight="false" outlineLevel="0" collapsed="false">
      <c r="B367" s="3" t="n">
        <v>5</v>
      </c>
    </row>
    <row r="368" customFormat="false" ht="12.8" hidden="false" customHeight="false" outlineLevel="0" collapsed="false">
      <c r="B368" s="3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9" activeCellId="0" sqref="O29"/>
    </sheetView>
  </sheetViews>
  <sheetFormatPr defaultRowHeight="12.8"/>
  <sheetData>
    <row r="1" customFormat="false" ht="12.8" hidden="false" customHeight="false" outlineLevel="0" collapsed="false">
      <c r="A1" s="2"/>
      <c r="B1" s="3" t="s">
        <v>298</v>
      </c>
      <c r="C1" s="3" t="s">
        <v>298</v>
      </c>
      <c r="D1" s="3" t="s">
        <v>298</v>
      </c>
      <c r="E1" s="3" t="s">
        <v>298</v>
      </c>
      <c r="F1" s="3" t="s">
        <v>298</v>
      </c>
      <c r="G1" s="3" t="s">
        <v>298</v>
      </c>
      <c r="H1" s="3" t="s">
        <v>299</v>
      </c>
      <c r="I1" s="3"/>
      <c r="J1" s="3" t="s">
        <v>300</v>
      </c>
      <c r="K1" s="3" t="s">
        <v>300</v>
      </c>
      <c r="L1" s="3" t="s">
        <v>300</v>
      </c>
      <c r="M1" s="3" t="s">
        <v>300</v>
      </c>
      <c r="N1" s="3" t="s">
        <v>300</v>
      </c>
      <c r="O1" s="3" t="s">
        <v>300</v>
      </c>
      <c r="P1" s="3" t="s">
        <v>299</v>
      </c>
      <c r="Q1" s="3"/>
      <c r="R1" s="28" t="s">
        <v>301</v>
      </c>
      <c r="S1" s="28" t="s">
        <v>301</v>
      </c>
      <c r="T1" s="28" t="s">
        <v>301</v>
      </c>
      <c r="U1" s="28" t="s">
        <v>301</v>
      </c>
      <c r="V1" s="28" t="s">
        <v>301</v>
      </c>
      <c r="W1" s="28" t="s">
        <v>301</v>
      </c>
      <c r="X1" s="0" t="s">
        <v>299</v>
      </c>
    </row>
    <row r="2" customFormat="false" ht="152.45" hidden="false" customHeight="true" outlineLevel="0" collapsed="false">
      <c r="A2" s="3"/>
      <c r="B2" s="29" t="str">
        <f aca="false">'Dobot_questionnaire_V2.0_same_taskset'!R1</f>
        <v>2-c2: Please rate how demanding the task was: [How mentally demanding was the task? ]</v>
      </c>
      <c r="C2" s="29" t="str">
        <f aca="false">'Dobot_questionnaire_V2.0_same_taskset'!S1</f>
        <v>2-c2: Please rate how demanding the task was: [How physically demanding was the task? ]</v>
      </c>
      <c r="D2" s="29" t="str">
        <f aca="false">'Dobot_questionnaire_V2.0_same_taskset'!T1</f>
        <v>2-c2: Please rate how demanding the task was: [How hurried or rushed was the pace of the task?  ( How much time pressure did you feel?)]</v>
      </c>
      <c r="E2" s="29" t="str">
        <f aca="false">'Dobot_questionnaire_V2.0_same_taskset'!U1</f>
        <v>2-c2: Please rate how demanding the task was: [How successful were you in accomplishing what you were asked to do? ]</v>
      </c>
      <c r="F2" s="29" t="str">
        <f aca="false">'Dobot_questionnaire_V2.0_same_taskset'!V1</f>
        <v>2-c2: Please rate how demanding the task was: [How hard did you have to work to accomplish your level of performance]</v>
      </c>
      <c r="G2" s="29" t="str">
        <f aca="false">'Dobot_questionnaire_V2.0_same_taskset'!W1</f>
        <v>2-c2: Please rate how demanding the task was: [How insecure, discouraged, irritated, stressed, and annoyed were you?]</v>
      </c>
      <c r="H2" s="29"/>
      <c r="I2" s="29"/>
      <c r="J2" s="3" t="str">
        <f aca="false">'Dobot_questionnaire_V2.0_same_taskset'!AP1</f>
        <v>3-c2: Please rate how demanding the task was: [How mentally demanding was the task? ]</v>
      </c>
      <c r="K2" s="3" t="str">
        <f aca="false">'Dobot_questionnaire_V2.0_same_taskset'!AQ1</f>
        <v>3-c2: Please rate how demanding the task was: [How physically demanding was the task? ]</v>
      </c>
      <c r="L2" s="3" t="str">
        <f aca="false">'Dobot_questionnaire_V2.0_same_taskset'!AR1</f>
        <v>3-c2: Please rate how demanding the task was: [How hurried or rushed was the pace of the task?  ( How much time pressure did you feel?)]</v>
      </c>
      <c r="M2" s="3" t="str">
        <f aca="false">'Dobot_questionnaire_V2.0_same_taskset'!AS1</f>
        <v>3-c2: Please rate how demanding the task was: [How successful were you in accomplishing what you were asked to do? ]</v>
      </c>
      <c r="N2" s="3" t="str">
        <f aca="false">'Dobot_questionnaire_V2.0_same_taskset'!AT1</f>
        <v>3-c2: Please rate how demanding the task was: [How hard did you have to work to accomplish your level of performance]</v>
      </c>
      <c r="O2" s="3" t="str">
        <f aca="false">'Dobot_questionnaire_V2.0_same_taskset'!AU1</f>
        <v>3-c2: Please rate how demanding the task was: [How insecure, discouraged, irritated, stressed, and annoyed were you?]</v>
      </c>
      <c r="P2" s="3"/>
      <c r="Q2" s="3"/>
      <c r="R2" s="29" t="str">
        <f aca="false">'Dobot_questionnaire_V2.0_same_taskset'!EH1</f>
        <v>7-c2: Please rate how demanding the task was: [How mentally demanding was the task? ]</v>
      </c>
      <c r="S2" s="29" t="str">
        <f aca="false">'Dobot_questionnaire_V2.0_same_taskset'!EI1</f>
        <v>7-c2: Please rate how demanding the task was: [How physically demanding was the task? ]</v>
      </c>
      <c r="T2" s="29" t="str">
        <f aca="false">'Dobot_questionnaire_V2.0_same_taskset'!EJ1</f>
        <v>7-c2: Please rate how demanding the task was: [How hurried or rushed was the pace of the task?  ( How much time pressure did you feel?)]</v>
      </c>
      <c r="U2" s="29" t="str">
        <f aca="false">'Dobot_questionnaire_V2.0_same_taskset'!EK1</f>
        <v>7-c2: Please rate how demanding the task was: [How successful were you in accomplishing what you were asked to do? ]</v>
      </c>
      <c r="V2" s="29" t="str">
        <f aca="false">'Dobot_questionnaire_V2.0_same_taskset'!EL1</f>
        <v>7-c2: Please rate how demanding the task was: [How hard did you have to work to accomplish your level of performance]</v>
      </c>
      <c r="W2" s="29" t="str">
        <f aca="false">'Dobot_questionnaire_V2.0_same_taskset'!EM1</f>
        <v>7-c2: Please rate how demanding the task was: [How insecure, discouraged, irritated, stressed, and annoyed were you?]</v>
      </c>
    </row>
    <row r="3" customFormat="false" ht="12.8" hidden="false" customHeight="false" outlineLevel="0" collapsed="false">
      <c r="B3" s="29" t="n">
        <f aca="false">'Dobot_questionnaire_V2.0_same_taskset'!R2</f>
        <v>15</v>
      </c>
      <c r="C3" s="29" t="n">
        <f aca="false">'Dobot_questionnaire_V2.0_same_taskset'!S2</f>
        <v>1</v>
      </c>
      <c r="D3" s="29" t="n">
        <f aca="false">'Dobot_questionnaire_V2.0_same_taskset'!T2</f>
        <v>18</v>
      </c>
      <c r="E3" s="29" t="n">
        <f aca="false">'Dobot_questionnaire_V2.0_same_taskset'!U2</f>
        <v>13</v>
      </c>
      <c r="F3" s="29" t="n">
        <f aca="false">'Dobot_questionnaire_V2.0_same_taskset'!V2</f>
        <v>14</v>
      </c>
      <c r="G3" s="29" t="n">
        <f aca="false">'Dobot_questionnaire_V2.0_same_taskset'!W2</f>
        <v>14</v>
      </c>
      <c r="H3" s="29" t="n">
        <f aca="false">SUM(B3:G3)</f>
        <v>75</v>
      </c>
      <c r="I3" s="29"/>
      <c r="J3" s="3" t="n">
        <f aca="false">'Dobot_questionnaire_V2.0_same_taskset'!AP2</f>
        <v>21</v>
      </c>
      <c r="K3" s="3" t="n">
        <f aca="false">'Dobot_questionnaire_V2.0_same_taskset'!AQ2</f>
        <v>2</v>
      </c>
      <c r="L3" s="3" t="n">
        <f aca="false">'Dobot_questionnaire_V2.0_same_taskset'!AR2</f>
        <v>10</v>
      </c>
      <c r="M3" s="3" t="n">
        <f aca="false">'Dobot_questionnaire_V2.0_same_taskset'!AS2</f>
        <v>10</v>
      </c>
      <c r="N3" s="3" t="n">
        <f aca="false">'Dobot_questionnaire_V2.0_same_taskset'!AT2</f>
        <v>10</v>
      </c>
      <c r="O3" s="3" t="n">
        <f aca="false">'Dobot_questionnaire_V2.0_same_taskset'!AU2</f>
        <v>10</v>
      </c>
      <c r="P3" s="3" t="n">
        <f aca="false">SUM(J3:O3)</f>
        <v>63</v>
      </c>
      <c r="Q3" s="3"/>
      <c r="R3" s="29" t="n">
        <f aca="false">'Dobot_questionnaire_V2.0_same_taskset'!EH2</f>
        <v>20</v>
      </c>
      <c r="S3" s="29" t="n">
        <f aca="false">'Dobot_questionnaire_V2.0_same_taskset'!EI2</f>
        <v>13</v>
      </c>
      <c r="T3" s="29" t="n">
        <f aca="false">'Dobot_questionnaire_V2.0_same_taskset'!EJ2</f>
        <v>16</v>
      </c>
      <c r="U3" s="29" t="n">
        <f aca="false">'Dobot_questionnaire_V2.0_same_taskset'!EK2</f>
        <v>15</v>
      </c>
      <c r="V3" s="29" t="n">
        <f aca="false">'Dobot_questionnaire_V2.0_same_taskset'!EL2</f>
        <v>17</v>
      </c>
      <c r="W3" s="29" t="n">
        <f aca="false">'Dobot_questionnaire_V2.0_same_taskset'!EM2</f>
        <v>14</v>
      </c>
      <c r="X3" s="0" t="n">
        <f aca="false">SUM(R3:W3)</f>
        <v>95</v>
      </c>
    </row>
    <row r="4" customFormat="false" ht="12.8" hidden="false" customHeight="false" outlineLevel="0" collapsed="false">
      <c r="B4" s="29" t="n">
        <f aca="false">'Dobot_questionnaire_V2.0_same_taskset'!R3</f>
        <v>10</v>
      </c>
      <c r="C4" s="29" t="n">
        <f aca="false">'Dobot_questionnaire_V2.0_same_taskset'!S3</f>
        <v>2</v>
      </c>
      <c r="D4" s="29" t="n">
        <f aca="false">'Dobot_questionnaire_V2.0_same_taskset'!T3</f>
        <v>4</v>
      </c>
      <c r="E4" s="29" t="n">
        <f aca="false">'Dobot_questionnaire_V2.0_same_taskset'!U3</f>
        <v>10</v>
      </c>
      <c r="F4" s="29" t="n">
        <f aca="false">'Dobot_questionnaire_V2.0_same_taskset'!V3</f>
        <v>5</v>
      </c>
      <c r="G4" s="29" t="n">
        <f aca="false">'Dobot_questionnaire_V2.0_same_taskset'!W3</f>
        <v>7</v>
      </c>
      <c r="H4" s="29" t="n">
        <f aca="false">SUM(B4:G4)</f>
        <v>38</v>
      </c>
      <c r="I4" s="29"/>
      <c r="J4" s="3" t="n">
        <f aca="false">'Dobot_questionnaire_V2.0_same_taskset'!AP3</f>
        <v>5</v>
      </c>
      <c r="K4" s="3" t="n">
        <f aca="false">'Dobot_questionnaire_V2.0_same_taskset'!AQ3</f>
        <v>2</v>
      </c>
      <c r="L4" s="3" t="n">
        <f aca="false">'Dobot_questionnaire_V2.0_same_taskset'!AR3</f>
        <v>5</v>
      </c>
      <c r="M4" s="3" t="n">
        <f aca="false">'Dobot_questionnaire_V2.0_same_taskset'!AS3</f>
        <v>20</v>
      </c>
      <c r="N4" s="3" t="n">
        <f aca="false">'Dobot_questionnaire_V2.0_same_taskset'!AT3</f>
        <v>9</v>
      </c>
      <c r="O4" s="3" t="n">
        <f aca="false">'Dobot_questionnaire_V2.0_same_taskset'!AU3</f>
        <v>5</v>
      </c>
      <c r="P4" s="3" t="n">
        <f aca="false">SUM(J4:O4)</f>
        <v>46</v>
      </c>
      <c r="Q4" s="3"/>
      <c r="R4" s="29" t="n">
        <f aca="false">'Dobot_questionnaire_V2.0_same_taskset'!EH3</f>
        <v>15</v>
      </c>
      <c r="S4" s="29" t="n">
        <f aca="false">'Dobot_questionnaire_V2.0_same_taskset'!EI3</f>
        <v>2</v>
      </c>
      <c r="T4" s="29" t="n">
        <f aca="false">'Dobot_questionnaire_V2.0_same_taskset'!EJ3</f>
        <v>4</v>
      </c>
      <c r="U4" s="29" t="n">
        <f aca="false">'Dobot_questionnaire_V2.0_same_taskset'!EK3</f>
        <v>14</v>
      </c>
      <c r="V4" s="29" t="n">
        <f aca="false">'Dobot_questionnaire_V2.0_same_taskset'!EL3</f>
        <v>9</v>
      </c>
      <c r="W4" s="29" t="n">
        <f aca="false">'Dobot_questionnaire_V2.0_same_taskset'!EM3</f>
        <v>4</v>
      </c>
      <c r="X4" s="0" t="n">
        <f aca="false">SUM(R4:W4)</f>
        <v>48</v>
      </c>
    </row>
    <row r="5" customFormat="false" ht="12.8" hidden="false" customHeight="false" outlineLevel="0" collapsed="false">
      <c r="B5" s="29" t="n">
        <f aca="false">'Dobot_questionnaire_V2.0_same_taskset'!R4</f>
        <v>2</v>
      </c>
      <c r="C5" s="29" t="n">
        <f aca="false">'Dobot_questionnaire_V2.0_same_taskset'!S4</f>
        <v>18</v>
      </c>
      <c r="D5" s="29" t="n">
        <f aca="false">'Dobot_questionnaire_V2.0_same_taskset'!T4</f>
        <v>7</v>
      </c>
      <c r="E5" s="29" t="n">
        <f aca="false">'Dobot_questionnaire_V2.0_same_taskset'!U4</f>
        <v>12</v>
      </c>
      <c r="F5" s="29" t="n">
        <f aca="false">'Dobot_questionnaire_V2.0_same_taskset'!V4</f>
        <v>12</v>
      </c>
      <c r="G5" s="29" t="n">
        <f aca="false">'Dobot_questionnaire_V2.0_same_taskset'!W4</f>
        <v>2</v>
      </c>
      <c r="H5" s="29" t="n">
        <f aca="false">SUM(B5:G5)</f>
        <v>53</v>
      </c>
      <c r="I5" s="29"/>
      <c r="J5" s="3" t="n">
        <f aca="false">'Dobot_questionnaire_V2.0_same_taskset'!AP4</f>
        <v>14</v>
      </c>
      <c r="K5" s="3" t="n">
        <f aca="false">'Dobot_questionnaire_V2.0_same_taskset'!AQ4</f>
        <v>11</v>
      </c>
      <c r="L5" s="3" t="n">
        <f aca="false">'Dobot_questionnaire_V2.0_same_taskset'!AR4</f>
        <v>7</v>
      </c>
      <c r="M5" s="3" t="n">
        <f aca="false">'Dobot_questionnaire_V2.0_same_taskset'!AS4</f>
        <v>21</v>
      </c>
      <c r="N5" s="3" t="n">
        <f aca="false">'Dobot_questionnaire_V2.0_same_taskset'!AT4</f>
        <v>14</v>
      </c>
      <c r="O5" s="3" t="n">
        <f aca="false">'Dobot_questionnaire_V2.0_same_taskset'!AU4</f>
        <v>6</v>
      </c>
      <c r="P5" s="3" t="n">
        <f aca="false">SUM(J5:O5)</f>
        <v>73</v>
      </c>
      <c r="Q5" s="3"/>
      <c r="R5" s="29" t="n">
        <f aca="false">'Dobot_questionnaire_V2.0_same_taskset'!EH4</f>
        <v>19</v>
      </c>
      <c r="S5" s="29" t="n">
        <f aca="false">'Dobot_questionnaire_V2.0_same_taskset'!EI4</f>
        <v>11</v>
      </c>
      <c r="T5" s="29" t="n">
        <f aca="false">'Dobot_questionnaire_V2.0_same_taskset'!EJ4</f>
        <v>15</v>
      </c>
      <c r="U5" s="29" t="n">
        <f aca="false">'Dobot_questionnaire_V2.0_same_taskset'!EK4</f>
        <v>10</v>
      </c>
      <c r="V5" s="29" t="n">
        <f aca="false">'Dobot_questionnaire_V2.0_same_taskset'!EL4</f>
        <v>9</v>
      </c>
      <c r="W5" s="29" t="n">
        <f aca="false">'Dobot_questionnaire_V2.0_same_taskset'!EM4</f>
        <v>10</v>
      </c>
      <c r="X5" s="0" t="n">
        <f aca="false">SUM(R5:W5)</f>
        <v>74</v>
      </c>
    </row>
    <row r="6" customFormat="false" ht="12.8" hidden="false" customHeight="false" outlineLevel="0" collapsed="false">
      <c r="B6" s="29" t="n">
        <f aca="false">'Dobot_questionnaire_V2.0_same_taskset'!R5</f>
        <v>11</v>
      </c>
      <c r="C6" s="29" t="n">
        <f aca="false">'Dobot_questionnaire_V2.0_same_taskset'!S5</f>
        <v>3</v>
      </c>
      <c r="D6" s="29" t="n">
        <f aca="false">'Dobot_questionnaire_V2.0_same_taskset'!T5</f>
        <v>14</v>
      </c>
      <c r="E6" s="29" t="n">
        <f aca="false">'Dobot_questionnaire_V2.0_same_taskset'!U5</f>
        <v>1</v>
      </c>
      <c r="F6" s="29" t="n">
        <f aca="false">'Dobot_questionnaire_V2.0_same_taskset'!V5</f>
        <v>17</v>
      </c>
      <c r="G6" s="29" t="n">
        <f aca="false">'Dobot_questionnaire_V2.0_same_taskset'!W5</f>
        <v>19</v>
      </c>
      <c r="H6" s="29" t="n">
        <f aca="false">SUM(B6:G6)</f>
        <v>65</v>
      </c>
      <c r="I6" s="29"/>
      <c r="J6" s="3" t="n">
        <f aca="false">'Dobot_questionnaire_V2.0_same_taskset'!AP5</f>
        <v>17</v>
      </c>
      <c r="K6" s="3" t="n">
        <f aca="false">'Dobot_questionnaire_V2.0_same_taskset'!AQ5</f>
        <v>3</v>
      </c>
      <c r="L6" s="3" t="n">
        <f aca="false">'Dobot_questionnaire_V2.0_same_taskset'!AR5</f>
        <v>19</v>
      </c>
      <c r="M6" s="3" t="n">
        <f aca="false">'Dobot_questionnaire_V2.0_same_taskset'!AS5</f>
        <v>3</v>
      </c>
      <c r="N6" s="3" t="n">
        <f aca="false">'Dobot_questionnaire_V2.0_same_taskset'!AT5</f>
        <v>19</v>
      </c>
      <c r="O6" s="3" t="n">
        <f aca="false">'Dobot_questionnaire_V2.0_same_taskset'!AU5</f>
        <v>19</v>
      </c>
      <c r="P6" s="3" t="n">
        <f aca="false">SUM(J6:O6)</f>
        <v>80</v>
      </c>
      <c r="Q6" s="3"/>
      <c r="R6" s="29" t="n">
        <f aca="false">'Dobot_questionnaire_V2.0_same_taskset'!EH5</f>
        <v>20</v>
      </c>
      <c r="S6" s="29" t="n">
        <f aca="false">'Dobot_questionnaire_V2.0_same_taskset'!EI5</f>
        <v>2</v>
      </c>
      <c r="T6" s="29" t="n">
        <f aca="false">'Dobot_questionnaire_V2.0_same_taskset'!EJ5</f>
        <v>17</v>
      </c>
      <c r="U6" s="29" t="n">
        <f aca="false">'Dobot_questionnaire_V2.0_same_taskset'!EK5</f>
        <v>5</v>
      </c>
      <c r="V6" s="29" t="n">
        <f aca="false">'Dobot_questionnaire_V2.0_same_taskset'!EL5</f>
        <v>17</v>
      </c>
      <c r="W6" s="29" t="n">
        <f aca="false">'Dobot_questionnaire_V2.0_same_taskset'!EM5</f>
        <v>15</v>
      </c>
      <c r="X6" s="0" t="n">
        <f aca="false">SUM(R6:W6)</f>
        <v>76</v>
      </c>
    </row>
    <row r="7" customFormat="false" ht="12.8" hidden="false" customHeight="false" outlineLevel="0" collapsed="false">
      <c r="B7" s="29" t="n">
        <f aca="false">'Dobot_questionnaire_V2.0_same_taskset'!R6</f>
        <v>5</v>
      </c>
      <c r="C7" s="29" t="n">
        <f aca="false">'Dobot_questionnaire_V2.0_same_taskset'!S6</f>
        <v>5</v>
      </c>
      <c r="D7" s="29" t="n">
        <f aca="false">'Dobot_questionnaire_V2.0_same_taskset'!T6</f>
        <v>3</v>
      </c>
      <c r="E7" s="29" t="n">
        <f aca="false">'Dobot_questionnaire_V2.0_same_taskset'!U6</f>
        <v>4</v>
      </c>
      <c r="F7" s="29" t="n">
        <f aca="false">'Dobot_questionnaire_V2.0_same_taskset'!V6</f>
        <v>10</v>
      </c>
      <c r="G7" s="29" t="n">
        <f aca="false">'Dobot_questionnaire_V2.0_same_taskset'!W6</f>
        <v>2</v>
      </c>
      <c r="H7" s="29" t="n">
        <f aca="false">SUM(B7:G7)</f>
        <v>29</v>
      </c>
      <c r="I7" s="29"/>
      <c r="J7" s="3" t="n">
        <f aca="false">'Dobot_questionnaire_V2.0_same_taskset'!AP6</f>
        <v>9</v>
      </c>
      <c r="K7" s="3" t="n">
        <f aca="false">'Dobot_questionnaire_V2.0_same_taskset'!AQ6</f>
        <v>5</v>
      </c>
      <c r="L7" s="3" t="n">
        <f aca="false">'Dobot_questionnaire_V2.0_same_taskset'!AR6</f>
        <v>9</v>
      </c>
      <c r="M7" s="3" t="n">
        <f aca="false">'Dobot_questionnaire_V2.0_same_taskset'!AS6</f>
        <v>15</v>
      </c>
      <c r="N7" s="3" t="n">
        <f aca="false">'Dobot_questionnaire_V2.0_same_taskset'!AT6</f>
        <v>12</v>
      </c>
      <c r="O7" s="3" t="n">
        <f aca="false">'Dobot_questionnaire_V2.0_same_taskset'!AU6</f>
        <v>9</v>
      </c>
      <c r="P7" s="3" t="n">
        <f aca="false">SUM(J7:O7)</f>
        <v>59</v>
      </c>
      <c r="Q7" s="3"/>
      <c r="R7" s="29" t="n">
        <f aca="false">'Dobot_questionnaire_V2.0_same_taskset'!EH6</f>
        <v>13</v>
      </c>
      <c r="S7" s="29" t="n">
        <f aca="false">'Dobot_questionnaire_V2.0_same_taskset'!EI6</f>
        <v>6</v>
      </c>
      <c r="T7" s="29" t="n">
        <f aca="false">'Dobot_questionnaire_V2.0_same_taskset'!EJ6</f>
        <v>7</v>
      </c>
      <c r="U7" s="29" t="n">
        <f aca="false">'Dobot_questionnaire_V2.0_same_taskset'!EK6</f>
        <v>15</v>
      </c>
      <c r="V7" s="29" t="n">
        <f aca="false">'Dobot_questionnaire_V2.0_same_taskset'!EL6</f>
        <v>10</v>
      </c>
      <c r="W7" s="29" t="n">
        <f aca="false">'Dobot_questionnaire_V2.0_same_taskset'!EM6</f>
        <v>12</v>
      </c>
      <c r="X7" s="0" t="n">
        <f aca="false">SUM(R7:W7)</f>
        <v>63</v>
      </c>
    </row>
    <row r="8" customFormat="false" ht="12.8" hidden="false" customHeight="false" outlineLevel="0" collapsed="false">
      <c r="B8" s="29" t="n">
        <f aca="false">'Dobot_questionnaire_V2.0_same_taskset'!R7</f>
        <v>9</v>
      </c>
      <c r="C8" s="29" t="n">
        <f aca="false">'Dobot_questionnaire_V2.0_same_taskset'!S7</f>
        <v>5</v>
      </c>
      <c r="D8" s="29" t="n">
        <f aca="false">'Dobot_questionnaire_V2.0_same_taskset'!T7</f>
        <v>10</v>
      </c>
      <c r="E8" s="29" t="n">
        <f aca="false">'Dobot_questionnaire_V2.0_same_taskset'!U7</f>
        <v>11</v>
      </c>
      <c r="F8" s="29" t="n">
        <f aca="false">'Dobot_questionnaire_V2.0_same_taskset'!V7</f>
        <v>12</v>
      </c>
      <c r="G8" s="29" t="n">
        <f aca="false">'Dobot_questionnaire_V2.0_same_taskset'!W7</f>
        <v>7</v>
      </c>
      <c r="H8" s="29" t="n">
        <f aca="false">SUM(B8:G8)</f>
        <v>54</v>
      </c>
      <c r="I8" s="29"/>
      <c r="J8" s="3" t="n">
        <f aca="false">'Dobot_questionnaire_V2.0_same_taskset'!AP7</f>
        <v>7</v>
      </c>
      <c r="K8" s="3" t="n">
        <f aca="false">'Dobot_questionnaire_V2.0_same_taskset'!AQ7</f>
        <v>4</v>
      </c>
      <c r="L8" s="3" t="n">
        <f aca="false">'Dobot_questionnaire_V2.0_same_taskset'!AR7</f>
        <v>4</v>
      </c>
      <c r="M8" s="3" t="n">
        <f aca="false">'Dobot_questionnaire_V2.0_same_taskset'!AS7</f>
        <v>21</v>
      </c>
      <c r="N8" s="3" t="n">
        <f aca="false">'Dobot_questionnaire_V2.0_same_taskset'!AT7</f>
        <v>6</v>
      </c>
      <c r="O8" s="3" t="n">
        <f aca="false">'Dobot_questionnaire_V2.0_same_taskset'!AU7</f>
        <v>1</v>
      </c>
      <c r="P8" s="3" t="n">
        <f aca="false">SUM(J8:O8)</f>
        <v>43</v>
      </c>
      <c r="Q8" s="3"/>
      <c r="R8" s="29" t="n">
        <f aca="false">'Dobot_questionnaire_V2.0_same_taskset'!EH7</f>
        <v>14</v>
      </c>
      <c r="S8" s="29" t="n">
        <f aca="false">'Dobot_questionnaire_V2.0_same_taskset'!EI7</f>
        <v>6</v>
      </c>
      <c r="T8" s="29" t="n">
        <f aca="false">'Dobot_questionnaire_V2.0_same_taskset'!EJ7</f>
        <v>10</v>
      </c>
      <c r="U8" s="29" t="n">
        <f aca="false">'Dobot_questionnaire_V2.0_same_taskset'!EK7</f>
        <v>13</v>
      </c>
      <c r="V8" s="29" t="n">
        <f aca="false">'Dobot_questionnaire_V2.0_same_taskset'!EL7</f>
        <v>14</v>
      </c>
      <c r="W8" s="29" t="n">
        <f aca="false">'Dobot_questionnaire_V2.0_same_taskset'!EM7</f>
        <v>9</v>
      </c>
      <c r="X8" s="0" t="n">
        <f aca="false">SUM(R8:W8)</f>
        <v>66</v>
      </c>
    </row>
    <row r="9" customFormat="false" ht="12.8" hidden="false" customHeight="false" outlineLevel="0" collapsed="false">
      <c r="B9" s="29" t="n">
        <f aca="false">'Dobot_questionnaire_V2.0_same_taskset'!R8</f>
        <v>3</v>
      </c>
      <c r="C9" s="29" t="n">
        <f aca="false">'Dobot_questionnaire_V2.0_same_taskset'!S8</f>
        <v>3</v>
      </c>
      <c r="D9" s="29" t="n">
        <f aca="false">'Dobot_questionnaire_V2.0_same_taskset'!T8</f>
        <v>4</v>
      </c>
      <c r="E9" s="29" t="n">
        <f aca="false">'Dobot_questionnaire_V2.0_same_taskset'!U8</f>
        <v>18</v>
      </c>
      <c r="F9" s="29" t="n">
        <f aca="false">'Dobot_questionnaire_V2.0_same_taskset'!V8</f>
        <v>5</v>
      </c>
      <c r="G9" s="29" t="n">
        <f aca="false">'Dobot_questionnaire_V2.0_same_taskset'!W8</f>
        <v>1</v>
      </c>
      <c r="H9" s="29" t="n">
        <f aca="false">SUM(B9:G9)</f>
        <v>34</v>
      </c>
      <c r="I9" s="29"/>
      <c r="J9" s="3" t="n">
        <f aca="false">'Dobot_questionnaire_V2.0_same_taskset'!AP8</f>
        <v>9</v>
      </c>
      <c r="K9" s="3" t="n">
        <f aca="false">'Dobot_questionnaire_V2.0_same_taskset'!AQ8</f>
        <v>4</v>
      </c>
      <c r="L9" s="3" t="n">
        <f aca="false">'Dobot_questionnaire_V2.0_same_taskset'!AR8</f>
        <v>10</v>
      </c>
      <c r="M9" s="3" t="n">
        <f aca="false">'Dobot_questionnaire_V2.0_same_taskset'!AS8</f>
        <v>19</v>
      </c>
      <c r="N9" s="3" t="n">
        <f aca="false">'Dobot_questionnaire_V2.0_same_taskset'!AT8</f>
        <v>8</v>
      </c>
      <c r="O9" s="3" t="n">
        <f aca="false">'Dobot_questionnaire_V2.0_same_taskset'!AU8</f>
        <v>1</v>
      </c>
      <c r="P9" s="3" t="n">
        <f aca="false">SUM(J9:O9)</f>
        <v>51</v>
      </c>
      <c r="Q9" s="3"/>
      <c r="R9" s="29" t="n">
        <f aca="false">'Dobot_questionnaire_V2.0_same_taskset'!EH8</f>
        <v>15</v>
      </c>
      <c r="S9" s="29" t="n">
        <f aca="false">'Dobot_questionnaire_V2.0_same_taskset'!EI8</f>
        <v>4</v>
      </c>
      <c r="T9" s="29" t="n">
        <f aca="false">'Dobot_questionnaire_V2.0_same_taskset'!EJ8</f>
        <v>10</v>
      </c>
      <c r="U9" s="29" t="n">
        <f aca="false">'Dobot_questionnaire_V2.0_same_taskset'!EK8</f>
        <v>17</v>
      </c>
      <c r="V9" s="29" t="n">
        <f aca="false">'Dobot_questionnaire_V2.0_same_taskset'!EL8</f>
        <v>11</v>
      </c>
      <c r="W9" s="29" t="n">
        <f aca="false">'Dobot_questionnaire_V2.0_same_taskset'!EM8</f>
        <v>2</v>
      </c>
      <c r="X9" s="0" t="n">
        <f aca="false">SUM(R9:W9)</f>
        <v>59</v>
      </c>
    </row>
    <row r="10" customFormat="false" ht="12.8" hidden="false" customHeight="false" outlineLevel="0" collapsed="false">
      <c r="B10" s="29" t="n">
        <f aca="false">'Dobot_questionnaire_V2.0_same_taskset'!R9</f>
        <v>4</v>
      </c>
      <c r="C10" s="29" t="n">
        <f aca="false">'Dobot_questionnaire_V2.0_same_taskset'!S9</f>
        <v>1</v>
      </c>
      <c r="D10" s="29" t="n">
        <f aca="false">'Dobot_questionnaire_V2.0_same_taskset'!T9</f>
        <v>3</v>
      </c>
      <c r="E10" s="29" t="n">
        <f aca="false">'Dobot_questionnaire_V2.0_same_taskset'!U9</f>
        <v>13</v>
      </c>
      <c r="F10" s="29" t="n">
        <f aca="false">'Dobot_questionnaire_V2.0_same_taskset'!V9</f>
        <v>5</v>
      </c>
      <c r="G10" s="29" t="n">
        <f aca="false">'Dobot_questionnaire_V2.0_same_taskset'!W9</f>
        <v>3</v>
      </c>
      <c r="H10" s="29" t="n">
        <f aca="false">SUM(B10:G10)</f>
        <v>29</v>
      </c>
      <c r="I10" s="29"/>
      <c r="J10" s="3" t="n">
        <f aca="false">'Dobot_questionnaire_V2.0_same_taskset'!AP9</f>
        <v>14</v>
      </c>
      <c r="K10" s="3" t="n">
        <f aca="false">'Dobot_questionnaire_V2.0_same_taskset'!AQ9</f>
        <v>1</v>
      </c>
      <c r="L10" s="3" t="n">
        <f aca="false">'Dobot_questionnaire_V2.0_same_taskset'!AR9</f>
        <v>3</v>
      </c>
      <c r="M10" s="3" t="n">
        <f aca="false">'Dobot_questionnaire_V2.0_same_taskset'!AS9</f>
        <v>5</v>
      </c>
      <c r="N10" s="3" t="n">
        <f aca="false">'Dobot_questionnaire_V2.0_same_taskset'!AT9</f>
        <v>11</v>
      </c>
      <c r="O10" s="3" t="n">
        <f aca="false">'Dobot_questionnaire_V2.0_same_taskset'!AU9</f>
        <v>6</v>
      </c>
      <c r="P10" s="3" t="n">
        <f aca="false">SUM(J10:O10)</f>
        <v>40</v>
      </c>
      <c r="Q10" s="3"/>
      <c r="R10" s="29" t="n">
        <f aca="false">'Dobot_questionnaire_V2.0_same_taskset'!EH9</f>
        <v>17</v>
      </c>
      <c r="S10" s="29" t="n">
        <f aca="false">'Dobot_questionnaire_V2.0_same_taskset'!EI9</f>
        <v>1</v>
      </c>
      <c r="T10" s="29" t="n">
        <f aca="false">'Dobot_questionnaire_V2.0_same_taskset'!EJ9</f>
        <v>6</v>
      </c>
      <c r="U10" s="29" t="n">
        <f aca="false">'Dobot_questionnaire_V2.0_same_taskset'!EK9</f>
        <v>2</v>
      </c>
      <c r="V10" s="29" t="n">
        <f aca="false">'Dobot_questionnaire_V2.0_same_taskset'!EL9</f>
        <v>4</v>
      </c>
      <c r="W10" s="29" t="n">
        <f aca="false">'Dobot_questionnaire_V2.0_same_taskset'!EM9</f>
        <v>2</v>
      </c>
      <c r="X10" s="0" t="n">
        <f aca="false">SUM(R10:W10)</f>
        <v>32</v>
      </c>
    </row>
    <row r="11" customFormat="false" ht="12.8" hidden="false" customHeight="false" outlineLevel="0" collapsed="false">
      <c r="A11" s="11" t="s">
        <v>280</v>
      </c>
      <c r="B11" s="3" t="n">
        <f aca="false">AVERAGE(B3:B10)</f>
        <v>7.375</v>
      </c>
      <c r="C11" s="3" t="n">
        <f aca="false">AVERAGE(C3:C10)</f>
        <v>4.75</v>
      </c>
      <c r="D11" s="3" t="n">
        <f aca="false">AVERAGE(D3:D10)</f>
        <v>7.875</v>
      </c>
      <c r="E11" s="3" t="n">
        <f aca="false">AVERAGE(E3:E10)</f>
        <v>10.25</v>
      </c>
      <c r="F11" s="3" t="n">
        <f aca="false">AVERAGE(F3:F10)</f>
        <v>10</v>
      </c>
      <c r="G11" s="3" t="n">
        <f aca="false">AVERAGE(G3:G10)</f>
        <v>6.875</v>
      </c>
      <c r="H11" s="3" t="n">
        <f aca="false">AVERAGE(H3:H10)</f>
        <v>47.125</v>
      </c>
      <c r="J11" s="0" t="n">
        <f aca="false">AVERAGE(J3:J10)</f>
        <v>12</v>
      </c>
      <c r="K11" s="0" t="n">
        <f aca="false">AVERAGE(K3:K10)</f>
        <v>4</v>
      </c>
      <c r="L11" s="0" t="n">
        <f aca="false">AVERAGE(L3:L10)</f>
        <v>8.375</v>
      </c>
      <c r="M11" s="0" t="n">
        <f aca="false">AVERAGE(M3:M10)</f>
        <v>14.25</v>
      </c>
      <c r="N11" s="0" t="n">
        <f aca="false">AVERAGE(N3:N10)</f>
        <v>11.125</v>
      </c>
      <c r="O11" s="0" t="n">
        <f aca="false">AVERAGE(O3:O10)</f>
        <v>7.125</v>
      </c>
      <c r="P11" s="0" t="n">
        <f aca="false">AVERAGE(P3:P10)</f>
        <v>56.875</v>
      </c>
      <c r="Q11" s="3"/>
      <c r="R11" s="3" t="n">
        <f aca="false">AVERAGE(R3:R10)</f>
        <v>16.625</v>
      </c>
      <c r="S11" s="3" t="n">
        <f aca="false">AVERAGE(S3:S10)</f>
        <v>5.625</v>
      </c>
      <c r="T11" s="3" t="n">
        <f aca="false">AVERAGE(T3:T10)</f>
        <v>10.625</v>
      </c>
      <c r="U11" s="3" t="n">
        <f aca="false">AVERAGE(U3:U10)</f>
        <v>11.375</v>
      </c>
      <c r="V11" s="3" t="n">
        <f aca="false">AVERAGE(V3:V10)</f>
        <v>11.375</v>
      </c>
      <c r="W11" s="3" t="n">
        <f aca="false">AVERAGE(W3:W10)</f>
        <v>8.5</v>
      </c>
      <c r="X11" s="3" t="n">
        <f aca="false">AVERAGE(X3:X10)</f>
        <v>64.125</v>
      </c>
    </row>
    <row r="12" customFormat="false" ht="12.8" hidden="false" customHeight="false" outlineLevel="0" collapsed="false">
      <c r="A12" s="11" t="s">
        <v>302</v>
      </c>
      <c r="B12" s="3" t="n">
        <f aca="false">STDEV(B3:B10)</f>
        <v>4.56500664997169</v>
      </c>
      <c r="C12" s="3" t="n">
        <f aca="false">STDEV(C3:C10)</f>
        <v>5.57417514717905</v>
      </c>
      <c r="D12" s="3" t="n">
        <f aca="false">STDEV(D3:D10)</f>
        <v>5.64263109854664</v>
      </c>
      <c r="E12" s="3" t="n">
        <f aca="false">STDEV(E3:E10)</f>
        <v>5.39179270479018</v>
      </c>
      <c r="F12" s="3" t="n">
        <f aca="false">STDEV(F3:F10)</f>
        <v>4.59813626840888</v>
      </c>
      <c r="G12" s="3" t="n">
        <f aca="false">STDEV(G3:G10)</f>
        <v>6.49037749287359</v>
      </c>
      <c r="H12" s="3" t="n">
        <f aca="false">STDEV(H3:H10)</f>
        <v>17.2828362421053</v>
      </c>
      <c r="J12" s="0" t="n">
        <f aca="false">STDEV(J3:J10)</f>
        <v>5.42481072744215</v>
      </c>
      <c r="K12" s="0" t="n">
        <f aca="false">STDEV(K3:K10)</f>
        <v>3.11677488989592</v>
      </c>
      <c r="L12" s="0" t="n">
        <f aca="false">STDEV(L3:L10)</f>
        <v>5.06916448455054</v>
      </c>
      <c r="M12" s="0" t="n">
        <f aca="false">STDEV(M3:M10)</f>
        <v>7.34360752141422</v>
      </c>
      <c r="N12" s="0" t="n">
        <f aca="false">STDEV(N3:N10)</f>
        <v>4.01559460105225</v>
      </c>
      <c r="O12" s="0" t="n">
        <f aca="false">STDEV(O3:O10)</f>
        <v>5.79254446927872</v>
      </c>
      <c r="P12" s="0" t="n">
        <f aca="false">STDEV(P3:P10)</f>
        <v>14.4759653021334</v>
      </c>
      <c r="Q12" s="3"/>
      <c r="R12" s="3" t="n">
        <f aca="false">STDEV(R3:R10)</f>
        <v>2.77424378370549</v>
      </c>
      <c r="S12" s="3" t="n">
        <f aca="false">STDEV(S3:S10)</f>
        <v>4.37321392113398</v>
      </c>
      <c r="T12" s="3" t="n">
        <f aca="false">STDEV(T3:T10)</f>
        <v>4.8971566094156</v>
      </c>
      <c r="U12" s="3" t="n">
        <f aca="false">STDEV(U3:U10)</f>
        <v>5.31675249968034</v>
      </c>
      <c r="V12" s="3" t="n">
        <f aca="false">STDEV(V3:V10)</f>
        <v>4.43806585929373</v>
      </c>
      <c r="W12" s="3" t="n">
        <f aca="false">STDEV(W3:W10)</f>
        <v>5.23722936566382</v>
      </c>
      <c r="X12" s="3" t="n">
        <f aca="false">STDEV(X3:X10)</f>
        <v>18.9543624831556</v>
      </c>
    </row>
    <row r="13" customFormat="false" ht="12.8" hidden="false" customHeight="false" outlineLevel="0" collapsed="false">
      <c r="P13" s="3"/>
      <c r="Q13" s="3"/>
      <c r="R13" s="3"/>
      <c r="S13" s="3"/>
      <c r="T13" s="3"/>
      <c r="U13" s="3"/>
      <c r="V13" s="3"/>
      <c r="W13" s="3"/>
    </row>
    <row r="14" customFormat="false" ht="12.8" hidden="false" customHeight="false" outlineLevel="0" collapsed="false"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customFormat="false" ht="12.8" hidden="false" customHeight="false" outlineLevel="0" collapsed="false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customFormat="false" ht="12.8" hidden="false" customHeight="false" outlineLevel="0" collapsed="false"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customFormat="false" ht="12.8" hidden="false" customHeight="false" outlineLevel="0" collapsed="false">
      <c r="B17" s="0" t="s">
        <v>303</v>
      </c>
      <c r="C17" s="0" t="s">
        <v>304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customFormat="false" ht="12.8" hidden="false" customHeight="false" outlineLevel="0" collapsed="false">
      <c r="A18" s="0" t="s">
        <v>298</v>
      </c>
      <c r="B18" s="0" t="n">
        <f aca="false">H11</f>
        <v>47.125</v>
      </c>
      <c r="C18" s="0" t="n">
        <f aca="false">H12</f>
        <v>17.2828362421053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customFormat="false" ht="12.8" hidden="false" customHeight="false" outlineLevel="0" collapsed="false">
      <c r="A19" s="0" t="s">
        <v>300</v>
      </c>
      <c r="B19" s="0" t="n">
        <f aca="false">P11</f>
        <v>56.875</v>
      </c>
      <c r="C19" s="0" t="n">
        <f aca="false">P12</f>
        <v>14.4759653021334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customFormat="false" ht="12.8" hidden="false" customHeight="false" outlineLevel="0" collapsed="false">
      <c r="A20" s="0" t="s">
        <v>305</v>
      </c>
      <c r="B20" s="0" t="n">
        <f aca="false">X11</f>
        <v>64.125</v>
      </c>
      <c r="C20" s="0" t="n">
        <f aca="false">X12</f>
        <v>18.9543624831556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52" customFormat="false" ht="12.8" hidden="false" customHeight="false" outlineLevel="0" collapsed="false">
      <c r="A52" s="30" t="s">
        <v>306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R52" s="30" t="s">
        <v>307</v>
      </c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</row>
    <row r="53" customFormat="false" ht="12.8" hidden="false" customHeight="false" outlineLevel="0" collapsed="false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</row>
    <row r="54" customFormat="false" ht="12.8" hidden="false" customHeight="false" outlineLevel="0" collapsed="false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</row>
    <row r="56" customFormat="false" ht="12.8" hidden="false" customHeight="false" outlineLevel="0" collapsed="false">
      <c r="B56" s="27" t="str">
        <f aca="false">B1</f>
        <v>type1</v>
      </c>
      <c r="C56" s="27" t="str">
        <f aca="false">J1</f>
        <v>type2</v>
      </c>
      <c r="D56" s="27" t="str">
        <f aca="false">R1</f>
        <v>type4</v>
      </c>
      <c r="E56" s="27"/>
      <c r="F56" s="27"/>
      <c r="G56" s="27"/>
      <c r="H56" s="27"/>
      <c r="I56" s="27"/>
      <c r="J56" s="27"/>
      <c r="S56" s="27" t="str">
        <f aca="false">D1</f>
        <v>type1</v>
      </c>
      <c r="T56" s="27" t="str">
        <f aca="false">L1</f>
        <v>type2</v>
      </c>
      <c r="U56" s="27" t="str">
        <f aca="false">T1</f>
        <v>type4</v>
      </c>
      <c r="V56" s="27"/>
      <c r="W56" s="27"/>
      <c r="X56" s="27"/>
      <c r="Y56" s="27"/>
      <c r="Z56" s="27"/>
      <c r="AA56" s="27"/>
      <c r="AB56" s="27"/>
      <c r="AC56" s="27"/>
    </row>
    <row r="57" customFormat="false" ht="138.55" hidden="false" customHeight="false" outlineLevel="0" collapsed="false">
      <c r="B57" s="27" t="str">
        <f aca="false">B2</f>
        <v>2-c2: Please rate how demanding the task was: [How mentally demanding was the task? ]</v>
      </c>
      <c r="C57" s="27" t="str">
        <f aca="false">J2</f>
        <v>3-c2: Please rate how demanding the task was: [How mentally demanding was the task? ]</v>
      </c>
      <c r="D57" s="27" t="str">
        <f aca="false">R2</f>
        <v>7-c2: Please rate how demanding the task was: [How mentally demanding was the task? ]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S57" s="27" t="str">
        <f aca="false">D2</f>
        <v>2-c2: Please rate how demanding the task was: [How hurried or rushed was the pace of the task?  ( How much time pressure did you feel?)]</v>
      </c>
      <c r="T57" s="27" t="str">
        <f aca="false">L2</f>
        <v>3-c2: Please rate how demanding the task was: [How hurried or rushed was the pace of the task?  ( How much time pressure did you feel?)]</v>
      </c>
      <c r="U57" s="27" t="str">
        <f aca="false">T2</f>
        <v>7-c2: Please rate how demanding the task was: [How hurried or rushed was the pace of the task?  ( How much time pressure did you feel?)]</v>
      </c>
      <c r="V57" s="27"/>
      <c r="W57" s="27"/>
      <c r="X57" s="27"/>
      <c r="Y57" s="27"/>
      <c r="Z57" s="27"/>
      <c r="AA57" s="27"/>
      <c r="AB57" s="27"/>
      <c r="AC57" s="27"/>
    </row>
    <row r="58" customFormat="false" ht="12.8" hidden="false" customHeight="false" outlineLevel="0" collapsed="false">
      <c r="B58" s="27" t="n">
        <f aca="false">B3</f>
        <v>15</v>
      </c>
      <c r="C58" s="27" t="n">
        <f aca="false">J3</f>
        <v>21</v>
      </c>
      <c r="D58" s="27" t="n">
        <f aca="false">R3</f>
        <v>20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S58" s="27" t="n">
        <f aca="false">D3</f>
        <v>18</v>
      </c>
      <c r="T58" s="27" t="n">
        <f aca="false">L3</f>
        <v>10</v>
      </c>
      <c r="U58" s="27" t="n">
        <f aca="false">T3</f>
        <v>16</v>
      </c>
      <c r="V58" s="27"/>
      <c r="W58" s="27"/>
      <c r="X58" s="27"/>
      <c r="Y58" s="27"/>
      <c r="Z58" s="27"/>
      <c r="AA58" s="27"/>
      <c r="AB58" s="27"/>
      <c r="AC58" s="27"/>
    </row>
    <row r="59" customFormat="false" ht="12.8" hidden="false" customHeight="false" outlineLevel="0" collapsed="false">
      <c r="B59" s="27" t="n">
        <f aca="false">B4</f>
        <v>10</v>
      </c>
      <c r="C59" s="27" t="n">
        <f aca="false">J4</f>
        <v>5</v>
      </c>
      <c r="D59" s="27" t="n">
        <f aca="false">R4</f>
        <v>15</v>
      </c>
      <c r="E59" s="27"/>
      <c r="F59" s="27"/>
      <c r="G59" s="27"/>
      <c r="H59" s="27"/>
      <c r="I59" s="27"/>
      <c r="J59" s="27"/>
      <c r="K59" s="27"/>
      <c r="L59" s="27"/>
      <c r="M59" s="27"/>
      <c r="N59" s="27"/>
      <c r="S59" s="27" t="n">
        <f aca="false">D4</f>
        <v>4</v>
      </c>
      <c r="T59" s="27" t="n">
        <f aca="false">L4</f>
        <v>5</v>
      </c>
      <c r="U59" s="27" t="n">
        <f aca="false">T4</f>
        <v>4</v>
      </c>
      <c r="V59" s="27"/>
      <c r="W59" s="27"/>
      <c r="X59" s="27"/>
      <c r="Y59" s="27"/>
      <c r="Z59" s="27"/>
      <c r="AA59" s="27"/>
      <c r="AB59" s="27"/>
      <c r="AC59" s="27"/>
    </row>
    <row r="60" customFormat="false" ht="12.8" hidden="false" customHeight="false" outlineLevel="0" collapsed="false">
      <c r="B60" s="27" t="n">
        <f aca="false">B5</f>
        <v>2</v>
      </c>
      <c r="C60" s="27" t="n">
        <f aca="false">J5</f>
        <v>14</v>
      </c>
      <c r="D60" s="27" t="n">
        <f aca="false">R5</f>
        <v>19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S60" s="27" t="n">
        <f aca="false">D5</f>
        <v>7</v>
      </c>
      <c r="T60" s="27" t="n">
        <f aca="false">L5</f>
        <v>7</v>
      </c>
      <c r="U60" s="27" t="n">
        <f aca="false">T5</f>
        <v>15</v>
      </c>
      <c r="V60" s="27"/>
      <c r="W60" s="27"/>
      <c r="X60" s="27"/>
      <c r="Y60" s="27"/>
      <c r="Z60" s="27"/>
      <c r="AA60" s="27"/>
      <c r="AB60" s="27"/>
      <c r="AC60" s="27"/>
    </row>
    <row r="61" customFormat="false" ht="12.8" hidden="false" customHeight="false" outlineLevel="0" collapsed="false">
      <c r="B61" s="27" t="n">
        <f aca="false">B6</f>
        <v>11</v>
      </c>
      <c r="C61" s="27" t="n">
        <f aca="false">J6</f>
        <v>17</v>
      </c>
      <c r="D61" s="27" t="n">
        <f aca="false">R6</f>
        <v>20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S61" s="27" t="n">
        <f aca="false">D6</f>
        <v>14</v>
      </c>
      <c r="T61" s="27" t="n">
        <f aca="false">L6</f>
        <v>19</v>
      </c>
      <c r="U61" s="27" t="n">
        <f aca="false">T6</f>
        <v>17</v>
      </c>
      <c r="V61" s="27"/>
      <c r="W61" s="27"/>
      <c r="X61" s="27"/>
      <c r="Y61" s="27"/>
      <c r="Z61" s="27"/>
      <c r="AA61" s="27"/>
      <c r="AB61" s="27"/>
      <c r="AC61" s="27"/>
    </row>
    <row r="62" customFormat="false" ht="12.8" hidden="false" customHeight="false" outlineLevel="0" collapsed="false">
      <c r="B62" s="27" t="n">
        <f aca="false">B7</f>
        <v>5</v>
      </c>
      <c r="C62" s="27" t="n">
        <f aca="false">J7</f>
        <v>9</v>
      </c>
      <c r="D62" s="27" t="n">
        <f aca="false">R7</f>
        <v>13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S62" s="27" t="n">
        <f aca="false">D7</f>
        <v>3</v>
      </c>
      <c r="T62" s="27" t="n">
        <f aca="false">L7</f>
        <v>9</v>
      </c>
      <c r="U62" s="27" t="n">
        <f aca="false">T7</f>
        <v>7</v>
      </c>
      <c r="V62" s="27"/>
      <c r="W62" s="27"/>
      <c r="X62" s="27"/>
      <c r="Y62" s="27"/>
      <c r="Z62" s="27"/>
      <c r="AA62" s="27"/>
      <c r="AB62" s="27"/>
      <c r="AC62" s="27"/>
    </row>
    <row r="63" customFormat="false" ht="12.8" hidden="false" customHeight="false" outlineLevel="0" collapsed="false">
      <c r="B63" s="27" t="n">
        <f aca="false">B8</f>
        <v>9</v>
      </c>
      <c r="C63" s="27" t="n">
        <f aca="false">J8</f>
        <v>7</v>
      </c>
      <c r="D63" s="27" t="n">
        <f aca="false">R8</f>
        <v>14</v>
      </c>
      <c r="E63" s="27"/>
      <c r="F63" s="27"/>
      <c r="G63" s="27"/>
      <c r="H63" s="27"/>
      <c r="I63" s="27"/>
      <c r="J63" s="27"/>
      <c r="K63" s="27"/>
      <c r="L63" s="27"/>
      <c r="M63" s="27"/>
      <c r="N63" s="27"/>
      <c r="S63" s="27" t="n">
        <f aca="false">D8</f>
        <v>10</v>
      </c>
      <c r="T63" s="27" t="n">
        <f aca="false">L8</f>
        <v>4</v>
      </c>
      <c r="U63" s="27" t="n">
        <f aca="false">T8</f>
        <v>10</v>
      </c>
      <c r="V63" s="27"/>
      <c r="W63" s="27"/>
      <c r="X63" s="27"/>
      <c r="Y63" s="27"/>
      <c r="Z63" s="27"/>
      <c r="AA63" s="27"/>
      <c r="AB63" s="27"/>
      <c r="AC63" s="27"/>
    </row>
    <row r="64" customFormat="false" ht="12.8" hidden="false" customHeight="false" outlineLevel="0" collapsed="false">
      <c r="B64" s="27" t="n">
        <f aca="false">B9</f>
        <v>3</v>
      </c>
      <c r="C64" s="27" t="n">
        <f aca="false">J9</f>
        <v>9</v>
      </c>
      <c r="D64" s="27" t="n">
        <f aca="false">R9</f>
        <v>15</v>
      </c>
      <c r="E64" s="27"/>
      <c r="F64" s="27"/>
      <c r="G64" s="27"/>
      <c r="H64" s="27"/>
      <c r="I64" s="27"/>
      <c r="J64" s="27"/>
      <c r="K64" s="27"/>
      <c r="L64" s="27"/>
      <c r="M64" s="27"/>
      <c r="N64" s="27"/>
      <c r="S64" s="27" t="n">
        <f aca="false">D9</f>
        <v>4</v>
      </c>
      <c r="T64" s="27" t="n">
        <f aca="false">L9</f>
        <v>10</v>
      </c>
      <c r="U64" s="27" t="n">
        <f aca="false">T9</f>
        <v>10</v>
      </c>
      <c r="V64" s="27"/>
      <c r="W64" s="27"/>
      <c r="X64" s="27"/>
      <c r="Y64" s="27"/>
      <c r="Z64" s="27"/>
      <c r="AA64" s="27"/>
      <c r="AB64" s="27"/>
      <c r="AC64" s="27"/>
    </row>
    <row r="65" customFormat="false" ht="12.8" hidden="false" customHeight="false" outlineLevel="0" collapsed="false">
      <c r="B65" s="27" t="n">
        <f aca="false">B10</f>
        <v>4</v>
      </c>
      <c r="C65" s="27" t="n">
        <f aca="false">J10</f>
        <v>14</v>
      </c>
      <c r="D65" s="27" t="n">
        <f aca="false">R10</f>
        <v>17</v>
      </c>
      <c r="E65" s="27"/>
      <c r="F65" s="27"/>
      <c r="G65" s="27"/>
      <c r="H65" s="27"/>
      <c r="I65" s="27"/>
      <c r="J65" s="27"/>
      <c r="K65" s="27"/>
      <c r="L65" s="27"/>
      <c r="M65" s="27"/>
      <c r="N65" s="27"/>
      <c r="S65" s="27" t="n">
        <f aca="false">D10</f>
        <v>3</v>
      </c>
      <c r="T65" s="27" t="n">
        <f aca="false">L10</f>
        <v>3</v>
      </c>
      <c r="U65" s="27" t="n">
        <f aca="false">T10</f>
        <v>6</v>
      </c>
      <c r="V65" s="27"/>
      <c r="W65" s="27"/>
      <c r="X65" s="27"/>
      <c r="Y65" s="27"/>
      <c r="Z65" s="27"/>
      <c r="AA65" s="27"/>
      <c r="AB65" s="27"/>
      <c r="AC65" s="27"/>
    </row>
    <row r="66" customFormat="false" ht="12.8" hidden="false" customHeight="false" outlineLevel="0" collapsed="false">
      <c r="E66" s="27"/>
      <c r="F66" s="27"/>
      <c r="G66" s="27"/>
      <c r="H66" s="27"/>
      <c r="I66" s="27"/>
      <c r="J66" s="27"/>
      <c r="K66" s="27"/>
      <c r="L66" s="27"/>
      <c r="M66" s="27"/>
      <c r="N66" s="27"/>
      <c r="R66" s="0" t="s">
        <v>237</v>
      </c>
      <c r="S66" s="27" t="n">
        <f aca="false">D11</f>
        <v>7.875</v>
      </c>
      <c r="T66" s="27" t="n">
        <f aca="false">L11</f>
        <v>8.375</v>
      </c>
      <c r="U66" s="27" t="n">
        <f aca="false">T11</f>
        <v>10.625</v>
      </c>
      <c r="V66" s="27"/>
      <c r="W66" s="27"/>
      <c r="X66" s="27"/>
      <c r="Y66" s="27"/>
      <c r="Z66" s="27"/>
      <c r="AA66" s="27"/>
      <c r="AB66" s="27"/>
      <c r="AC66" s="27"/>
    </row>
    <row r="67" customFormat="false" ht="12.8" hidden="false" customHeight="false" outlineLevel="0" collapsed="false">
      <c r="A67" s="27" t="s">
        <v>280</v>
      </c>
      <c r="B67" s="27" t="n">
        <f aca="false">AVERAGE(B58:B65)</f>
        <v>7.375</v>
      </c>
      <c r="C67" s="27" t="n">
        <f aca="false">AVERAGE(C58:C65)</f>
        <v>12</v>
      </c>
      <c r="D67" s="27" t="n">
        <f aca="false">AVERAGE(D58:D65)</f>
        <v>16.625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S67" s="27" t="s">
        <v>298</v>
      </c>
      <c r="T67" s="27" t="s">
        <v>300</v>
      </c>
      <c r="U67" s="27" t="s">
        <v>301</v>
      </c>
      <c r="V67" s="27"/>
      <c r="W67" s="27"/>
      <c r="X67" s="27"/>
      <c r="Y67" s="27"/>
      <c r="Z67" s="27"/>
      <c r="AA67" s="27"/>
      <c r="AB67" s="27"/>
      <c r="AC67" s="27"/>
    </row>
    <row r="68" customFormat="false" ht="12.8" hidden="false" customHeight="false" outlineLevel="0" collapsed="false">
      <c r="A68" s="27"/>
      <c r="B68" s="27" t="s">
        <v>298</v>
      </c>
      <c r="C68" s="27" t="s">
        <v>300</v>
      </c>
      <c r="D68" s="27" t="s">
        <v>301</v>
      </c>
      <c r="E68" s="27"/>
      <c r="F68" s="27"/>
      <c r="G68" s="27"/>
      <c r="H68" s="27"/>
      <c r="I68" s="27"/>
      <c r="J68" s="27"/>
      <c r="K68" s="27"/>
      <c r="L68" s="27"/>
      <c r="M68" s="27"/>
      <c r="N68" s="27"/>
      <c r="R68" s="0" t="s">
        <v>308</v>
      </c>
      <c r="S68" s="27" t="n">
        <f aca="false">S66*5</f>
        <v>39.375</v>
      </c>
      <c r="T68" s="27" t="n">
        <f aca="false">T66*5</f>
        <v>41.875</v>
      </c>
      <c r="U68" s="27" t="n">
        <f aca="false">U66*5</f>
        <v>53.125</v>
      </c>
      <c r="V68" s="27"/>
      <c r="W68" s="27"/>
      <c r="X68" s="27"/>
      <c r="Y68" s="27"/>
      <c r="Z68" s="27"/>
      <c r="AA68" s="27"/>
      <c r="AB68" s="27"/>
      <c r="AC68" s="27"/>
    </row>
    <row r="69" customFormat="false" ht="13.6" hidden="false" customHeight="false" outlineLevel="0" collapsed="false">
      <c r="A69" s="27" t="s">
        <v>309</v>
      </c>
      <c r="B69" s="27" t="n">
        <f aca="false">B67*5</f>
        <v>36.875</v>
      </c>
      <c r="C69" s="27" t="n">
        <f aca="false">C67*5</f>
        <v>60</v>
      </c>
      <c r="D69" s="27" t="n">
        <f aca="false">D67*5</f>
        <v>83.125</v>
      </c>
      <c r="E69" s="27"/>
      <c r="F69" s="27"/>
      <c r="G69" s="27"/>
      <c r="H69" s="27"/>
      <c r="I69" s="27"/>
      <c r="J69" s="27"/>
      <c r="K69" s="27"/>
      <c r="L69" s="27"/>
      <c r="M69" s="27"/>
      <c r="N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customFormat="false" ht="12.8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customFormat="false" ht="12.8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customFormat="false" ht="12.8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customFormat="false" ht="37.6" hidden="false" customHeight="false" outlineLevel="0" collapsed="false">
      <c r="A73" s="27"/>
      <c r="B73" s="10" t="s">
        <v>232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customFormat="false" ht="12.8" hidden="false" customHeight="false" outlineLevel="0" collapsed="false">
      <c r="A74" s="27"/>
      <c r="B74" s="27" t="s">
        <v>233</v>
      </c>
      <c r="C74" s="27" t="n">
        <v>0.05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customFormat="false" ht="12.8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customFormat="false" ht="12.8" hidden="false" customHeight="false" outlineLevel="0" collapsed="false">
      <c r="A76" s="27"/>
      <c r="B76" s="27" t="s">
        <v>234</v>
      </c>
      <c r="C76" s="27" t="s">
        <v>235</v>
      </c>
      <c r="D76" s="27" t="s">
        <v>236</v>
      </c>
      <c r="E76" s="27" t="s">
        <v>237</v>
      </c>
      <c r="F76" s="27" t="s">
        <v>238</v>
      </c>
      <c r="G76" s="27"/>
      <c r="H76" s="27"/>
      <c r="I76" s="27"/>
      <c r="J76" s="27"/>
      <c r="K76" s="27"/>
      <c r="L76" s="27"/>
      <c r="M76" s="27"/>
      <c r="N76" s="27"/>
    </row>
    <row r="77" customFormat="false" ht="12.8" hidden="false" customHeight="false" outlineLevel="0" collapsed="false">
      <c r="A77" s="27"/>
      <c r="B77" s="27" t="s">
        <v>239</v>
      </c>
      <c r="C77" s="27" t="n">
        <f aca="false">COUNT('NASA-TLX'!$B$58:$B$65)</f>
        <v>8</v>
      </c>
      <c r="D77" s="27" t="n">
        <f aca="false">SUM('NASA-TLX'!$B$58:$B$65)</f>
        <v>59</v>
      </c>
      <c r="E77" s="27" t="n">
        <f aca="false">AVERAGE('NASA-TLX'!$B$58:$B$65)</f>
        <v>7.375</v>
      </c>
      <c r="F77" s="27" t="n">
        <f aca="false">VAR('NASA-TLX'!$B$58:$B$65)</f>
        <v>20.8392857142857</v>
      </c>
      <c r="G77" s="27"/>
      <c r="H77" s="27"/>
      <c r="I77" s="27"/>
      <c r="J77" s="27"/>
      <c r="K77" s="27"/>
      <c r="L77" s="27"/>
      <c r="M77" s="27"/>
      <c r="N77" s="27"/>
    </row>
    <row r="78" customFormat="false" ht="12.8" hidden="false" customHeight="false" outlineLevel="0" collapsed="false">
      <c r="A78" s="27"/>
      <c r="B78" s="27" t="s">
        <v>240</v>
      </c>
      <c r="C78" s="27" t="n">
        <f aca="false">COUNT('NASA-TLX'!$C$58:$C$65)</f>
        <v>8</v>
      </c>
      <c r="D78" s="27" t="n">
        <f aca="false">SUM('NASA-TLX'!$C$58:$C$65)</f>
        <v>96</v>
      </c>
      <c r="E78" s="27" t="n">
        <f aca="false">AVERAGE('NASA-TLX'!$C$58:$C$65)</f>
        <v>12</v>
      </c>
      <c r="F78" s="27" t="n">
        <f aca="false">VAR('NASA-TLX'!$C$58:$C$65)</f>
        <v>29.4285714285714</v>
      </c>
      <c r="G78" s="27"/>
      <c r="H78" s="27"/>
      <c r="I78" s="27"/>
      <c r="J78" s="27"/>
      <c r="K78" s="27"/>
      <c r="L78" s="27"/>
      <c r="M78" s="27"/>
      <c r="N78" s="27"/>
    </row>
    <row r="79" customFormat="false" ht="12.8" hidden="false" customHeight="false" outlineLevel="0" collapsed="false">
      <c r="A79" s="27"/>
      <c r="B79" s="27" t="s">
        <v>241</v>
      </c>
      <c r="C79" s="27" t="n">
        <f aca="false">COUNT('NASA-TLX'!$D$58:$D$65)</f>
        <v>8</v>
      </c>
      <c r="D79" s="27" t="n">
        <f aca="false">SUM('NASA-TLX'!$D$58:$D$65)</f>
        <v>133</v>
      </c>
      <c r="E79" s="27" t="n">
        <f aca="false">AVERAGE('NASA-TLX'!$D$58:$D$65)</f>
        <v>16.625</v>
      </c>
      <c r="F79" s="27" t="n">
        <f aca="false">VAR('NASA-TLX'!$D$58:$D$65)</f>
        <v>7.69642857142857</v>
      </c>
      <c r="G79" s="27"/>
      <c r="H79" s="27"/>
      <c r="I79" s="27"/>
      <c r="J79" s="27"/>
      <c r="K79" s="27"/>
      <c r="L79" s="27"/>
      <c r="M79" s="27"/>
      <c r="N79" s="27"/>
    </row>
    <row r="80" customFormat="false" ht="12.8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</row>
    <row r="81" customFormat="false" ht="24.05" hidden="false" customHeight="false" outlineLevel="0" collapsed="false">
      <c r="A81" s="27"/>
      <c r="B81" s="27" t="s">
        <v>242</v>
      </c>
      <c r="C81" s="27" t="s">
        <v>243</v>
      </c>
      <c r="D81" s="27" t="s">
        <v>244</v>
      </c>
      <c r="E81" s="27" t="s">
        <v>245</v>
      </c>
      <c r="F81" s="27" t="s">
        <v>246</v>
      </c>
      <c r="G81" s="27" t="s">
        <v>247</v>
      </c>
      <c r="H81" s="27" t="s">
        <v>248</v>
      </c>
      <c r="I81" s="27"/>
      <c r="J81" s="27"/>
      <c r="K81" s="27"/>
      <c r="L81" s="27"/>
      <c r="M81" s="27"/>
      <c r="N81" s="27"/>
    </row>
    <row r="82" customFormat="false" ht="24.05" hidden="false" customHeight="false" outlineLevel="0" collapsed="false">
      <c r="A82" s="27"/>
      <c r="B82" s="27" t="s">
        <v>249</v>
      </c>
      <c r="C82" s="27" t="n">
        <f aca="false">SUMPRODUCT('NASA-TLX'!$D$77:$D$79,'NASA-TLX'!$E$77:$E$79)-SUM('NASA-TLX'!$D$77:$D$79)^2/SUM('NASA-TLX'!$C$77:$C$79)</f>
        <v>342.25</v>
      </c>
      <c r="D82" s="27" t="n">
        <f aca="false">COUNT('NASA-TLX'!$D$77:$D$79)-1</f>
        <v>2</v>
      </c>
      <c r="E82" s="27" t="n">
        <f aca="false">'NASA-TLX'!$C$82 / 'NASA-TLX'!$D$82</f>
        <v>171.125</v>
      </c>
      <c r="F82" s="27" t="n">
        <f aca="false">'NASA-TLX'!$E$82 / 'NASA-TLX'!$E$83</f>
        <v>8.85674676524954</v>
      </c>
      <c r="G82" s="27" t="n">
        <f aca="false">FDIST('NASA-TLX'!$F$82, 'NASA-TLX'!$D$82, 'NASA-TLX'!$D$83)</f>
        <v>0.00162460494814885</v>
      </c>
      <c r="H82" s="27" t="n">
        <f aca="false">FINV('NASA-TLX'!$C$74, 'NASA-TLX'!$D$82, 'NASA-TLX'!$D$83)</f>
        <v>3.46680011154242</v>
      </c>
      <c r="I82" s="27"/>
      <c r="J82" s="27"/>
      <c r="K82" s="27"/>
      <c r="L82" s="27"/>
      <c r="M82" s="27"/>
      <c r="N82" s="27"/>
    </row>
    <row r="83" customFormat="false" ht="24.05" hidden="false" customHeight="false" outlineLevel="0" collapsed="false">
      <c r="A83" s="27"/>
      <c r="B83" s="27" t="s">
        <v>250</v>
      </c>
      <c r="C83" s="27" t="n">
        <f aca="false">SUM(DEVSQ('NASA-TLX'!$B$58:$B$65),DEVSQ('NASA-TLX'!$C$58:$C$65),DEVSQ('NASA-TLX'!$D$58:$D$65))</f>
        <v>405.75</v>
      </c>
      <c r="D83" s="27" t="n">
        <f aca="false">SUM('NASA-TLX'!$C$77:$C$79)-COUNT('NASA-TLX'!$C$77:$C$79)</f>
        <v>21</v>
      </c>
      <c r="E83" s="27" t="n">
        <f aca="false">'NASA-TLX'!$C$83 / 'NASA-TLX'!$D$83</f>
        <v>19.3214285714286</v>
      </c>
      <c r="F83" s="27"/>
      <c r="G83" s="27"/>
      <c r="H83" s="27"/>
      <c r="I83" s="27"/>
      <c r="J83" s="27"/>
      <c r="K83" s="27"/>
      <c r="L83" s="27"/>
      <c r="M83" s="27"/>
      <c r="N83" s="27"/>
    </row>
    <row r="84" customFormat="false" ht="12.8" hidden="false" customHeight="false" outlineLevel="0" collapsed="false">
      <c r="A84" s="27"/>
      <c r="B84" s="27" t="s">
        <v>251</v>
      </c>
      <c r="C84" s="27" t="n">
        <f aca="false">DEVSQ('NASA-TLX'!$B$58:$B$65,'NASA-TLX'!$C$58:$C$65,'NASA-TLX'!$D$58:$D$65)</f>
        <v>748</v>
      </c>
      <c r="D84" s="27" t="n">
        <f aca="false">SUM('NASA-TLX'!$C$77:$C$79) - 1</f>
        <v>23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customFormat="false" ht="12.8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</row>
    <row r="86" customFormat="false" ht="12.8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</row>
    <row r="87" customFormat="false" ht="12.8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customFormat="false" ht="12.8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</row>
    <row r="89" customFormat="false" ht="12.8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</row>
    <row r="90" customFormat="false" ht="12.8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customFormat="false" ht="12.8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</row>
    <row r="92" customFormat="false" ht="12.8" hidden="false" customHeight="false" outlineLevel="0" collapsed="false">
      <c r="A92" s="30" t="s">
        <v>310</v>
      </c>
      <c r="B92" s="30"/>
      <c r="C92" s="30"/>
      <c r="D92" s="30"/>
      <c r="E92" s="30"/>
      <c r="F92" s="30"/>
      <c r="G92" s="30"/>
    </row>
    <row r="93" customFormat="false" ht="12.8" hidden="false" customHeight="false" outlineLevel="0" collapsed="false">
      <c r="A93" s="30"/>
      <c r="B93" s="30"/>
      <c r="C93" s="30"/>
      <c r="D93" s="30"/>
      <c r="E93" s="30"/>
      <c r="F93" s="30"/>
      <c r="G93" s="30"/>
    </row>
    <row r="94" customFormat="false" ht="12.8" hidden="false" customHeight="false" outlineLevel="0" collapsed="false">
      <c r="B94" s="27"/>
      <c r="C94" s="27"/>
      <c r="D94" s="27"/>
      <c r="E94" s="27"/>
      <c r="F94" s="27"/>
      <c r="G94" s="27"/>
      <c r="H94" s="27"/>
      <c r="I94" s="27"/>
    </row>
    <row r="95" customFormat="false" ht="12.8" hidden="true" customHeight="false" outlineLevel="0" collapsed="false">
      <c r="B95" s="27"/>
      <c r="C95" s="27"/>
      <c r="D95" s="27"/>
      <c r="E95" s="27"/>
      <c r="F95" s="27"/>
      <c r="G95" s="27"/>
      <c r="H95" s="27"/>
      <c r="I95" s="27"/>
    </row>
    <row r="96" customFormat="false" ht="122.4" hidden="false" customHeight="true" outlineLevel="0" collapsed="false">
      <c r="B96" s="27" t="str">
        <f aca="false">'Dobot_questionnaire_V2.0_same_taskset'!AP1</f>
        <v>3-c2: Please rate how demanding the task was: [How mentally demanding was the task? ]</v>
      </c>
      <c r="C96" s="27" t="str">
        <f aca="false">'Dobot_questionnaire_V2.0_same_taskset'!BN1</f>
        <v>4-c2: Please rate how demanding the task was: [How mentally demanding was the task? ]</v>
      </c>
      <c r="D96" s="27" t="str">
        <f aca="false">'Dobot_questionnaire_V2.0_same_taskset'!CL1</f>
        <v>5-c2: Please rate how demanding the task was: [How mentally demanding was the task? ]</v>
      </c>
      <c r="E96" s="27" t="str">
        <f aca="false">'Dobot_questionnaire_V2.0_same_taskset'!DJ1</f>
        <v>6-c2: Please rate how demanding the task was: [How mentally demanding was the task? ]</v>
      </c>
      <c r="F96" s="27"/>
      <c r="G96" s="27"/>
      <c r="H96" s="27"/>
      <c r="I96" s="27"/>
    </row>
    <row r="97" customFormat="false" ht="12.8" hidden="false" customHeight="false" outlineLevel="0" collapsed="false">
      <c r="B97" s="27" t="n">
        <f aca="false">'Dobot_questionnaire_V2.0_same_taskset'!AP2</f>
        <v>21</v>
      </c>
      <c r="C97" s="27" t="n">
        <f aca="false">'Dobot_questionnaire_V2.0_same_taskset'!BN2</f>
        <v>20</v>
      </c>
      <c r="D97" s="27" t="n">
        <f aca="false">'Dobot_questionnaire_V2.0_same_taskset'!CL2</f>
        <v>17</v>
      </c>
      <c r="E97" s="27" t="n">
        <f aca="false">'Dobot_questionnaire_V2.0_same_taskset'!DJ2</f>
        <v>20</v>
      </c>
      <c r="F97" s="27"/>
      <c r="G97" s="27"/>
      <c r="H97" s="27"/>
      <c r="I97" s="27"/>
    </row>
    <row r="98" customFormat="false" ht="12.8" hidden="false" customHeight="false" outlineLevel="0" collapsed="false">
      <c r="B98" s="27" t="n">
        <f aca="false">'Dobot_questionnaire_V2.0_same_taskset'!AP3</f>
        <v>5</v>
      </c>
      <c r="C98" s="27" t="n">
        <f aca="false">'Dobot_questionnaire_V2.0_same_taskset'!BN3</f>
        <v>14</v>
      </c>
      <c r="D98" s="27" t="n">
        <f aca="false">'Dobot_questionnaire_V2.0_same_taskset'!CL3</f>
        <v>12</v>
      </c>
      <c r="E98" s="27" t="n">
        <f aca="false">'Dobot_questionnaire_V2.0_same_taskset'!DJ3</f>
        <v>10</v>
      </c>
      <c r="F98" s="27"/>
      <c r="G98" s="27"/>
      <c r="H98" s="27"/>
      <c r="I98" s="27"/>
    </row>
    <row r="99" customFormat="false" ht="12.8" hidden="false" customHeight="false" outlineLevel="0" collapsed="false">
      <c r="B99" s="27" t="n">
        <f aca="false">'Dobot_questionnaire_V2.0_same_taskset'!AP4</f>
        <v>14</v>
      </c>
      <c r="C99" s="27" t="n">
        <f aca="false">'Dobot_questionnaire_V2.0_same_taskset'!BN4</f>
        <v>17</v>
      </c>
      <c r="D99" s="27" t="n">
        <f aca="false">'Dobot_questionnaire_V2.0_same_taskset'!CL4</f>
        <v>7</v>
      </c>
      <c r="E99" s="27" t="n">
        <f aca="false">'Dobot_questionnaire_V2.0_same_taskset'!DJ4</f>
        <v>15</v>
      </c>
      <c r="F99" s="27"/>
      <c r="G99" s="27"/>
      <c r="H99" s="27"/>
      <c r="I99" s="27"/>
    </row>
    <row r="100" customFormat="false" ht="12.8" hidden="false" customHeight="false" outlineLevel="0" collapsed="false">
      <c r="B100" s="27" t="n">
        <f aca="false">'Dobot_questionnaire_V2.0_same_taskset'!AP5</f>
        <v>17</v>
      </c>
      <c r="C100" s="27" t="n">
        <f aca="false">'Dobot_questionnaire_V2.0_same_taskset'!BN5</f>
        <v>12</v>
      </c>
      <c r="D100" s="27" t="n">
        <f aca="false">'Dobot_questionnaire_V2.0_same_taskset'!CL5</f>
        <v>15</v>
      </c>
      <c r="E100" s="27" t="n">
        <f aca="false">'Dobot_questionnaire_V2.0_same_taskset'!DJ5</f>
        <v>12</v>
      </c>
      <c r="F100" s="27"/>
      <c r="G100" s="27"/>
      <c r="H100" s="27"/>
      <c r="I100" s="27"/>
    </row>
    <row r="101" customFormat="false" ht="12.8" hidden="false" customHeight="false" outlineLevel="0" collapsed="false">
      <c r="B101" s="27" t="n">
        <f aca="false">'Dobot_questionnaire_V2.0_same_taskset'!AP6</f>
        <v>9</v>
      </c>
      <c r="C101" s="27" t="n">
        <f aca="false">'Dobot_questionnaire_V2.0_same_taskset'!BN6</f>
        <v>12</v>
      </c>
      <c r="D101" s="27" t="n">
        <f aca="false">'Dobot_questionnaire_V2.0_same_taskset'!CL6</f>
        <v>9</v>
      </c>
      <c r="E101" s="27" t="n">
        <f aca="false">'Dobot_questionnaire_V2.0_same_taskset'!DJ6</f>
        <v>9</v>
      </c>
      <c r="F101" s="27"/>
      <c r="G101" s="27"/>
      <c r="H101" s="27"/>
      <c r="I101" s="27"/>
    </row>
    <row r="102" customFormat="false" ht="12.8" hidden="false" customHeight="false" outlineLevel="0" collapsed="false">
      <c r="B102" s="27" t="n">
        <f aca="false">'Dobot_questionnaire_V2.0_same_taskset'!AP7</f>
        <v>7</v>
      </c>
      <c r="C102" s="27" t="n">
        <f aca="false">'Dobot_questionnaire_V2.0_same_taskset'!BN7</f>
        <v>8</v>
      </c>
      <c r="D102" s="27" t="n">
        <f aca="false">'Dobot_questionnaire_V2.0_same_taskset'!CL7</f>
        <v>7</v>
      </c>
      <c r="E102" s="27" t="n">
        <f aca="false">'Dobot_questionnaire_V2.0_same_taskset'!DJ7</f>
        <v>9</v>
      </c>
      <c r="F102" s="27"/>
      <c r="G102" s="27"/>
      <c r="H102" s="27"/>
      <c r="I102" s="27"/>
    </row>
    <row r="103" customFormat="false" ht="12.8" hidden="false" customHeight="false" outlineLevel="0" collapsed="false">
      <c r="B103" s="27" t="n">
        <f aca="false">'Dobot_questionnaire_V2.0_same_taskset'!AP8</f>
        <v>9</v>
      </c>
      <c r="C103" s="27" t="n">
        <f aca="false">'Dobot_questionnaire_V2.0_same_taskset'!BN8</f>
        <v>9</v>
      </c>
      <c r="D103" s="27" t="n">
        <f aca="false">'Dobot_questionnaire_V2.0_same_taskset'!CL8</f>
        <v>9</v>
      </c>
      <c r="E103" s="27" t="n">
        <f aca="false">'Dobot_questionnaire_V2.0_same_taskset'!DJ8</f>
        <v>11</v>
      </c>
      <c r="F103" s="27"/>
      <c r="G103" s="27"/>
      <c r="H103" s="27"/>
      <c r="I103" s="27"/>
    </row>
    <row r="104" customFormat="false" ht="12.8" hidden="false" customHeight="false" outlineLevel="0" collapsed="false">
      <c r="B104" s="27" t="n">
        <f aca="false">'Dobot_questionnaire_V2.0_same_taskset'!AP9</f>
        <v>14</v>
      </c>
      <c r="C104" s="27" t="n">
        <f aca="false">'Dobot_questionnaire_V2.0_same_taskset'!BN9</f>
        <v>15</v>
      </c>
      <c r="D104" s="27" t="n">
        <f aca="false">'Dobot_questionnaire_V2.0_same_taskset'!CL9</f>
        <v>8</v>
      </c>
      <c r="E104" s="27" t="n">
        <f aca="false">'Dobot_questionnaire_V2.0_same_taskset'!DJ9</f>
        <v>15</v>
      </c>
      <c r="F104" s="27"/>
      <c r="G104" s="27"/>
      <c r="H104" s="27"/>
      <c r="I104" s="27"/>
    </row>
    <row r="105" customFormat="false" ht="12.8" hidden="false" customHeight="false" outlineLevel="0" collapsed="false">
      <c r="A105" s="0" t="s">
        <v>285</v>
      </c>
      <c r="B105" s="27" t="s">
        <v>311</v>
      </c>
      <c r="C105" s="27" t="s">
        <v>312</v>
      </c>
      <c r="D105" s="27" t="s">
        <v>313</v>
      </c>
      <c r="E105" s="27" t="s">
        <v>314</v>
      </c>
      <c r="F105" s="27"/>
      <c r="G105" s="27"/>
      <c r="H105" s="27"/>
      <c r="I105" s="27"/>
    </row>
    <row r="106" customFormat="false" ht="12.8" hidden="false" customHeight="false" outlineLevel="0" collapsed="false">
      <c r="A106" s="0" t="s">
        <v>237</v>
      </c>
      <c r="B106" s="27" t="n">
        <f aca="false">AVERAGE(B97:B104)</f>
        <v>12</v>
      </c>
      <c r="C106" s="27" t="n">
        <f aca="false">AVERAGE(C97:C104)</f>
        <v>13.375</v>
      </c>
      <c r="D106" s="27" t="n">
        <f aca="false">AVERAGE(D97:D104)</f>
        <v>10.5</v>
      </c>
      <c r="E106" s="27" t="n">
        <f aca="false">AVERAGE(E97:E104)</f>
        <v>12.625</v>
      </c>
      <c r="F106" s="27"/>
      <c r="G106" s="27"/>
      <c r="H106" s="27"/>
      <c r="I106" s="27"/>
    </row>
  </sheetData>
  <mergeCells count="3">
    <mergeCell ref="A52:N54"/>
    <mergeCell ref="R52:AC54"/>
    <mergeCell ref="A92:G9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025" min="1" style="0" width="11.5204081632653"/>
  </cols>
  <sheetData>
    <row r="1" customFormat="false" ht="142.45" hidden="false" customHeight="true" outlineLevel="0" collapsed="false">
      <c r="C1" s="27" t="str">
        <f aca="false">='Dobot_questionnaire_V2.0_same_taskset'!X1</f>
        <v>2-d: Please rate how much you agree:  [The robot was able to understand (anticipate) my actions during the task.]</v>
      </c>
      <c r="D1" s="31" t="str">
        <f aca="false">'Dobot_questionnaire_V2.0_same_taskset'!AV1</f>
        <v>3-d: Please rate how much you agree:  [The robot was able to understand (anticipate) my actions during the task.]</v>
      </c>
      <c r="E1" s="27" t="str">
        <f aca="false">'Dobot_questionnaire_V2.0_same_taskset'!EN1</f>
        <v>7-d: Please rate how much you agree:  [The robot was able to understand (anticipate) my actions during the task.]</v>
      </c>
      <c r="F1" s="27"/>
      <c r="G1" s="27"/>
      <c r="H1" s="27" t="str">
        <f aca="false">'Dobot_questionnaire_V2.0_same_taskset'!Y1</f>
        <v>2-d: Please rate how much you agree:  [The robot acted as I expected. ]</v>
      </c>
      <c r="I1" s="27" t="str">
        <f aca="false">'Dobot_questionnaire_V2.0_same_taskset'!AW1</f>
        <v>3-d: Please rate how much you agree:  [The robot acted as I expected. ]</v>
      </c>
      <c r="J1" s="31" t="str">
        <f aca="false">'Dobot_questionnaire_V2.0_same_taskset'!EO1</f>
        <v>7-d: Please rate how much you agree:  [The robot acted as I expected. ]</v>
      </c>
      <c r="K1" s="27"/>
      <c r="L1" s="27"/>
      <c r="M1" s="27" t="str">
        <f aca="false">'Dobot_questionnaire_V2.0_same_taskset'!Z1</f>
        <v>2-d: Please rate how much you agree:  [The robot took over at the right times when I needed assistance. ]</v>
      </c>
      <c r="N1" s="31" t="str">
        <f aca="false">'Dobot_questionnaire_V2.0_same_taskset'!AX1</f>
        <v>3-d: Please rate how much you agree:  [The robot took over at the right times when I needed assistance. ]</v>
      </c>
      <c r="O1" s="27" t="str">
        <f aca="false">'Dobot_questionnaire_V2.0_same_taskset'!EP1</f>
        <v>7-d: Please rate how much you agree:  [The robot took over at the right times when I needed assistance. ]</v>
      </c>
      <c r="P1" s="0" t="s">
        <v>299</v>
      </c>
    </row>
    <row r="2" customFormat="false" ht="12.8" hidden="false" customHeight="false" outlineLevel="0" collapsed="false">
      <c r="C2" s="27" t="n">
        <f aca="false">='Dobot_questionnaire_V2.0_same_taskset'!X2</f>
        <v>2</v>
      </c>
      <c r="D2" s="31" t="n">
        <f aca="false">'Dobot_questionnaire_V2.0_same_taskset'!AV2</f>
        <v>4</v>
      </c>
      <c r="E2" s="27" t="n">
        <f aca="false">'Dobot_questionnaire_V2.0_same_taskset'!EN2</f>
        <v>4</v>
      </c>
      <c r="F2" s="27"/>
      <c r="G2" s="27"/>
      <c r="H2" s="27" t="n">
        <f aca="false">'Dobot_questionnaire_V2.0_same_taskset'!Y2</f>
        <v>3</v>
      </c>
      <c r="I2" s="27" t="n">
        <f aca="false">'Dobot_questionnaire_V2.0_same_taskset'!AW2</f>
        <v>4</v>
      </c>
      <c r="J2" s="31" t="n">
        <f aca="false">'Dobot_questionnaire_V2.0_same_taskset'!EO2</f>
        <v>4</v>
      </c>
      <c r="K2" s="27"/>
      <c r="L2" s="27"/>
      <c r="M2" s="27" t="n">
        <f aca="false">'Dobot_questionnaire_V2.0_same_taskset'!Z2</f>
        <v>4</v>
      </c>
      <c r="N2" s="31" t="n">
        <f aca="false">'Dobot_questionnaire_V2.0_same_taskset'!AX2</f>
        <v>4</v>
      </c>
      <c r="O2" s="27" t="n">
        <f aca="false">'Dobot_questionnaire_V2.0_same_taskset'!EP2</f>
        <v>4</v>
      </c>
    </row>
    <row r="3" customFormat="false" ht="12.8" hidden="false" customHeight="false" outlineLevel="0" collapsed="false">
      <c r="C3" s="27" t="n">
        <f aca="false">='Dobot_questionnaire_V2.0_same_taskset'!X3</f>
        <v>3</v>
      </c>
      <c r="D3" s="31" t="n">
        <f aca="false">'Dobot_questionnaire_V2.0_same_taskset'!AV3</f>
        <v>4</v>
      </c>
      <c r="E3" s="27" t="n">
        <f aca="false">'Dobot_questionnaire_V2.0_same_taskset'!EN3</f>
        <v>5</v>
      </c>
      <c r="F3" s="27"/>
      <c r="G3" s="27"/>
      <c r="H3" s="27" t="n">
        <f aca="false">'Dobot_questionnaire_V2.0_same_taskset'!Y3</f>
        <v>3</v>
      </c>
      <c r="I3" s="27" t="n">
        <f aca="false">'Dobot_questionnaire_V2.0_same_taskset'!AW3</f>
        <v>4</v>
      </c>
      <c r="J3" s="31" t="n">
        <f aca="false">'Dobot_questionnaire_V2.0_same_taskset'!EO3</f>
        <v>5</v>
      </c>
      <c r="K3" s="27"/>
      <c r="L3" s="27"/>
      <c r="M3" s="27" t="n">
        <f aca="false">'Dobot_questionnaire_V2.0_same_taskset'!Z3</f>
        <v>4</v>
      </c>
      <c r="N3" s="31" t="n">
        <f aca="false">'Dobot_questionnaire_V2.0_same_taskset'!AX3</f>
        <v>3</v>
      </c>
      <c r="O3" s="27" t="n">
        <f aca="false">'Dobot_questionnaire_V2.0_same_taskset'!EP3</f>
        <v>5</v>
      </c>
    </row>
    <row r="4" customFormat="false" ht="12.8" hidden="false" customHeight="false" outlineLevel="0" collapsed="false">
      <c r="C4" s="27" t="n">
        <f aca="false">='Dobot_questionnaire_V2.0_same_taskset'!X4</f>
        <v>2</v>
      </c>
      <c r="D4" s="31" t="n">
        <f aca="false">'Dobot_questionnaire_V2.0_same_taskset'!AV4</f>
        <v>3</v>
      </c>
      <c r="E4" s="27" t="n">
        <f aca="false">'Dobot_questionnaire_V2.0_same_taskset'!EN4</f>
        <v>5</v>
      </c>
      <c r="F4" s="27"/>
      <c r="G4" s="27"/>
      <c r="H4" s="27" t="n">
        <f aca="false">'Dobot_questionnaire_V2.0_same_taskset'!Y4</f>
        <v>3</v>
      </c>
      <c r="I4" s="27" t="n">
        <f aca="false">'Dobot_questionnaire_V2.0_same_taskset'!AW4</f>
        <v>4</v>
      </c>
      <c r="J4" s="31" t="n">
        <f aca="false">'Dobot_questionnaire_V2.0_same_taskset'!EO4</f>
        <v>5</v>
      </c>
      <c r="K4" s="27"/>
      <c r="L4" s="27"/>
      <c r="M4" s="27" t="n">
        <f aca="false">'Dobot_questionnaire_V2.0_same_taskset'!Z4</f>
        <v>4</v>
      </c>
      <c r="N4" s="31" t="n">
        <f aca="false">'Dobot_questionnaire_V2.0_same_taskset'!AX4</f>
        <v>2</v>
      </c>
      <c r="O4" s="27" t="n">
        <f aca="false">'Dobot_questionnaire_V2.0_same_taskset'!EP4</f>
        <v>5</v>
      </c>
    </row>
    <row r="5" customFormat="false" ht="12.8" hidden="false" customHeight="false" outlineLevel="0" collapsed="false">
      <c r="C5" s="27" t="n">
        <f aca="false">='Dobot_questionnaire_V2.0_same_taskset'!X5</f>
        <v>5</v>
      </c>
      <c r="D5" s="31" t="n">
        <f aca="false">'Dobot_questionnaire_V2.0_same_taskset'!AV5</f>
        <v>3</v>
      </c>
      <c r="E5" s="27" t="n">
        <f aca="false">'Dobot_questionnaire_V2.0_same_taskset'!EN5</f>
        <v>4</v>
      </c>
      <c r="F5" s="27"/>
      <c r="G5" s="27"/>
      <c r="H5" s="27" t="n">
        <f aca="false">'Dobot_questionnaire_V2.0_same_taskset'!Y5</f>
        <v>2</v>
      </c>
      <c r="I5" s="27" t="n">
        <f aca="false">'Dobot_questionnaire_V2.0_same_taskset'!AW5</f>
        <v>3</v>
      </c>
      <c r="J5" s="31" t="n">
        <f aca="false">'Dobot_questionnaire_V2.0_same_taskset'!EO5</f>
        <v>4</v>
      </c>
      <c r="K5" s="27"/>
      <c r="L5" s="27"/>
      <c r="M5" s="27" t="n">
        <f aca="false">'Dobot_questionnaire_V2.0_same_taskset'!Z5</f>
        <v>3</v>
      </c>
      <c r="N5" s="31" t="n">
        <f aca="false">'Dobot_questionnaire_V2.0_same_taskset'!AX5</f>
        <v>2</v>
      </c>
      <c r="O5" s="27" t="n">
        <f aca="false">'Dobot_questionnaire_V2.0_same_taskset'!EP5</f>
        <v>3</v>
      </c>
    </row>
    <row r="6" customFormat="false" ht="12.8" hidden="false" customHeight="false" outlineLevel="0" collapsed="false">
      <c r="C6" s="27" t="n">
        <f aca="false">='Dobot_questionnaire_V2.0_same_taskset'!X6</f>
        <v>3</v>
      </c>
      <c r="D6" s="31" t="n">
        <f aca="false">'Dobot_questionnaire_V2.0_same_taskset'!AV6</f>
        <v>3</v>
      </c>
      <c r="E6" s="27" t="n">
        <f aca="false">'Dobot_questionnaire_V2.0_same_taskset'!EN6</f>
        <v>5</v>
      </c>
      <c r="F6" s="27"/>
      <c r="G6" s="27"/>
      <c r="H6" s="27" t="n">
        <f aca="false">'Dobot_questionnaire_V2.0_same_taskset'!Y6</f>
        <v>2</v>
      </c>
      <c r="I6" s="27" t="n">
        <f aca="false">'Dobot_questionnaire_V2.0_same_taskset'!AW6</f>
        <v>3</v>
      </c>
      <c r="J6" s="31" t="n">
        <f aca="false">'Dobot_questionnaire_V2.0_same_taskset'!EO6</f>
        <v>5</v>
      </c>
      <c r="K6" s="27"/>
      <c r="L6" s="27"/>
      <c r="M6" s="27" t="n">
        <f aca="false">'Dobot_questionnaire_V2.0_same_taskset'!Z6</f>
        <v>2</v>
      </c>
      <c r="N6" s="31" t="n">
        <f aca="false">'Dobot_questionnaire_V2.0_same_taskset'!AX6</f>
        <v>4</v>
      </c>
      <c r="O6" s="27" t="n">
        <f aca="false">'Dobot_questionnaire_V2.0_same_taskset'!EP6</f>
        <v>4</v>
      </c>
    </row>
    <row r="7" customFormat="false" ht="12.8" hidden="false" customHeight="false" outlineLevel="0" collapsed="false">
      <c r="C7" s="27" t="n">
        <f aca="false">='Dobot_questionnaire_V2.0_same_taskset'!X7</f>
        <v>3</v>
      </c>
      <c r="D7" s="31" t="n">
        <f aca="false">'Dobot_questionnaire_V2.0_same_taskset'!AV7</f>
        <v>4</v>
      </c>
      <c r="E7" s="27" t="n">
        <f aca="false">'Dobot_questionnaire_V2.0_same_taskset'!EN7</f>
        <v>5</v>
      </c>
      <c r="F7" s="27"/>
      <c r="G7" s="27"/>
      <c r="H7" s="27" t="n">
        <f aca="false">'Dobot_questionnaire_V2.0_same_taskset'!Y7</f>
        <v>5</v>
      </c>
      <c r="I7" s="27" t="n">
        <f aca="false">'Dobot_questionnaire_V2.0_same_taskset'!AW7</f>
        <v>4</v>
      </c>
      <c r="J7" s="31" t="n">
        <f aca="false">'Dobot_questionnaire_V2.0_same_taskset'!EO7</f>
        <v>5</v>
      </c>
      <c r="K7" s="27"/>
      <c r="L7" s="27"/>
      <c r="M7" s="27" t="n">
        <f aca="false">'Dobot_questionnaire_V2.0_same_taskset'!Z7</f>
        <v>5</v>
      </c>
      <c r="N7" s="31" t="n">
        <f aca="false">'Dobot_questionnaire_V2.0_same_taskset'!AX7</f>
        <v>4</v>
      </c>
      <c r="O7" s="27" t="n">
        <f aca="false">'Dobot_questionnaire_V2.0_same_taskset'!EP7</f>
        <v>5</v>
      </c>
    </row>
    <row r="8" customFormat="false" ht="12.8" hidden="false" customHeight="false" outlineLevel="0" collapsed="false">
      <c r="C8" s="27" t="n">
        <f aca="false">='Dobot_questionnaire_V2.0_same_taskset'!X8</f>
        <v>3</v>
      </c>
      <c r="D8" s="31" t="n">
        <f aca="false">'Dobot_questionnaire_V2.0_same_taskset'!AV8</f>
        <v>3</v>
      </c>
      <c r="E8" s="27" t="n">
        <f aca="false">'Dobot_questionnaire_V2.0_same_taskset'!EN8</f>
        <v>4</v>
      </c>
      <c r="F8" s="27"/>
      <c r="G8" s="27"/>
      <c r="H8" s="27" t="n">
        <f aca="false">'Dobot_questionnaire_V2.0_same_taskset'!Y8</f>
        <v>4</v>
      </c>
      <c r="I8" s="27" t="n">
        <f aca="false">'Dobot_questionnaire_V2.0_same_taskset'!AW8</f>
        <v>5</v>
      </c>
      <c r="J8" s="31" t="n">
        <f aca="false">'Dobot_questionnaire_V2.0_same_taskset'!EO8</f>
        <v>5</v>
      </c>
      <c r="K8" s="27"/>
      <c r="L8" s="27"/>
      <c r="M8" s="27" t="n">
        <f aca="false">'Dobot_questionnaire_V2.0_same_taskset'!Z8</f>
        <v>3</v>
      </c>
      <c r="N8" s="31" t="n">
        <f aca="false">'Dobot_questionnaire_V2.0_same_taskset'!AX8</f>
        <v>3</v>
      </c>
      <c r="O8" s="27" t="n">
        <f aca="false">'Dobot_questionnaire_V2.0_same_taskset'!EP8</f>
        <v>5</v>
      </c>
    </row>
    <row r="9" customFormat="false" ht="12.8" hidden="false" customHeight="false" outlineLevel="0" collapsed="false">
      <c r="C9" s="27" t="n">
        <f aca="false">='Dobot_questionnaire_V2.0_same_taskset'!X9</f>
        <v>3</v>
      </c>
      <c r="D9" s="31" t="n">
        <f aca="false">'Dobot_questionnaire_V2.0_same_taskset'!AV9</f>
        <v>3</v>
      </c>
      <c r="E9" s="27" t="n">
        <f aca="false">'Dobot_questionnaire_V2.0_same_taskset'!EN9</f>
        <v>4</v>
      </c>
      <c r="F9" s="27"/>
      <c r="G9" s="27"/>
      <c r="H9" s="27" t="n">
        <f aca="false">'Dobot_questionnaire_V2.0_same_taskset'!Y9</f>
        <v>3</v>
      </c>
      <c r="I9" s="27" t="n">
        <f aca="false">'Dobot_questionnaire_V2.0_same_taskset'!AW9</f>
        <v>3</v>
      </c>
      <c r="J9" s="31" t="n">
        <f aca="false">'Dobot_questionnaire_V2.0_same_taskset'!EO9</f>
        <v>4</v>
      </c>
      <c r="K9" s="27"/>
      <c r="L9" s="27"/>
      <c r="M9" s="27" t="n">
        <f aca="false">'Dobot_questionnaire_V2.0_same_taskset'!Z9</f>
        <v>2</v>
      </c>
      <c r="N9" s="31" t="n">
        <f aca="false">'Dobot_questionnaire_V2.0_same_taskset'!AX9</f>
        <v>3</v>
      </c>
      <c r="O9" s="27" t="n">
        <f aca="false">'Dobot_questionnaire_V2.0_same_taskset'!EP9</f>
        <v>4</v>
      </c>
    </row>
    <row r="10" customFormat="false" ht="12.8" hidden="false" customHeight="false" outlineLevel="0" collapsed="false">
      <c r="C10" s="27"/>
      <c r="D10" s="31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customFormat="false" ht="12.8" hidden="false" customHeight="false" outlineLevel="0" collapsed="false"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customFormat="false" ht="12.8" hidden="false" customHeight="false" outlineLevel="0" collapsed="false"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customFormat="false" ht="46.45" hidden="false" customHeight="false" outlineLevel="0" collapsed="false">
      <c r="A13" s="11" t="s">
        <v>285</v>
      </c>
      <c r="B13" s="27" t="s">
        <v>315</v>
      </c>
      <c r="C13" s="3" t="s">
        <v>316</v>
      </c>
      <c r="D13" s="27" t="s">
        <v>317</v>
      </c>
      <c r="E13" s="27" t="s">
        <v>318</v>
      </c>
      <c r="F13" s="0" t="s">
        <v>319</v>
      </c>
      <c r="G13" s="27"/>
      <c r="H13" s="3" t="s">
        <v>316</v>
      </c>
      <c r="I13" s="27" t="s">
        <v>317</v>
      </c>
      <c r="J13" s="27" t="s">
        <v>318</v>
      </c>
      <c r="K13" s="0" t="s">
        <v>319</v>
      </c>
      <c r="L13" s="27"/>
      <c r="M13" s="3" t="s">
        <v>316</v>
      </c>
      <c r="N13" s="27" t="s">
        <v>317</v>
      </c>
      <c r="O13" s="27" t="s">
        <v>318</v>
      </c>
      <c r="P13" s="0" t="s">
        <v>319</v>
      </c>
    </row>
    <row r="14" customFormat="false" ht="12.8" hidden="false" customHeight="false" outlineLevel="0" collapsed="false">
      <c r="A14" s="11" t="s">
        <v>280</v>
      </c>
      <c r="B14" s="3"/>
      <c r="C14" s="3" t="n">
        <f aca="false">AVERAGE(C2:C9)</f>
        <v>3</v>
      </c>
      <c r="D14" s="3" t="n">
        <f aca="false">AVERAGE(D2:D9)</f>
        <v>3.375</v>
      </c>
      <c r="E14" s="3" t="n">
        <f aca="false">AVERAGE(E2:E9)</f>
        <v>4.5</v>
      </c>
      <c r="F14" s="27" t="n">
        <f aca="false">AVERAGE(C2:E9)</f>
        <v>3.625</v>
      </c>
      <c r="G14" s="27"/>
      <c r="H14" s="27" t="n">
        <f aca="false">AVERAGE(H2:H9)</f>
        <v>3.125</v>
      </c>
      <c r="I14" s="27" t="n">
        <f aca="false">AVERAGE(I2:I9)</f>
        <v>3.75</v>
      </c>
      <c r="J14" s="27" t="n">
        <f aca="false">AVERAGE(J2:J9)</f>
        <v>4.625</v>
      </c>
      <c r="K14" s="27" t="n">
        <f aca="false">AVERAGE(H2:J9)</f>
        <v>3.83333333333333</v>
      </c>
      <c r="L14" s="27"/>
      <c r="M14" s="27" t="n">
        <f aca="false">AVERAGE(M2:M9)</f>
        <v>3.375</v>
      </c>
      <c r="N14" s="27" t="n">
        <f aca="false">AVERAGE(N2:N9)</f>
        <v>3.125</v>
      </c>
      <c r="O14" s="27" t="n">
        <f aca="false">AVERAGE(O2:O9)</f>
        <v>4.375</v>
      </c>
      <c r="P14" s="0" t="n">
        <f aca="false">AVERAGE(M2:O9)</f>
        <v>3.625</v>
      </c>
    </row>
    <row r="15" customFormat="false" ht="12.8" hidden="false" customHeight="false" outlineLevel="0" collapsed="false">
      <c r="A15" s="11" t="s">
        <v>296</v>
      </c>
      <c r="B15" s="3"/>
      <c r="C15" s="3" t="n">
        <f aca="false">STDEV(C2:C9)</f>
        <v>0.925820099772551</v>
      </c>
      <c r="D15" s="3" t="n">
        <f aca="false">STDEV(D2:D9)</f>
        <v>0.517549169506766</v>
      </c>
      <c r="E15" s="3" t="n">
        <f aca="false">STDEV(E2:E9)</f>
        <v>0.534522483824849</v>
      </c>
      <c r="F15" s="3" t="n">
        <f aca="false">STDEV(C2:E9)</f>
        <v>0.923721207705668</v>
      </c>
      <c r="G15" s="3" t="e">
        <f aca="false">STDEV(G2:G9)</f>
        <v>#DIV/0!</v>
      </c>
      <c r="H15" s="3" t="n">
        <f aca="false">STDEV(H2:H9)</f>
        <v>0.991031208965115</v>
      </c>
      <c r="I15" s="3" t="n">
        <f aca="false">STDEV(I2:I9)</f>
        <v>0.707106781186548</v>
      </c>
      <c r="J15" s="3" t="n">
        <f aca="false">STDEV(J2:J9)</f>
        <v>0.517549169506766</v>
      </c>
      <c r="K15" s="3" t="e">
        <f aca="false">STDEV(K2:K9)</f>
        <v>#DIV/0!</v>
      </c>
      <c r="L15" s="3" t="e">
        <f aca="false">STDEV(L2:L9)</f>
        <v>#DIV/0!</v>
      </c>
      <c r="M15" s="3" t="n">
        <f aca="false">STDEV(M2:M9)</f>
        <v>1.06066017177982</v>
      </c>
      <c r="N15" s="3" t="n">
        <f aca="false">STDEV(N2:N9)</f>
        <v>0.83452296039628</v>
      </c>
      <c r="O15" s="3" t="n">
        <f aca="false">STDEV(O2:O9)</f>
        <v>0.744023809142845</v>
      </c>
      <c r="P15" s="3" t="e">
        <f aca="false">STDEV(P2:P9)</f>
        <v>#DIV/0!</v>
      </c>
    </row>
    <row r="16" customFormat="false" ht="12.8" hidden="false" customHeight="false" outlineLevel="0" collapsed="false">
      <c r="A16" s="11" t="s">
        <v>297</v>
      </c>
      <c r="B16" s="3"/>
      <c r="C16" s="31" t="n">
        <f aca="false">STDEV(C2:C9)/SQRT(COUNT(C2:C9))</f>
        <v>0.327326835353989</v>
      </c>
      <c r="D16" s="31" t="n">
        <f aca="false">STDEV(D2:D9)/SQRT(COUNT(D2:D9))</f>
        <v>0.18298126367785</v>
      </c>
      <c r="E16" s="31" t="n">
        <f aca="false">STDEV(E2:E9)/SQRT(COUNT(E2:E9))</f>
        <v>0.188982236504614</v>
      </c>
      <c r="F16" s="31" t="e">
        <f aca="false">STDEV(F2:F9)/SQRT(COUNT(F2:F9))</f>
        <v>#DIV/0!</v>
      </c>
      <c r="G16" s="31" t="e">
        <f aca="false">STDEV(G2:G9)/SQRT(COUNT(G2:G9))</f>
        <v>#DIV/0!</v>
      </c>
      <c r="H16" s="31" t="n">
        <f aca="false">STDEV(H2:H9)/SQRT(COUNT(H2:H9))</f>
        <v>0.350382444113368</v>
      </c>
      <c r="I16" s="31" t="n">
        <f aca="false">STDEV(I2:I9)/SQRT(COUNT(I2:I9))</f>
        <v>0.25</v>
      </c>
      <c r="J16" s="31" t="n">
        <f aca="false">STDEV(J2:J9)/SQRT(COUNT(J2:J9))</f>
        <v>0.18298126367785</v>
      </c>
      <c r="K16" s="31" t="e">
        <f aca="false">STDEV(K2:K9)/SQRT(COUNT(K2:K9))</f>
        <v>#DIV/0!</v>
      </c>
      <c r="L16" s="31" t="e">
        <f aca="false">STDEV(L2:L9)/SQRT(COUNT(L2:L9))</f>
        <v>#DIV/0!</v>
      </c>
      <c r="M16" s="31" t="n">
        <f aca="false">STDEV(M2:M9)/SQRT(COUNT(M2:M9))</f>
        <v>0.375</v>
      </c>
      <c r="N16" s="31" t="n">
        <f aca="false">STDEV(N2:N9)/SQRT(COUNT(N2:N9))</f>
        <v>0.295048422176041</v>
      </c>
      <c r="O16" s="31" t="n">
        <f aca="false">STDEV(O2:O9)/SQRT(COUNT(O2:O9))</f>
        <v>0.263052140404576</v>
      </c>
      <c r="P16" s="31" t="e">
        <f aca="false">STDEV(P2:P9)/SQRT(COUNT(P2:P9))</f>
        <v>#DIV/0!</v>
      </c>
    </row>
    <row r="17" customFormat="false" ht="12.8" hidden="false" customHeight="false" outlineLevel="0" collapsed="false">
      <c r="A17" s="11" t="s">
        <v>282</v>
      </c>
      <c r="B17" s="3"/>
      <c r="C17" s="3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2019-06-11T23:15:13Z</dcterms:modified>
  <cp:revision>31</cp:revision>
  <dc:subject/>
  <dc:title/>
</cp:coreProperties>
</file>