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D4D167AB-A8A8-DD44-BC44-C4A4E3B91386}" xr6:coauthVersionLast="47" xr6:coauthVersionMax="47" xr10:uidLastSave="{00000000-0000-0000-0000-000000000000}"/>
  <bookViews>
    <workbookView xWindow="0" yWindow="0" windowWidth="35840" windowHeight="22400" xr2:uid="{916A5772-D61A-2142-851A-F6F86D698C4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9" i="1"/>
  <c r="K16" i="1"/>
  <c r="K17" i="1"/>
  <c r="K18" i="1"/>
  <c r="K15" i="1"/>
  <c r="C18" i="1"/>
  <c r="C16" i="1"/>
  <c r="C17" i="1"/>
  <c r="C15" i="1"/>
  <c r="C4" i="1"/>
  <c r="C5" i="1"/>
  <c r="K5" i="1" s="1"/>
  <c r="C6" i="1"/>
  <c r="C7" i="1"/>
  <c r="B12" i="1"/>
  <c r="H12" i="1" s="1"/>
  <c r="I12" i="1" s="1"/>
  <c r="J12" i="1" s="1"/>
  <c r="K12" i="1" s="1"/>
  <c r="H11" i="1"/>
  <c r="I11" i="1" s="1"/>
  <c r="J11" i="1" s="1"/>
  <c r="K11" i="1" s="1"/>
  <c r="K6" i="1"/>
  <c r="K7" i="1"/>
  <c r="K4" i="1"/>
  <c r="B13" i="1" l="1"/>
  <c r="H13" i="1" s="1"/>
  <c r="I13" i="1" s="1"/>
  <c r="J13" i="1" s="1"/>
  <c r="K13" i="1" s="1"/>
  <c r="K8" i="1" s="1"/>
  <c r="K3" i="1"/>
</calcChain>
</file>

<file path=xl/sharedStrings.xml><?xml version="1.0" encoding="utf-8"?>
<sst xmlns="http://schemas.openxmlformats.org/spreadsheetml/2006/main" count="34" uniqueCount="34">
  <si>
    <t>RESSOURCES HUMAINES</t>
  </si>
  <si>
    <t>Rubrique</t>
  </si>
  <si>
    <t>Qte/Nbre</t>
  </si>
  <si>
    <t>Développeur Backend pour 4 mois de travail</t>
  </si>
  <si>
    <t>Développeur Frontend pour 4 mois de travail</t>
  </si>
  <si>
    <t>Expert Blockchain pour 2 mois de travail</t>
  </si>
  <si>
    <t>DevSecOps / Infrastructure pour 2 mois de travail</t>
  </si>
  <si>
    <t>CU (en Euro)</t>
  </si>
  <si>
    <t>CU (en FCFA)</t>
  </si>
  <si>
    <t>CU (en Dollar)</t>
  </si>
  <si>
    <t>Total (en FCFA)</t>
  </si>
  <si>
    <t>ESTIMATION DE COUTS DE MISE EN PLACE DE ADOBLOCK</t>
  </si>
  <si>
    <t>Nombre moyen de communiqué par mois au SSG-CM</t>
  </si>
  <si>
    <t>Taille moyenne d’un fichier de communiqué (en Ko)</t>
  </si>
  <si>
    <t>EXECUTION SUR ETHEREUM PUBLIC (1 ETH = 3 5OO $)</t>
  </si>
  <si>
    <t>CU (en GWei)</t>
  </si>
  <si>
    <t>CU (en ETH)</t>
  </si>
  <si>
    <t>Total (en Gwei)</t>
  </si>
  <si>
    <t>Total (en ETH)</t>
  </si>
  <si>
    <t>Total (en Dollar)</t>
  </si>
  <si>
    <t>Gas moyen mensuel pour le stockage</t>
  </si>
  <si>
    <t>Gas moyen annuel pour le stockage</t>
  </si>
  <si>
    <t>Gas moyen utilisé par fichier (de 500 Ko) pour le stockage</t>
  </si>
  <si>
    <t>MISE EN PLACE BLOCKCHAIN PRIVEE OU DE CONSORTIUM</t>
  </si>
  <si>
    <t>Serveur (16 CPU, 64 Go RAM, 1 To SSD) servant de nœud validateur</t>
  </si>
  <si>
    <t>Installation et sécurité (forfait)</t>
  </si>
  <si>
    <t>Maintenance mensuel (forfait)</t>
  </si>
  <si>
    <t>Imprévu (1/3)</t>
  </si>
  <si>
    <t>ASPECTS JURIDIQUES ET REGLEMENTAIRES</t>
  </si>
  <si>
    <t>Energie annuelle 24/24h 7/7j pour 0,5KW pendant 8760h avec 165F/Kwh (forfait)</t>
  </si>
  <si>
    <t>Adapter les textes en matière de sécurité numérique (Référentiel Général de Sécurité , …)</t>
  </si>
  <si>
    <t>Adopter les textes en matière de la signature numérique</t>
  </si>
  <si>
    <t>Adapter les textes en matière de dépenses publiques</t>
  </si>
  <si>
    <t>Définir et responsabiliser l'entité administrative pilote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</si>
</sst>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)_ ;_ * \(#,##0\)_ ;_ * &quot;-&quot;_)_ ;_ @_ 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u/>
      <sz val="26"/>
      <color theme="1"/>
      <name val="Aptos Narrow"/>
      <scheme val="minor"/>
    </font>
    <font>
      <b/>
      <sz val="18"/>
      <color rgb="FF000000"/>
      <name val="Aptos Narrow"/>
      <scheme val="minor"/>
    </font>
    <font>
      <b/>
      <sz val="18"/>
      <color theme="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97132"/>
        <bgColor rgb="FF000000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/>
    <xf numFmtId="41" fontId="3" fillId="2" borderId="1" xfId="1" applyFont="1" applyFill="1" applyBorder="1"/>
    <xf numFmtId="0" fontId="2" fillId="0" borderId="1" xfId="0" applyFont="1" applyBorder="1"/>
    <xf numFmtId="41" fontId="2" fillId="0" borderId="1" xfId="1" applyFont="1" applyBorder="1"/>
    <xf numFmtId="41" fontId="3" fillId="2" borderId="1" xfId="0" applyNumberFormat="1" applyFont="1" applyFill="1" applyBorder="1"/>
    <xf numFmtId="41" fontId="2" fillId="0" borderId="1" xfId="0" applyNumberFormat="1" applyFont="1" applyBorder="1"/>
    <xf numFmtId="0" fontId="5" fillId="3" borderId="1" xfId="0" applyFont="1" applyFill="1" applyBorder="1"/>
    <xf numFmtId="0" fontId="5" fillId="3" borderId="2" xfId="0" applyFont="1" applyFill="1" applyBorder="1"/>
    <xf numFmtId="41" fontId="5" fillId="3" borderId="2" xfId="0" applyNumberFormat="1" applyFont="1" applyFill="1" applyBorder="1"/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1869-5C92-1A4E-B3B9-F0CF7209EBC2}">
  <dimension ref="A1:K24"/>
  <sheetViews>
    <sheetView tabSelected="1" workbookViewId="0">
      <selection activeCell="G26" sqref="G26"/>
    </sheetView>
  </sheetViews>
  <sheetFormatPr baseColWidth="10" defaultRowHeight="24" x14ac:dyDescent="0.3"/>
  <cols>
    <col min="1" max="1" width="83.33203125" style="1" bestFit="1" customWidth="1"/>
    <col min="2" max="2" width="19.33203125" style="1" bestFit="1" customWidth="1"/>
    <col min="3" max="3" width="17.5" style="1" bestFit="1" customWidth="1"/>
    <col min="4" max="4" width="16.33203125" style="1" bestFit="1" customWidth="1"/>
    <col min="5" max="5" width="18.1640625" style="1" bestFit="1" customWidth="1"/>
    <col min="6" max="6" width="16" style="1" bestFit="1" customWidth="1"/>
    <col min="7" max="7" width="18.83203125" style="1" bestFit="1" customWidth="1"/>
    <col min="8" max="8" width="18.83203125" style="1" customWidth="1"/>
    <col min="9" max="9" width="18.6640625" style="1" bestFit="1" customWidth="1"/>
    <col min="10" max="10" width="21.33203125" style="1" bestFit="1" customWidth="1"/>
    <col min="11" max="11" width="19.6640625" style="1" bestFit="1" customWidth="1"/>
    <col min="12" max="16384" width="10.83203125" style="1"/>
  </cols>
  <sheetData>
    <row r="1" spans="1:11" ht="90" customHeight="1" x14ac:dyDescent="0.3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44" customHeight="1" x14ac:dyDescent="0.3">
      <c r="A2" s="12" t="s">
        <v>1</v>
      </c>
      <c r="B2" s="13" t="s">
        <v>2</v>
      </c>
      <c r="C2" s="13" t="s">
        <v>8</v>
      </c>
      <c r="D2" s="13" t="s">
        <v>7</v>
      </c>
      <c r="E2" s="13" t="s">
        <v>15</v>
      </c>
      <c r="F2" s="13" t="s">
        <v>16</v>
      </c>
      <c r="G2" s="13" t="s">
        <v>9</v>
      </c>
      <c r="H2" s="13" t="s">
        <v>17</v>
      </c>
      <c r="I2" s="13" t="s">
        <v>18</v>
      </c>
      <c r="J2" s="13" t="s">
        <v>19</v>
      </c>
      <c r="K2" s="13" t="s">
        <v>10</v>
      </c>
    </row>
    <row r="3" spans="1:11" x14ac:dyDescent="0.3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4">
        <f>SUM(K4:K7)</f>
        <v>11676088</v>
      </c>
    </row>
    <row r="4" spans="1:11" x14ac:dyDescent="0.3">
      <c r="A4" s="5" t="s">
        <v>3</v>
      </c>
      <c r="B4" s="6">
        <v>1</v>
      </c>
      <c r="C4" s="6">
        <f>D4*655.96</f>
        <v>3935760</v>
      </c>
      <c r="D4" s="6">
        <v>6000</v>
      </c>
      <c r="E4" s="6"/>
      <c r="F4" s="6"/>
      <c r="G4" s="6"/>
      <c r="H4" s="6"/>
      <c r="I4" s="6"/>
      <c r="J4" s="6"/>
      <c r="K4" s="6">
        <f>B4*C4</f>
        <v>3935760</v>
      </c>
    </row>
    <row r="5" spans="1:11" x14ac:dyDescent="0.3">
      <c r="A5" s="5" t="s">
        <v>4</v>
      </c>
      <c r="B5" s="6">
        <v>1</v>
      </c>
      <c r="C5" s="6">
        <f t="shared" ref="C5:C7" si="0">D5*655.96</f>
        <v>3148608</v>
      </c>
      <c r="D5" s="6">
        <v>4800</v>
      </c>
      <c r="E5" s="6"/>
      <c r="F5" s="6"/>
      <c r="G5" s="6"/>
      <c r="H5" s="6"/>
      <c r="I5" s="6"/>
      <c r="J5" s="6"/>
      <c r="K5" s="6">
        <f t="shared" ref="K5:K7" si="1">B5*C5</f>
        <v>3148608</v>
      </c>
    </row>
    <row r="6" spans="1:11" x14ac:dyDescent="0.3">
      <c r="A6" s="5" t="s">
        <v>5</v>
      </c>
      <c r="B6" s="6">
        <v>1</v>
      </c>
      <c r="C6" s="6">
        <f t="shared" si="0"/>
        <v>2623840</v>
      </c>
      <c r="D6" s="6">
        <v>4000</v>
      </c>
      <c r="E6" s="6"/>
      <c r="F6" s="6"/>
      <c r="G6" s="6"/>
      <c r="H6" s="6"/>
      <c r="I6" s="6"/>
      <c r="J6" s="6"/>
      <c r="K6" s="6">
        <f t="shared" si="1"/>
        <v>2623840</v>
      </c>
    </row>
    <row r="7" spans="1:11" x14ac:dyDescent="0.3">
      <c r="A7" s="5" t="s">
        <v>6</v>
      </c>
      <c r="B7" s="6">
        <v>1</v>
      </c>
      <c r="C7" s="6">
        <f t="shared" si="0"/>
        <v>1967880</v>
      </c>
      <c r="D7" s="6">
        <v>3000</v>
      </c>
      <c r="E7" s="6"/>
      <c r="F7" s="6"/>
      <c r="G7" s="6"/>
      <c r="H7" s="6"/>
      <c r="I7" s="6"/>
      <c r="J7" s="6"/>
      <c r="K7" s="6">
        <f t="shared" si="1"/>
        <v>1967880</v>
      </c>
    </row>
    <row r="8" spans="1:11" x14ac:dyDescent="0.3">
      <c r="A8" s="3" t="s">
        <v>14</v>
      </c>
      <c r="B8" s="3"/>
      <c r="C8" s="3"/>
      <c r="D8" s="3"/>
      <c r="E8" s="3"/>
      <c r="F8" s="3"/>
      <c r="G8" s="3"/>
      <c r="H8" s="3"/>
      <c r="I8" s="3"/>
      <c r="J8" s="3"/>
      <c r="K8" s="7">
        <f>K13</f>
        <v>45771.345238852802</v>
      </c>
    </row>
    <row r="9" spans="1:11" x14ac:dyDescent="0.3">
      <c r="A9" s="5" t="s">
        <v>12</v>
      </c>
      <c r="B9" s="6">
        <v>5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6">
        <v>0</v>
      </c>
    </row>
    <row r="10" spans="1:11" x14ac:dyDescent="0.3">
      <c r="A10" s="5" t="s">
        <v>13</v>
      </c>
      <c r="B10" s="6">
        <v>500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6">
        <v>0</v>
      </c>
    </row>
    <row r="11" spans="1:11" x14ac:dyDescent="0.3">
      <c r="A11" s="5" t="s">
        <v>22</v>
      </c>
      <c r="B11" s="6">
        <v>322200</v>
      </c>
      <c r="C11" s="5"/>
      <c r="D11" s="5"/>
      <c r="E11" s="5">
        <v>1.2079829900000001</v>
      </c>
      <c r="F11" s="5"/>
      <c r="G11" s="5"/>
      <c r="H11" s="5">
        <f>B11*E11</f>
        <v>389212.11937800003</v>
      </c>
      <c r="I11" s="5">
        <f>H11*10^-9</f>
        <v>3.8921211937800005E-4</v>
      </c>
      <c r="J11" s="5">
        <f>I11*3500</f>
        <v>1.3622424178230002</v>
      </c>
      <c r="K11" s="6">
        <f>J11*560</f>
        <v>762.85575398088008</v>
      </c>
    </row>
    <row r="12" spans="1:11" x14ac:dyDescent="0.3">
      <c r="A12" s="5" t="s">
        <v>20</v>
      </c>
      <c r="B12" s="6">
        <f>B11*B9</f>
        <v>1611000</v>
      </c>
      <c r="C12" s="5"/>
      <c r="D12" s="5"/>
      <c r="E12" s="5">
        <v>1.2079829900000001</v>
      </c>
      <c r="F12" s="5"/>
      <c r="G12" s="5"/>
      <c r="H12" s="5">
        <f>B12*E12</f>
        <v>1946060.5968900002</v>
      </c>
      <c r="I12" s="5">
        <f t="shared" ref="I12:I13" si="2">H12*10^-9</f>
        <v>1.9460605968900002E-3</v>
      </c>
      <c r="J12" s="5">
        <f t="shared" ref="J12:J13" si="3">I12*3500</f>
        <v>6.811212089115001</v>
      </c>
      <c r="K12" s="6">
        <f t="shared" ref="K12:K13" si="4">J12*560</f>
        <v>3814.2787699044006</v>
      </c>
    </row>
    <row r="13" spans="1:11" x14ac:dyDescent="0.3">
      <c r="A13" s="5" t="s">
        <v>21</v>
      </c>
      <c r="B13" s="6">
        <f>B12*12</f>
        <v>19332000</v>
      </c>
      <c r="C13" s="5"/>
      <c r="D13" s="5"/>
      <c r="E13" s="5">
        <v>1.2079829900000001</v>
      </c>
      <c r="F13" s="5"/>
      <c r="G13" s="5"/>
      <c r="H13" s="5">
        <f>B13*E13</f>
        <v>23352727.16268</v>
      </c>
      <c r="I13" s="5">
        <f t="shared" si="2"/>
        <v>2.3352727162680002E-2</v>
      </c>
      <c r="J13" s="5">
        <f t="shared" si="3"/>
        <v>81.734545069380005</v>
      </c>
      <c r="K13" s="6">
        <f t="shared" si="4"/>
        <v>45771.345238852802</v>
      </c>
    </row>
    <row r="14" spans="1:11" x14ac:dyDescent="0.3">
      <c r="A14" s="3" t="s">
        <v>23</v>
      </c>
      <c r="B14" s="3"/>
      <c r="C14" s="3"/>
      <c r="D14" s="3"/>
      <c r="E14" s="3"/>
      <c r="F14" s="3"/>
      <c r="G14" s="3"/>
      <c r="H14" s="3"/>
      <c r="I14" s="3"/>
      <c r="J14" s="3"/>
      <c r="K14" s="7">
        <f>SUM(K15:K19)</f>
        <v>53449370.026666671</v>
      </c>
    </row>
    <row r="15" spans="1:11" x14ac:dyDescent="0.3">
      <c r="A15" s="5" t="s">
        <v>24</v>
      </c>
      <c r="B15" s="5">
        <v>6</v>
      </c>
      <c r="C15" s="8">
        <f>D15*655.96</f>
        <v>5247680</v>
      </c>
      <c r="D15" s="6">
        <v>8000</v>
      </c>
      <c r="E15" s="5"/>
      <c r="F15" s="5"/>
      <c r="G15" s="5"/>
      <c r="H15" s="5"/>
      <c r="I15" s="5"/>
      <c r="J15" s="5"/>
      <c r="K15" s="8">
        <f>C15*B15</f>
        <v>31486080</v>
      </c>
    </row>
    <row r="16" spans="1:11" x14ac:dyDescent="0.3">
      <c r="A16" s="5" t="s">
        <v>25</v>
      </c>
      <c r="B16" s="5">
        <v>1</v>
      </c>
      <c r="C16" s="8">
        <f t="shared" ref="C16:C18" si="5">D16*655.96</f>
        <v>3935760</v>
      </c>
      <c r="D16" s="6">
        <v>6000</v>
      </c>
      <c r="E16" s="5"/>
      <c r="F16" s="5"/>
      <c r="G16" s="5"/>
      <c r="H16" s="5"/>
      <c r="I16" s="5"/>
      <c r="J16" s="5"/>
      <c r="K16" s="8">
        <f t="shared" ref="K16:K19" si="6">C16*B16</f>
        <v>3935760</v>
      </c>
    </row>
    <row r="17" spans="1:11" x14ac:dyDescent="0.3">
      <c r="A17" s="5" t="s">
        <v>26</v>
      </c>
      <c r="B17" s="5">
        <v>1</v>
      </c>
      <c r="C17" s="8">
        <f t="shared" si="5"/>
        <v>327980</v>
      </c>
      <c r="D17" s="6">
        <v>500</v>
      </c>
      <c r="E17" s="5"/>
      <c r="F17" s="5"/>
      <c r="G17" s="5"/>
      <c r="H17" s="5"/>
      <c r="I17" s="5"/>
      <c r="J17" s="5"/>
      <c r="K17" s="8">
        <f t="shared" si="6"/>
        <v>327980</v>
      </c>
    </row>
    <row r="18" spans="1:11" x14ac:dyDescent="0.3">
      <c r="A18" s="5" t="s">
        <v>29</v>
      </c>
      <c r="B18" s="5">
        <v>6</v>
      </c>
      <c r="C18" s="8">
        <f t="shared" si="5"/>
        <v>722867.92</v>
      </c>
      <c r="D18" s="6">
        <v>1102</v>
      </c>
      <c r="E18" s="5"/>
      <c r="F18" s="5"/>
      <c r="G18" s="5"/>
      <c r="H18" s="5"/>
      <c r="I18" s="5"/>
      <c r="J18" s="5"/>
      <c r="K18" s="8">
        <f t="shared" si="6"/>
        <v>4337207.5200000005</v>
      </c>
    </row>
    <row r="19" spans="1:11" x14ac:dyDescent="0.3">
      <c r="A19" s="5" t="s">
        <v>27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8">
        <f>SUM(K15:K18)/3</f>
        <v>13362342.506666668</v>
      </c>
    </row>
    <row r="20" spans="1:11" x14ac:dyDescent="0.3">
      <c r="A20" s="9" t="s">
        <v>28</v>
      </c>
      <c r="B20" s="10"/>
      <c r="C20" s="10"/>
      <c r="D20" s="10"/>
      <c r="E20" s="10"/>
      <c r="F20" s="10"/>
      <c r="G20" s="10"/>
      <c r="H20" s="10"/>
      <c r="I20" s="10"/>
      <c r="J20" s="10"/>
      <c r="K20" s="11"/>
    </row>
    <row r="21" spans="1:11" x14ac:dyDescent="0.3">
      <c r="A21" s="5" t="s">
        <v>32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3">
      <c r="A22" s="5" t="s">
        <v>30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3">
      <c r="A23" s="5" t="s">
        <v>31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">
      <c r="A24" s="5" t="s">
        <v>33</v>
      </c>
      <c r="B24" s="5"/>
      <c r="C24" s="5"/>
      <c r="D24" s="5"/>
      <c r="E24" s="5"/>
      <c r="F24" s="5"/>
      <c r="G24" s="5"/>
      <c r="H24" s="5"/>
      <c r="I24" s="5"/>
      <c r="J24" s="5"/>
      <c r="K24" s="5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2025-07-07T09:55:01Z</dcterms:created>
  <dcterms:modified xsi:type="dcterms:W3CDTF">2025-07-07T14:26:31Z</dcterms:modified>
</cp:coreProperties>
</file>