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ega\Documents\cannlytics\cannlytics\tests\cannlytics\lims\data_collection\instrument_data\icp_ms_heavy_metals\sequence-1\"/>
    </mc:Choice>
  </mc:AlternateContent>
  <xr:revisionPtr revIDLastSave="0" documentId="13_ncr:1_{6B1D5C21-F7EF-4D5E-A110-06E2CD7496B0}" xr6:coauthVersionLast="47" xr6:coauthVersionMax="47" xr10:uidLastSave="{00000000-0000-0000-0000-000000000000}"/>
  <bookViews>
    <workbookView xWindow="-110" yWindow="-110" windowWidth="19420" windowHeight="11760" xr2:uid="{856F12B8-D129-4D31-96BD-3C737FB07D60}"/>
  </bookViews>
  <sheets>
    <sheet name="Quant Summary" sheetId="3" r:id="rId1"/>
    <sheet name="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90" i="3" l="1"/>
  <c r="J1290" i="3" s="1"/>
  <c r="I1288" i="3"/>
  <c r="J1288" i="3" s="1"/>
  <c r="I1287" i="3"/>
  <c r="J1287" i="3" s="1"/>
  <c r="J1286" i="3"/>
  <c r="I1286" i="3"/>
  <c r="I1214" i="3"/>
  <c r="I1212" i="3"/>
  <c r="I1211" i="3"/>
  <c r="I1210" i="3"/>
  <c r="I1176" i="3"/>
  <c r="J1176" i="3" s="1"/>
  <c r="J1174" i="3"/>
  <c r="I1174" i="3"/>
  <c r="I1173" i="3"/>
  <c r="I1172" i="3"/>
  <c r="J1172" i="3" s="1"/>
  <c r="I1100" i="3"/>
  <c r="I1098" i="3"/>
  <c r="I1097" i="3"/>
  <c r="J1096" i="3"/>
  <c r="I1096" i="3"/>
  <c r="I1062" i="3"/>
  <c r="J1062" i="3" s="1"/>
  <c r="I1060" i="3"/>
  <c r="I1059" i="3"/>
  <c r="I1058" i="3"/>
  <c r="J1058" i="3" s="1"/>
  <c r="I1024" i="3"/>
  <c r="I1022" i="3"/>
  <c r="I1021" i="3"/>
  <c r="I1020" i="3"/>
  <c r="J1020" i="3" s="1"/>
  <c r="I986" i="3"/>
  <c r="J986" i="3" s="1"/>
  <c r="I984" i="3"/>
  <c r="I983" i="3"/>
  <c r="I982" i="3"/>
  <c r="J982" i="3" s="1"/>
  <c r="I948" i="3"/>
  <c r="I946" i="3"/>
  <c r="I945" i="3"/>
  <c r="I944" i="3"/>
  <c r="I910" i="3"/>
  <c r="J910" i="3" s="1"/>
  <c r="I908" i="3"/>
  <c r="I907" i="3"/>
  <c r="I906" i="3"/>
  <c r="J906" i="3" s="1"/>
  <c r="I872" i="3"/>
  <c r="J872" i="3" s="1"/>
  <c r="I870" i="3"/>
  <c r="I869" i="3"/>
  <c r="I868" i="3"/>
  <c r="J868" i="3" s="1"/>
  <c r="I834" i="3"/>
  <c r="I832" i="3"/>
  <c r="I831" i="3"/>
  <c r="I830" i="3"/>
  <c r="I796" i="3"/>
  <c r="I794" i="3"/>
  <c r="I793" i="3"/>
  <c r="I792" i="3"/>
  <c r="I758" i="3"/>
  <c r="I756" i="3"/>
  <c r="I755" i="3"/>
  <c r="I754" i="3"/>
  <c r="J720" i="3"/>
  <c r="I720" i="3"/>
  <c r="I718" i="3"/>
  <c r="J718" i="3" s="1"/>
  <c r="I717" i="3"/>
  <c r="J717" i="3" s="1"/>
  <c r="I716" i="3"/>
  <c r="J716" i="3" s="1"/>
  <c r="I682" i="3"/>
  <c r="K682" i="3" s="1"/>
  <c r="I680" i="3"/>
  <c r="K680" i="3" s="1"/>
  <c r="I679" i="3"/>
  <c r="K679" i="3" s="1"/>
  <c r="I678" i="3"/>
  <c r="K678" i="3" s="1"/>
  <c r="J606" i="3"/>
  <c r="I606" i="3"/>
  <c r="I604" i="3"/>
  <c r="J604" i="3" s="1"/>
  <c r="I603" i="3"/>
  <c r="J603" i="3" s="1"/>
  <c r="I602" i="3"/>
  <c r="J602" i="3" s="1"/>
  <c r="I568" i="3"/>
  <c r="K568" i="3" s="1"/>
  <c r="I566" i="3"/>
  <c r="K566" i="3" s="1"/>
  <c r="I565" i="3"/>
  <c r="K565" i="3" s="1"/>
  <c r="I564" i="3"/>
  <c r="K564" i="3" s="1"/>
  <c r="I492" i="3"/>
  <c r="I490" i="3"/>
  <c r="I489" i="3"/>
  <c r="I488" i="3"/>
  <c r="I454" i="3"/>
  <c r="I452" i="3"/>
  <c r="I451" i="3"/>
  <c r="I450" i="3"/>
  <c r="I416" i="3"/>
  <c r="I414" i="3"/>
  <c r="I413" i="3"/>
  <c r="I412" i="3"/>
  <c r="I302" i="3"/>
  <c r="I300" i="3"/>
  <c r="I299" i="3"/>
  <c r="I298" i="3"/>
  <c r="K604" i="3" l="1"/>
  <c r="K717" i="3"/>
  <c r="K1287" i="3"/>
  <c r="K718" i="3"/>
  <c r="K1288" i="3"/>
  <c r="K602" i="3"/>
  <c r="K606" i="3"/>
  <c r="K1290" i="3"/>
  <c r="K603" i="3"/>
  <c r="K716" i="3"/>
  <c r="K720" i="3"/>
  <c r="K1286" i="3"/>
  <c r="J564" i="3"/>
  <c r="D2" i="2"/>
  <c r="D3" i="2"/>
  <c r="D13" i="2" l="1"/>
  <c r="D9" i="2" l="1"/>
  <c r="D10" i="2"/>
  <c r="D11" i="2"/>
  <c r="D12" i="2"/>
  <c r="D4" i="2" l="1"/>
  <c r="D7" i="2" l="1"/>
  <c r="D8" i="2"/>
  <c r="D5" i="2" l="1"/>
  <c r="D6" i="2"/>
</calcChain>
</file>

<file path=xl/sharedStrings.xml><?xml version="1.0" encoding="utf-8"?>
<sst xmlns="http://schemas.openxmlformats.org/spreadsheetml/2006/main" count="3935" uniqueCount="198">
  <si>
    <t>Sample ID</t>
  </si>
  <si>
    <t>Total Mass post microwave</t>
  </si>
  <si>
    <t>Sample Mass (g)</t>
  </si>
  <si>
    <t>ACID LOT #</t>
  </si>
  <si>
    <t>Spike Amnt</t>
  </si>
  <si>
    <t>Water Lot#</t>
  </si>
  <si>
    <t>Microwave</t>
  </si>
  <si>
    <t>Multiwave5000</t>
  </si>
  <si>
    <t>Start Time</t>
  </si>
  <si>
    <t>End Time</t>
  </si>
  <si>
    <t>Total digestate mass g</t>
  </si>
  <si>
    <t>ASTM WATER - 4009 K51</t>
  </si>
  <si>
    <t>Vessel</t>
  </si>
  <si>
    <t>HNO3/H2O</t>
  </si>
  <si>
    <t>5/5</t>
  </si>
  <si>
    <t>N/A</t>
  </si>
  <si>
    <t>Sample Dilution</t>
  </si>
  <si>
    <t>HNO3-60332</t>
  </si>
  <si>
    <t>100 uL of 1 ppm spike - 2 ppb</t>
  </si>
  <si>
    <t>Digestion Blank 06/03/2021</t>
  </si>
  <si>
    <t>Digestion Blank 06/03/2021  + spike</t>
  </si>
  <si>
    <t>Digestion Blank 06/03/2021 3</t>
  </si>
  <si>
    <t>Quantitative</t>
  </si>
  <si>
    <t>Analysis</t>
  </si>
  <si>
    <t>-</t>
  </si>
  <si>
    <t>Summary</t>
  </si>
  <si>
    <t>Report</t>
  </si>
  <si>
    <t>Sample</t>
  </si>
  <si>
    <t>ID:</t>
  </si>
  <si>
    <t>Cal Blank</t>
  </si>
  <si>
    <t>Date/Time:</t>
  </si>
  <si>
    <t>Description:</t>
  </si>
  <si>
    <t>Solution</t>
  </si>
  <si>
    <t>Type:</t>
  </si>
  <si>
    <t>Blank</t>
  </si>
  <si>
    <t>File:</t>
  </si>
  <si>
    <t>Number</t>
  </si>
  <si>
    <t>of</t>
  </si>
  <si>
    <t>Replicates:</t>
  </si>
  <si>
    <t>Peak</t>
  </si>
  <si>
    <t>Processing</t>
  </si>
  <si>
    <t>Mode:</t>
  </si>
  <si>
    <t>Average</t>
  </si>
  <si>
    <t>Signal</t>
  </si>
  <si>
    <t>Profile</t>
  </si>
  <si>
    <t>Dual</t>
  </si>
  <si>
    <t>Detector</t>
  </si>
  <si>
    <t>Dead</t>
  </si>
  <si>
    <t>Time</t>
  </si>
  <si>
    <t>(ns):</t>
  </si>
  <si>
    <t>Method</t>
  </si>
  <si>
    <t>Dataset</t>
  </si>
  <si>
    <t>Tuning</t>
  </si>
  <si>
    <t>Optimization</t>
  </si>
  <si>
    <t>Calibration</t>
  </si>
  <si>
    <t>External Calibration</t>
  </si>
  <si>
    <t>Intensities</t>
  </si>
  <si>
    <t>Analyte</t>
  </si>
  <si>
    <t>Mass</t>
  </si>
  <si>
    <t>Meas. Intens. Mean</t>
  </si>
  <si>
    <t>Meas. Intens. RSD</t>
  </si>
  <si>
    <t>Blank Intensity</t>
  </si>
  <si>
    <t>Blank Intens. RSD</t>
  </si>
  <si>
    <t>|&gt;</t>
  </si>
  <si>
    <t>Ge</t>
  </si>
  <si>
    <t>|-</t>
  </si>
  <si>
    <t>As</t>
  </si>
  <si>
    <t>Hg</t>
  </si>
  <si>
    <t>|</t>
  </si>
  <si>
    <t>Pb</t>
  </si>
  <si>
    <t>Bi</t>
  </si>
  <si>
    <t>Cd</t>
  </si>
  <si>
    <t>In</t>
  </si>
  <si>
    <t>Concentration</t>
  </si>
  <si>
    <t>Results</t>
  </si>
  <si>
    <t>Net Intens. Mean</t>
  </si>
  <si>
    <t>Conc. Mean</t>
  </si>
  <si>
    <t>Conc. SD</t>
  </si>
  <si>
    <t>Conc. RSD</t>
  </si>
  <si>
    <t>Sample Unit</t>
  </si>
  <si>
    <t>ppb</t>
  </si>
  <si>
    <t>Cal 1 0.25ppb 4 mix</t>
  </si>
  <si>
    <t>Thursday, June 03, 2021 21:41:36</t>
  </si>
  <si>
    <t>Standard</t>
  </si>
  <si>
    <t>Cal 2 0.5ppb 4 mix</t>
  </si>
  <si>
    <t>Thursday, June 03, 2021 21:44:39</t>
  </si>
  <si>
    <t>Cal 3 2.5ppb 4 mix</t>
  </si>
  <si>
    <t>Thursday, June 03, 2021 21:47:43</t>
  </si>
  <si>
    <t>Cal 4 5ppb 4 mix</t>
  </si>
  <si>
    <t>Thursday, June 03, 2021 21:50:47</t>
  </si>
  <si>
    <t>Cal 5 10ppb 4 mix</t>
  </si>
  <si>
    <t>Thursday, June 03, 2021 21:53:50</t>
  </si>
  <si>
    <t>Cal 6 15ppb 4 mix</t>
  </si>
  <si>
    <t>Thursday, June 03, 2021 21:56:55</t>
  </si>
  <si>
    <t>2.5ppb CCV 4 MIX</t>
  </si>
  <si>
    <t>Thursday, June 03, 2021 22:00:01</t>
  </si>
  <si>
    <t>2.5CCV</t>
  </si>
  <si>
    <t>CCV Recovery (%)</t>
  </si>
  <si>
    <t>Digestion Blank 06022021</t>
  </si>
  <si>
    <t>Thursday, June 03, 2021 22:03:06</t>
  </si>
  <si>
    <t>Digestion Blank 06022021 + spike</t>
  </si>
  <si>
    <t>Thursday, June 03, 2021 22:18:24</t>
  </si>
  <si>
    <t>100 uL of 1 ppm mix - 2 ppb</t>
  </si>
  <si>
    <t>QC Std 1</t>
  </si>
  <si>
    <t>Thursday, June 03, 2021 22:30:46</t>
  </si>
  <si>
    <t>QC Std</t>
  </si>
  <si>
    <t>Thursday, June 03, 2021 22:34:12</t>
  </si>
  <si>
    <t>QC Std 3</t>
  </si>
  <si>
    <t>Thursday, June 03, 2021 22:39:46</t>
  </si>
  <si>
    <t>Digestion Blank 06022021 2</t>
  </si>
  <si>
    <t>Thursday, June 03, 2021 22:50:22</t>
  </si>
  <si>
    <t>Thursday, June 03, 2021 23:02:56</t>
  </si>
  <si>
    <t>Sample Dilution Ratio</t>
  </si>
  <si>
    <t>Final Sample Concentration (ppm)</t>
  </si>
  <si>
    <t>Conc Calc For Spike Recovery (ppm)</t>
  </si>
  <si>
    <t>&lt;LOQ</t>
  </si>
  <si>
    <t>Thursday, June 03, 2021 23:06:01</t>
  </si>
  <si>
    <t>Final Spike Recovery %</t>
  </si>
  <si>
    <t>Thursday, June 03, 2021 23:09:07</t>
  </si>
  <si>
    <t>Thursday, June 03, 2021 23:12:13</t>
  </si>
  <si>
    <t>Thursday, June 03, 2021 23:15:25</t>
  </si>
  <si>
    <t>100 uL of 1 ppm spike - 2ppb</t>
  </si>
  <si>
    <t>Thursday, June 03, 2021 23:20:48</t>
  </si>
  <si>
    <t>Thursday, June 03, 2021 23:24:18</t>
  </si>
  <si>
    <t>Thursday, June 03, 2021 23:27:22</t>
  </si>
  <si>
    <t>Thursday, June 03, 2021 23:30:26</t>
  </si>
  <si>
    <t>Thursday, June 03, 2021 23:33:29</t>
  </si>
  <si>
    <t>Thursday, June 03, 2021 23:36:34</t>
  </si>
  <si>
    <t>100 uL of 1 pmm spike - 2 ppb</t>
  </si>
  <si>
    <t>Thursday, June 03, 2021 23:39:38</t>
  </si>
  <si>
    <t>Thursday, June 03, 2021 23:42:44</t>
  </si>
  <si>
    <t>Thursday, June 03, 2021 23:45:50</t>
  </si>
  <si>
    <t>Thursday, June 03, 2021 23:48:56</t>
  </si>
  <si>
    <t>Thursday, June 03, 2021 23:52:01</t>
  </si>
  <si>
    <t>Thursday, June 03, 2021 23:55:04</t>
  </si>
  <si>
    <t>Friday, June 04, 2021 00:01:43</t>
  </si>
  <si>
    <t>Friday, June 04, 2021 00:13:08</t>
  </si>
  <si>
    <t>Friday, June 04, 2021 00:19:14</t>
  </si>
  <si>
    <t>C:\Path\Tp\Your\Data\Cal Blank.001</t>
  </si>
  <si>
    <t>C:\Path\To\Your\Data\Sample\04-20-21 CAL &amp; SAMPLES.sam</t>
  </si>
  <si>
    <t>C:\Path\To\Your\Data\Method\heavymetals incl is.mth</t>
  </si>
  <si>
    <t>C:\Path\To\Your\Data\04202021\Cal Blank.001</t>
  </si>
  <si>
    <t>C:\Path\To\Your\Data\Tuning\default.tun</t>
  </si>
  <si>
    <t>C:\Path\To\Your\Data\Optimize\default.dac</t>
  </si>
  <si>
    <t>C:\Path\To\Your\Data\System\04202021.cal</t>
  </si>
  <si>
    <t>C:\Path\To\Your\Data\DataSet\04202021\Cal Blank.001</t>
  </si>
  <si>
    <t>C:\Path\To\Your\Data\04202021\Cal 1 0.25ppb 4 mix.002</t>
  </si>
  <si>
    <t>C:\Path\To\Your\Data\04202021\Cal 2 0.5ppb 4 mix.003</t>
  </si>
  <si>
    <t>C:\Path\To\Your\Data\04202021\Cal 3 2.5ppb 4 mix.004</t>
  </si>
  <si>
    <t>C:\Path\To\Your\Data\04202021\Cal 4 5ppb 4 mix.005</t>
  </si>
  <si>
    <t>C:\Path\To\Your\Data\04202021\Cal 5 10ppb 4 mix.006</t>
  </si>
  <si>
    <t>C:\Path\To\Your\Data\04202021\Cal 6 15ppb 4 mix.007</t>
  </si>
  <si>
    <t>C:\Path\To\Your\Data\04202021\2.5ppb CCV 4 MIX.008</t>
  </si>
  <si>
    <t>C:\Path\To\Your\Data\04202021\Digestion Blank 06022021.009</t>
  </si>
  <si>
    <t>C:\Path\To\Your\Data\04202021\Digestion Blank 06022021 + spike.014</t>
  </si>
  <si>
    <t>C:\Path\To\Your\Data\04202021\QC Std 1.018</t>
  </si>
  <si>
    <t>C:\Path\To\Your\Data\04202021\QC Std 1.019</t>
  </si>
  <si>
    <t>C:\Path\To\Your\Data\04202021\QC Std 3.020</t>
  </si>
  <si>
    <t>C:\Path\To\Your\Data\04202021\Digestion Blank 06022021 2.022</t>
  </si>
  <si>
    <t>C:\Path\To\Your\Data\04202021\QC Std 3.031</t>
  </si>
  <si>
    <t>C:\Path\To\Your\Data\04202021\QC Std 3.032</t>
  </si>
  <si>
    <t>C:\Path\To\Your\Data\04202021\QC Std 3.043</t>
  </si>
  <si>
    <t>Digestion Blank 04202021</t>
  </si>
  <si>
    <t>C:\Path\To\Your\Data\04202021\Digestion Blank 04202021.028</t>
  </si>
  <si>
    <t>Digestion Blank 04202021 + spike</t>
  </si>
  <si>
    <t>C:\Path\To\Your\Data\04202021\Digestion Blank 04202021 + spike.036</t>
  </si>
  <si>
    <t>Digestion Blank 04202021 3</t>
  </si>
  <si>
    <t>C:\Path\To\Your\Data\04202021\Digestion Blank 04202021 3.041</t>
  </si>
  <si>
    <t xml:space="preserve">Digestion Blank 04202021 3 </t>
  </si>
  <si>
    <t>Digestion Blank 04202021 3 RR</t>
  </si>
  <si>
    <t>C:\Path\To\Your\Data\04202021\Digestion Blank 04202021 3 .044</t>
  </si>
  <si>
    <t>KLS-1224</t>
  </si>
  <si>
    <t>C:\Path\To\Your\Data\04202021\KLS-1224.029</t>
  </si>
  <si>
    <t>KLS-1224 + SPIKE</t>
  </si>
  <si>
    <t>C:\Path\To\Your\Data\04202021\KLS-1224 + SPIKE.030</t>
  </si>
  <si>
    <t>KLS-1224 + POST MIC SPIKE</t>
  </si>
  <si>
    <t>C:\Path\To\Your\Data\04202021\KLS-1224 + POST MIC SPIKE.046</t>
  </si>
  <si>
    <t>Thursday, April 20, 2021 21:38:30</t>
  </si>
  <si>
    <t>KLS-1223</t>
  </si>
  <si>
    <t>C:\Path\To\Your\Data\04202021\KLS-1223.026</t>
  </si>
  <si>
    <t>KLS-1223 + SPIKE</t>
  </si>
  <si>
    <t>C:\Path\To\Your\Data\04202021\KLS-1223 + SPIKE.027</t>
  </si>
  <si>
    <t>KLS-1225</t>
  </si>
  <si>
    <t>C:\Path\To\Your\Data\04202021\KLS-1225.033</t>
  </si>
  <si>
    <t>KLS-1226</t>
  </si>
  <si>
    <t>C:\Path\To\Your\Data\04202021\KLS-1226.034</t>
  </si>
  <si>
    <t>KLS-1227</t>
  </si>
  <si>
    <t>C:\Path\To\Your\Data\04202021\KLS-1227.035</t>
  </si>
  <si>
    <t>KLS-1228</t>
  </si>
  <si>
    <t>C:\Path\To\Your\Data\04202021\KLS-1228.037</t>
  </si>
  <si>
    <t>KLS-1229</t>
  </si>
  <si>
    <t>C:\Path\To\Your\Data\04202021\KLS-1229.038</t>
  </si>
  <si>
    <t>KLS-1230</t>
  </si>
  <si>
    <t>C:\Path\To\Your\Data\04202021\KLS-1230.039</t>
  </si>
  <si>
    <t>KLS-1231</t>
  </si>
  <si>
    <t>C:\Path\To\Your\Data\04202021\KLS-1231.040</t>
  </si>
  <si>
    <t>KLS-1222 RR</t>
  </si>
  <si>
    <t>C:\Path\To\Your\Data\04202021\KLS-1222 RR.042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</si>
</sst>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3" borderId="0" xfId="1"/>
    <xf numFmtId="0" fontId="4" fillId="0" borderId="0" xfId="0" applyFont="1"/>
  </cellXfs>
  <cellStyles count="2">
    <cellStyle name="Good" xfId="1" builtinId="26"/>
    <cellStyle name="Normal" xfId="0" builtinId="0"/>
  </cellStyles>
  <dxfs count="1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EF7A8-F9ED-40C7-AB88-BBA19CBD73B2}" name="Table2" displayName="Table2" ref="A1:M13" totalsRowShown="0" headerRowDxfId="17" dataDxfId="15" headerRowBorderDxfId="16" tableBorderDxfId="14" totalsRowBorderDxfId="13">
  <autoFilter ref="A1:M13" xr:uid="{A5845517-8C10-4C76-AE33-4BCD76AF5126}"/>
  <tableColumns count="13">
    <tableColumn id="1" xr3:uid="{CFFD3547-94DC-434D-9FA6-8C5419659443}" name="Vessel" dataDxfId="12"/>
    <tableColumn id="2" xr3:uid="{7A2629C7-1E9E-484E-9E8D-6A84B39D50E7}" name="Sample ID" dataDxfId="11"/>
    <tableColumn id="3" xr3:uid="{4249D6C3-E029-4688-9635-033DF9F36040}" name="Sample Mass (g)" dataDxfId="10"/>
    <tableColumn id="4" xr3:uid="{400F7447-93F1-43B7-B360-ECB36AE3B393}" name="Sample Dilution" dataDxfId="9">
      <calculatedColumnFormula>(50.75 + Table2[[#This Row],[Sample Mass (g)]])/ Table2[[#This Row],[Sample Mass (g)]]</calculatedColumnFormula>
    </tableColumn>
    <tableColumn id="5" xr3:uid="{B274F387-589D-446B-AFD8-6BA43745AD7F}" name="Total Mass post microwave" dataDxfId="8"/>
    <tableColumn id="6" xr3:uid="{E31677BA-EB8B-4303-8076-77CA3989FA9D}" name="Total digestate mass g" dataDxfId="7"/>
    <tableColumn id="7" xr3:uid="{71BBB43F-A4AF-4917-87FB-288BB10E2282}" name="Spike Amnt" dataDxfId="6"/>
    <tableColumn id="8" xr3:uid="{31CA6123-F8A6-437D-B997-11BEE6E50F8F}" name="HNO3/H2O" dataDxfId="5"/>
    <tableColumn id="9" xr3:uid="{21346385-89CD-41EF-971B-0D28D62123CE}" name="ACID LOT #" dataDxfId="4"/>
    <tableColumn id="10" xr3:uid="{6FA67BA4-C66A-4193-9E3C-2D94A05CE4B0}" name="Water Lot#" dataDxfId="3"/>
    <tableColumn id="11" xr3:uid="{16A397CF-429D-4D36-81A3-425E75B74486}" name="Microwave" dataDxfId="2"/>
    <tableColumn id="12" xr3:uid="{DC91ABD3-7CAA-4768-8568-B8401A27D793}" name="Start Time" dataDxfId="1"/>
    <tableColumn id="13" xr3:uid="{7C98CF14-DC89-49EA-BB40-41FDEA04F64E}" name="End 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EA72-855D-4300-A78D-D6FD5302CA2A}">
  <sheetPr codeName="Sheet2"/>
  <dimension ref="A1:K1291"/>
  <sheetViews>
    <sheetView tabSelected="1" workbookViewId="0"/>
  </sheetViews>
  <sheetFormatPr defaultRowHeight="14.5" x14ac:dyDescent="0.35"/>
  <cols>
    <col min="9" max="9" width="20.453125" bestFit="1" customWidth="1"/>
    <col min="10" max="10" width="31.81640625" bestFit="1" customWidth="1"/>
    <col min="11" max="11" width="33.1796875" bestFit="1" customWidth="1"/>
  </cols>
  <sheetData>
    <row r="1" spans="1:5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5">
      <c r="A2" t="s">
        <v>27</v>
      </c>
      <c r="B2" t="s">
        <v>28</v>
      </c>
      <c r="C2" t="s">
        <v>29</v>
      </c>
    </row>
    <row r="3" spans="1:5" x14ac:dyDescent="0.35">
      <c r="A3" t="s">
        <v>27</v>
      </c>
      <c r="B3" t="s">
        <v>30</v>
      </c>
      <c r="C3" t="s">
        <v>177</v>
      </c>
    </row>
    <row r="4" spans="1:5" x14ac:dyDescent="0.35">
      <c r="A4" t="s">
        <v>27</v>
      </c>
      <c r="B4" t="s">
        <v>31</v>
      </c>
    </row>
    <row r="5" spans="1:5" x14ac:dyDescent="0.35">
      <c r="A5" t="s">
        <v>32</v>
      </c>
      <c r="B5" t="s">
        <v>33</v>
      </c>
      <c r="C5" t="s">
        <v>34</v>
      </c>
    </row>
    <row r="6" spans="1:5" x14ac:dyDescent="0.35">
      <c r="A6" t="s">
        <v>34</v>
      </c>
      <c r="B6" t="s">
        <v>35</v>
      </c>
      <c r="C6" t="s">
        <v>138</v>
      </c>
    </row>
    <row r="7" spans="1:5" x14ac:dyDescent="0.35">
      <c r="A7" t="s">
        <v>36</v>
      </c>
      <c r="B7" t="s">
        <v>37</v>
      </c>
      <c r="C7" t="s">
        <v>38</v>
      </c>
      <c r="D7">
        <v>3</v>
      </c>
    </row>
    <row r="8" spans="1:5" x14ac:dyDescent="0.35">
      <c r="A8" t="s">
        <v>39</v>
      </c>
      <c r="B8" t="s">
        <v>40</v>
      </c>
      <c r="C8" t="s">
        <v>41</v>
      </c>
      <c r="D8" t="s">
        <v>42</v>
      </c>
    </row>
    <row r="9" spans="1:5" x14ac:dyDescent="0.35">
      <c r="A9" t="s">
        <v>43</v>
      </c>
      <c r="B9" t="s">
        <v>44</v>
      </c>
      <c r="C9" t="s">
        <v>40</v>
      </c>
      <c r="D9" t="s">
        <v>41</v>
      </c>
      <c r="E9" t="s">
        <v>42</v>
      </c>
    </row>
    <row r="10" spans="1:5" x14ac:dyDescent="0.35">
      <c r="A10" t="s">
        <v>45</v>
      </c>
      <c r="B10" t="s">
        <v>46</v>
      </c>
      <c r="C10" t="s">
        <v>41</v>
      </c>
      <c r="D10" t="s">
        <v>45</v>
      </c>
    </row>
    <row r="11" spans="1:5" x14ac:dyDescent="0.35">
      <c r="A11" t="s">
        <v>47</v>
      </c>
      <c r="B11" t="s">
        <v>48</v>
      </c>
      <c r="C11" t="s">
        <v>49</v>
      </c>
      <c r="D11">
        <v>55</v>
      </c>
    </row>
    <row r="12" spans="1:5" x14ac:dyDescent="0.35">
      <c r="A12" t="s">
        <v>27</v>
      </c>
      <c r="B12" t="s">
        <v>35</v>
      </c>
      <c r="C12" t="s">
        <v>139</v>
      </c>
    </row>
    <row r="13" spans="1:5" x14ac:dyDescent="0.35">
      <c r="A13" t="s">
        <v>50</v>
      </c>
      <c r="B13" t="s">
        <v>35</v>
      </c>
      <c r="C13" t="s">
        <v>140</v>
      </c>
    </row>
    <row r="14" spans="1:5" x14ac:dyDescent="0.35">
      <c r="A14" t="s">
        <v>51</v>
      </c>
      <c r="B14" t="s">
        <v>35</v>
      </c>
      <c r="C14" t="s">
        <v>141</v>
      </c>
    </row>
    <row r="15" spans="1:5" x14ac:dyDescent="0.35">
      <c r="A15" t="s">
        <v>52</v>
      </c>
      <c r="B15" t="s">
        <v>35</v>
      </c>
      <c r="C15" t="s">
        <v>142</v>
      </c>
    </row>
    <row r="16" spans="1:5" x14ac:dyDescent="0.35">
      <c r="A16" t="s">
        <v>53</v>
      </c>
      <c r="B16" t="s">
        <v>35</v>
      </c>
      <c r="C16" t="s">
        <v>143</v>
      </c>
    </row>
    <row r="17" spans="1:8" x14ac:dyDescent="0.35">
      <c r="A17" t="s">
        <v>54</v>
      </c>
      <c r="B17" t="s">
        <v>35</v>
      </c>
      <c r="C17" t="s">
        <v>144</v>
      </c>
    </row>
    <row r="18" spans="1:8" x14ac:dyDescent="0.35">
      <c r="A18" t="s">
        <v>54</v>
      </c>
      <c r="B18" t="s">
        <v>33</v>
      </c>
      <c r="C18" t="s">
        <v>55</v>
      </c>
    </row>
    <row r="19" spans="1:8" x14ac:dyDescent="0.35">
      <c r="A19" t="s">
        <v>25</v>
      </c>
    </row>
    <row r="20" spans="1:8" x14ac:dyDescent="0.35">
      <c r="A20" t="s">
        <v>56</v>
      </c>
    </row>
    <row r="21" spans="1:8" x14ac:dyDescent="0.35">
      <c r="B21" t="s">
        <v>57</v>
      </c>
      <c r="C21" t="s">
        <v>58</v>
      </c>
      <c r="D21" t="s">
        <v>59</v>
      </c>
      <c r="E21" t="s">
        <v>60</v>
      </c>
      <c r="F21" t="s">
        <v>61</v>
      </c>
      <c r="G21" t="s">
        <v>62</v>
      </c>
    </row>
    <row r="22" spans="1:8" x14ac:dyDescent="0.35">
      <c r="A22" t="s">
        <v>63</v>
      </c>
      <c r="B22" t="s">
        <v>64</v>
      </c>
      <c r="C22">
        <v>74</v>
      </c>
      <c r="D22">
        <v>47281</v>
      </c>
      <c r="E22">
        <v>0.748</v>
      </c>
    </row>
    <row r="23" spans="1:8" x14ac:dyDescent="0.35">
      <c r="A23" t="s">
        <v>65</v>
      </c>
      <c r="B23" t="s">
        <v>66</v>
      </c>
      <c r="C23">
        <v>75</v>
      </c>
      <c r="D23">
        <v>65</v>
      </c>
      <c r="E23">
        <v>4.4480000000000004</v>
      </c>
    </row>
    <row r="24" spans="1:8" x14ac:dyDescent="0.35">
      <c r="A24" t="s">
        <v>65</v>
      </c>
      <c r="B24" t="s">
        <v>67</v>
      </c>
      <c r="C24">
        <v>202</v>
      </c>
      <c r="D24">
        <v>52</v>
      </c>
      <c r="E24">
        <v>9.1739999999999995</v>
      </c>
    </row>
    <row r="25" spans="1:8" x14ac:dyDescent="0.35">
      <c r="A25" t="s">
        <v>68</v>
      </c>
      <c r="B25" t="s">
        <v>69</v>
      </c>
      <c r="C25">
        <v>208</v>
      </c>
      <c r="D25">
        <v>247</v>
      </c>
      <c r="E25">
        <v>4.5970000000000004</v>
      </c>
    </row>
    <row r="26" spans="1:8" x14ac:dyDescent="0.35">
      <c r="A26" t="s">
        <v>63</v>
      </c>
      <c r="B26" t="s">
        <v>70</v>
      </c>
      <c r="C26">
        <v>209</v>
      </c>
      <c r="D26">
        <v>419010</v>
      </c>
      <c r="E26">
        <v>1.2270000000000001</v>
      </c>
    </row>
    <row r="27" spans="1:8" x14ac:dyDescent="0.35">
      <c r="A27" t="s">
        <v>65</v>
      </c>
      <c r="B27" t="s">
        <v>71</v>
      </c>
      <c r="C27">
        <v>114</v>
      </c>
      <c r="D27">
        <v>226</v>
      </c>
      <c r="E27">
        <v>13.932</v>
      </c>
    </row>
    <row r="28" spans="1:8" x14ac:dyDescent="0.35">
      <c r="A28" t="s">
        <v>63</v>
      </c>
      <c r="B28" t="s">
        <v>72</v>
      </c>
      <c r="C28">
        <v>115</v>
      </c>
      <c r="D28">
        <v>491446</v>
      </c>
      <c r="E28">
        <v>1.26</v>
      </c>
    </row>
    <row r="29" spans="1:8" x14ac:dyDescent="0.35">
      <c r="A29" t="s">
        <v>73</v>
      </c>
      <c r="B29" t="s">
        <v>74</v>
      </c>
    </row>
    <row r="30" spans="1:8" x14ac:dyDescent="0.35">
      <c r="B30" t="s">
        <v>57</v>
      </c>
      <c r="C30" t="s">
        <v>58</v>
      </c>
      <c r="D30" t="s">
        <v>75</v>
      </c>
      <c r="E30" t="s">
        <v>76</v>
      </c>
      <c r="F30" t="s">
        <v>77</v>
      </c>
      <c r="G30" t="s">
        <v>78</v>
      </c>
      <c r="H30" t="s">
        <v>79</v>
      </c>
    </row>
    <row r="31" spans="1:8" x14ac:dyDescent="0.35">
      <c r="A31" t="s">
        <v>63</v>
      </c>
      <c r="B31" t="s">
        <v>64</v>
      </c>
      <c r="C31">
        <v>74</v>
      </c>
      <c r="D31" t="s">
        <v>80</v>
      </c>
    </row>
    <row r="32" spans="1:8" x14ac:dyDescent="0.35">
      <c r="A32" t="s">
        <v>65</v>
      </c>
      <c r="B32" t="s">
        <v>66</v>
      </c>
      <c r="C32">
        <v>75</v>
      </c>
      <c r="D32" t="s">
        <v>80</v>
      </c>
    </row>
    <row r="33" spans="1:5" x14ac:dyDescent="0.35">
      <c r="A33" t="s">
        <v>65</v>
      </c>
      <c r="B33" t="s">
        <v>67</v>
      </c>
      <c r="C33">
        <v>202</v>
      </c>
      <c r="D33" t="s">
        <v>80</v>
      </c>
    </row>
    <row r="34" spans="1:5" x14ac:dyDescent="0.35">
      <c r="A34" t="s">
        <v>68</v>
      </c>
      <c r="B34" t="s">
        <v>69</v>
      </c>
      <c r="C34">
        <v>208</v>
      </c>
      <c r="D34" t="s">
        <v>80</v>
      </c>
    </row>
    <row r="35" spans="1:5" x14ac:dyDescent="0.35">
      <c r="A35" t="s">
        <v>63</v>
      </c>
      <c r="B35" t="s">
        <v>70</v>
      </c>
      <c r="C35">
        <v>209</v>
      </c>
      <c r="D35" t="s">
        <v>80</v>
      </c>
    </row>
    <row r="36" spans="1:5" x14ac:dyDescent="0.35">
      <c r="A36" t="s">
        <v>65</v>
      </c>
      <c r="B36" t="s">
        <v>71</v>
      </c>
      <c r="C36">
        <v>114</v>
      </c>
      <c r="D36" t="s">
        <v>80</v>
      </c>
    </row>
    <row r="37" spans="1:5" x14ac:dyDescent="0.35">
      <c r="A37" t="s">
        <v>63</v>
      </c>
      <c r="B37" t="s">
        <v>72</v>
      </c>
      <c r="C37">
        <v>115</v>
      </c>
      <c r="D37" t="s">
        <v>80</v>
      </c>
    </row>
    <row r="38" spans="1:5" s="10" customFormat="1" x14ac:dyDescent="0.35"/>
    <row r="39" spans="1:5" x14ac:dyDescent="0.35">
      <c r="A39" t="s">
        <v>22</v>
      </c>
      <c r="B39" t="s">
        <v>23</v>
      </c>
      <c r="C39" t="s">
        <v>24</v>
      </c>
      <c r="D39" t="s">
        <v>25</v>
      </c>
      <c r="E39" t="s">
        <v>26</v>
      </c>
    </row>
    <row r="40" spans="1:5" x14ac:dyDescent="0.35">
      <c r="A40" t="s">
        <v>27</v>
      </c>
      <c r="B40" t="s">
        <v>28</v>
      </c>
      <c r="C40" t="s">
        <v>81</v>
      </c>
    </row>
    <row r="41" spans="1:5" x14ac:dyDescent="0.35">
      <c r="A41" t="s">
        <v>27</v>
      </c>
      <c r="B41" t="s">
        <v>30</v>
      </c>
      <c r="C41" t="s">
        <v>82</v>
      </c>
    </row>
    <row r="42" spans="1:5" x14ac:dyDescent="0.35">
      <c r="A42" t="s">
        <v>27</v>
      </c>
      <c r="B42" t="s">
        <v>31</v>
      </c>
    </row>
    <row r="43" spans="1:5" x14ac:dyDescent="0.35">
      <c r="A43" t="s">
        <v>32</v>
      </c>
      <c r="B43" t="s">
        <v>33</v>
      </c>
      <c r="C43" t="s">
        <v>83</v>
      </c>
    </row>
    <row r="44" spans="1:5" x14ac:dyDescent="0.35">
      <c r="A44" t="s">
        <v>34</v>
      </c>
      <c r="B44" t="s">
        <v>35</v>
      </c>
      <c r="C44" t="s">
        <v>145</v>
      </c>
    </row>
    <row r="45" spans="1:5" x14ac:dyDescent="0.35">
      <c r="A45" t="s">
        <v>36</v>
      </c>
      <c r="B45" t="s">
        <v>37</v>
      </c>
      <c r="C45" t="s">
        <v>38</v>
      </c>
      <c r="D45">
        <v>3</v>
      </c>
    </row>
    <row r="46" spans="1:5" x14ac:dyDescent="0.35">
      <c r="A46" t="s">
        <v>39</v>
      </c>
      <c r="B46" t="s">
        <v>40</v>
      </c>
      <c r="C46" t="s">
        <v>41</v>
      </c>
      <c r="D46" t="s">
        <v>42</v>
      </c>
    </row>
    <row r="47" spans="1:5" x14ac:dyDescent="0.35">
      <c r="A47" t="s">
        <v>43</v>
      </c>
      <c r="B47" t="s">
        <v>44</v>
      </c>
      <c r="C47" t="s">
        <v>40</v>
      </c>
      <c r="D47" t="s">
        <v>41</v>
      </c>
      <c r="E47" t="s">
        <v>42</v>
      </c>
    </row>
    <row r="48" spans="1:5" x14ac:dyDescent="0.35">
      <c r="A48" t="s">
        <v>45</v>
      </c>
      <c r="B48" t="s">
        <v>46</v>
      </c>
      <c r="C48" t="s">
        <v>41</v>
      </c>
      <c r="D48" t="s">
        <v>45</v>
      </c>
    </row>
    <row r="49" spans="1:7" x14ac:dyDescent="0.35">
      <c r="A49" t="s">
        <v>47</v>
      </c>
      <c r="B49" t="s">
        <v>48</v>
      </c>
      <c r="C49" t="s">
        <v>49</v>
      </c>
      <c r="D49">
        <v>55</v>
      </c>
    </row>
    <row r="50" spans="1:7" x14ac:dyDescent="0.35">
      <c r="A50" t="s">
        <v>27</v>
      </c>
      <c r="B50" t="s">
        <v>35</v>
      </c>
      <c r="C50" t="s">
        <v>139</v>
      </c>
    </row>
    <row r="51" spans="1:7" x14ac:dyDescent="0.35">
      <c r="A51" t="s">
        <v>50</v>
      </c>
      <c r="B51" t="s">
        <v>35</v>
      </c>
      <c r="C51" t="s">
        <v>140</v>
      </c>
    </row>
    <row r="52" spans="1:7" x14ac:dyDescent="0.35">
      <c r="A52" t="s">
        <v>51</v>
      </c>
      <c r="B52" t="s">
        <v>35</v>
      </c>
      <c r="C52" t="s">
        <v>146</v>
      </c>
    </row>
    <row r="53" spans="1:7" x14ac:dyDescent="0.35">
      <c r="A53" t="s">
        <v>52</v>
      </c>
      <c r="B53" t="s">
        <v>35</v>
      </c>
      <c r="C53" t="s">
        <v>142</v>
      </c>
    </row>
    <row r="54" spans="1:7" x14ac:dyDescent="0.35">
      <c r="A54" t="s">
        <v>53</v>
      </c>
      <c r="B54" t="s">
        <v>35</v>
      </c>
      <c r="C54" t="s">
        <v>143</v>
      </c>
    </row>
    <row r="55" spans="1:7" x14ac:dyDescent="0.35">
      <c r="A55" t="s">
        <v>54</v>
      </c>
      <c r="B55" t="s">
        <v>35</v>
      </c>
      <c r="C55" t="s">
        <v>144</v>
      </c>
    </row>
    <row r="56" spans="1:7" x14ac:dyDescent="0.35">
      <c r="A56" t="s">
        <v>54</v>
      </c>
      <c r="B56" t="s">
        <v>33</v>
      </c>
      <c r="C56" t="s">
        <v>55</v>
      </c>
    </row>
    <row r="57" spans="1:7" x14ac:dyDescent="0.35">
      <c r="A57" t="s">
        <v>25</v>
      </c>
    </row>
    <row r="58" spans="1:7" x14ac:dyDescent="0.35">
      <c r="A58" t="s">
        <v>56</v>
      </c>
    </row>
    <row r="59" spans="1:7" x14ac:dyDescent="0.35">
      <c r="B59" t="s">
        <v>57</v>
      </c>
      <c r="C59" t="s">
        <v>58</v>
      </c>
      <c r="D59" t="s">
        <v>59</v>
      </c>
      <c r="E59" t="s">
        <v>60</v>
      </c>
      <c r="F59" t="s">
        <v>61</v>
      </c>
      <c r="G59" t="s">
        <v>62</v>
      </c>
    </row>
    <row r="60" spans="1:7" x14ac:dyDescent="0.35">
      <c r="A60" t="s">
        <v>63</v>
      </c>
      <c r="B60" t="s">
        <v>64</v>
      </c>
      <c r="C60">
        <v>74</v>
      </c>
      <c r="D60">
        <v>46954</v>
      </c>
      <c r="E60">
        <v>0.64500000000000002</v>
      </c>
      <c r="F60">
        <v>47281.288</v>
      </c>
      <c r="G60">
        <v>0.748</v>
      </c>
    </row>
    <row r="61" spans="1:7" x14ac:dyDescent="0.35">
      <c r="A61" t="s">
        <v>65</v>
      </c>
      <c r="B61" t="s">
        <v>66</v>
      </c>
      <c r="C61">
        <v>75</v>
      </c>
      <c r="D61">
        <v>285</v>
      </c>
      <c r="E61">
        <v>6.9039999999999999</v>
      </c>
      <c r="F61">
        <v>65.334000000000003</v>
      </c>
      <c r="G61">
        <v>4.4480000000000004</v>
      </c>
    </row>
    <row r="62" spans="1:7" x14ac:dyDescent="0.35">
      <c r="A62" t="s">
        <v>65</v>
      </c>
      <c r="B62" t="s">
        <v>67</v>
      </c>
      <c r="C62">
        <v>202</v>
      </c>
      <c r="D62">
        <v>962</v>
      </c>
      <c r="E62">
        <v>2.8610000000000002</v>
      </c>
      <c r="F62">
        <v>51.555999999999997</v>
      </c>
      <c r="G62">
        <v>9.1739999999999995</v>
      </c>
    </row>
    <row r="63" spans="1:7" x14ac:dyDescent="0.35">
      <c r="A63" t="s">
        <v>68</v>
      </c>
      <c r="B63" t="s">
        <v>69</v>
      </c>
      <c r="C63">
        <v>208</v>
      </c>
      <c r="D63">
        <v>4588</v>
      </c>
      <c r="E63">
        <v>1.6619999999999999</v>
      </c>
      <c r="F63">
        <v>247.113</v>
      </c>
      <c r="G63">
        <v>4.5970000000000004</v>
      </c>
    </row>
    <row r="64" spans="1:7" x14ac:dyDescent="0.35">
      <c r="A64" t="s">
        <v>63</v>
      </c>
      <c r="B64" t="s">
        <v>70</v>
      </c>
      <c r="C64">
        <v>209</v>
      </c>
      <c r="D64">
        <v>426286</v>
      </c>
      <c r="E64">
        <v>0.77100000000000002</v>
      </c>
      <c r="F64">
        <v>419009.91700000002</v>
      </c>
      <c r="G64">
        <v>1.2270000000000001</v>
      </c>
    </row>
    <row r="65" spans="1:8" x14ac:dyDescent="0.35">
      <c r="A65" t="s">
        <v>65</v>
      </c>
      <c r="B65" t="s">
        <v>71</v>
      </c>
      <c r="C65">
        <v>114</v>
      </c>
      <c r="D65">
        <v>3326</v>
      </c>
      <c r="E65">
        <v>1.4339999999999999</v>
      </c>
      <c r="F65">
        <v>225.65700000000001</v>
      </c>
      <c r="G65">
        <v>13.932</v>
      </c>
    </row>
    <row r="66" spans="1:8" x14ac:dyDescent="0.35">
      <c r="A66" t="s">
        <v>63</v>
      </c>
      <c r="B66" t="s">
        <v>72</v>
      </c>
      <c r="C66">
        <v>115</v>
      </c>
      <c r="D66">
        <v>484214</v>
      </c>
      <c r="E66">
        <v>1.1359999999999999</v>
      </c>
      <c r="F66">
        <v>491446.11499999999</v>
      </c>
      <c r="G66">
        <v>1.26</v>
      </c>
    </row>
    <row r="67" spans="1:8" x14ac:dyDescent="0.35">
      <c r="A67" t="s">
        <v>73</v>
      </c>
      <c r="B67" t="s">
        <v>74</v>
      </c>
    </row>
    <row r="68" spans="1:8" x14ac:dyDescent="0.35">
      <c r="B68" t="s">
        <v>57</v>
      </c>
      <c r="C68" t="s">
        <v>58</v>
      </c>
      <c r="D68" t="s">
        <v>75</v>
      </c>
      <c r="E68" t="s">
        <v>76</v>
      </c>
      <c r="F68" t="s">
        <v>77</v>
      </c>
      <c r="G68" t="s">
        <v>78</v>
      </c>
      <c r="H68" t="s">
        <v>79</v>
      </c>
    </row>
    <row r="69" spans="1:8" x14ac:dyDescent="0.35">
      <c r="A69" t="s">
        <v>63</v>
      </c>
      <c r="B69" t="s">
        <v>64</v>
      </c>
      <c r="C69">
        <v>74</v>
      </c>
      <c r="D69">
        <v>46954.385999999999</v>
      </c>
      <c r="E69" t="s">
        <v>80</v>
      </c>
    </row>
    <row r="70" spans="1:8" x14ac:dyDescent="0.35">
      <c r="A70" t="s">
        <v>65</v>
      </c>
      <c r="B70" t="s">
        <v>66</v>
      </c>
      <c r="C70">
        <v>75</v>
      </c>
      <c r="D70">
        <v>5.0000000000000001E-3</v>
      </c>
      <c r="E70">
        <v>0.222</v>
      </c>
      <c r="F70">
        <v>0.02</v>
      </c>
      <c r="G70">
        <v>9</v>
      </c>
      <c r="H70" t="s">
        <v>80</v>
      </c>
    </row>
    <row r="71" spans="1:8" x14ac:dyDescent="0.35">
      <c r="A71" t="s">
        <v>65</v>
      </c>
      <c r="B71" t="s">
        <v>67</v>
      </c>
      <c r="C71">
        <v>202</v>
      </c>
      <c r="D71">
        <v>2E-3</v>
      </c>
      <c r="E71">
        <v>0.20899999999999999</v>
      </c>
      <c r="F71">
        <v>0.01</v>
      </c>
      <c r="G71">
        <v>3.5</v>
      </c>
      <c r="H71" t="s">
        <v>80</v>
      </c>
    </row>
    <row r="72" spans="1:8" x14ac:dyDescent="0.35">
      <c r="A72" t="s">
        <v>68</v>
      </c>
      <c r="B72" t="s">
        <v>69</v>
      </c>
      <c r="C72">
        <v>208</v>
      </c>
      <c r="D72">
        <v>0.01</v>
      </c>
      <c r="E72">
        <v>0.20799999999999999</v>
      </c>
      <c r="F72">
        <v>0</v>
      </c>
      <c r="G72">
        <v>1</v>
      </c>
      <c r="H72" t="s">
        <v>80</v>
      </c>
    </row>
    <row r="73" spans="1:8" x14ac:dyDescent="0.35">
      <c r="A73" t="s">
        <v>63</v>
      </c>
      <c r="B73" t="s">
        <v>70</v>
      </c>
      <c r="C73">
        <v>209</v>
      </c>
      <c r="D73">
        <v>426285.99300000002</v>
      </c>
      <c r="E73" t="s">
        <v>80</v>
      </c>
    </row>
    <row r="74" spans="1:8" x14ac:dyDescent="0.35">
      <c r="A74" t="s">
        <v>65</v>
      </c>
      <c r="B74" t="s">
        <v>71</v>
      </c>
      <c r="C74">
        <v>114</v>
      </c>
      <c r="D74">
        <v>6.0000000000000001E-3</v>
      </c>
      <c r="E74">
        <v>0.22900000000000001</v>
      </c>
      <c r="F74">
        <v>0</v>
      </c>
      <c r="G74">
        <v>1</v>
      </c>
      <c r="H74" t="s">
        <v>80</v>
      </c>
    </row>
    <row r="75" spans="1:8" x14ac:dyDescent="0.35">
      <c r="A75" t="s">
        <v>63</v>
      </c>
      <c r="B75" t="s">
        <v>72</v>
      </c>
      <c r="C75">
        <v>115</v>
      </c>
      <c r="D75">
        <v>484214.23200000002</v>
      </c>
      <c r="E75" t="s">
        <v>80</v>
      </c>
    </row>
    <row r="76" spans="1:8" s="10" customFormat="1" x14ac:dyDescent="0.35"/>
    <row r="77" spans="1:8" x14ac:dyDescent="0.35">
      <c r="A77" t="s">
        <v>22</v>
      </c>
      <c r="B77" t="s">
        <v>23</v>
      </c>
      <c r="C77" t="s">
        <v>24</v>
      </c>
      <c r="D77" t="s">
        <v>25</v>
      </c>
      <c r="E77" t="s">
        <v>26</v>
      </c>
    </row>
    <row r="78" spans="1:8" x14ac:dyDescent="0.35">
      <c r="A78" t="s">
        <v>27</v>
      </c>
      <c r="B78" t="s">
        <v>28</v>
      </c>
      <c r="C78" t="s">
        <v>84</v>
      </c>
    </row>
    <row r="79" spans="1:8" x14ac:dyDescent="0.35">
      <c r="A79" t="s">
        <v>27</v>
      </c>
      <c r="B79" t="s">
        <v>30</v>
      </c>
      <c r="C79" t="s">
        <v>85</v>
      </c>
    </row>
    <row r="80" spans="1:8" x14ac:dyDescent="0.35">
      <c r="A80" t="s">
        <v>27</v>
      </c>
      <c r="B80" t="s">
        <v>31</v>
      </c>
    </row>
    <row r="81" spans="1:5" x14ac:dyDescent="0.35">
      <c r="A81" t="s">
        <v>32</v>
      </c>
      <c r="B81" t="s">
        <v>33</v>
      </c>
      <c r="C81" t="s">
        <v>83</v>
      </c>
    </row>
    <row r="82" spans="1:5" x14ac:dyDescent="0.35">
      <c r="A82" t="s">
        <v>34</v>
      </c>
      <c r="B82" t="s">
        <v>35</v>
      </c>
      <c r="C82" t="s">
        <v>141</v>
      </c>
    </row>
    <row r="83" spans="1:5" x14ac:dyDescent="0.35">
      <c r="A83" t="s">
        <v>36</v>
      </c>
      <c r="B83" t="s">
        <v>37</v>
      </c>
      <c r="C83" t="s">
        <v>38</v>
      </c>
      <c r="D83">
        <v>3</v>
      </c>
    </row>
    <row r="84" spans="1:5" x14ac:dyDescent="0.35">
      <c r="A84" t="s">
        <v>39</v>
      </c>
      <c r="B84" t="s">
        <v>40</v>
      </c>
      <c r="C84" t="s">
        <v>41</v>
      </c>
      <c r="D84" t="s">
        <v>42</v>
      </c>
    </row>
    <row r="85" spans="1:5" x14ac:dyDescent="0.35">
      <c r="A85" t="s">
        <v>43</v>
      </c>
      <c r="B85" t="s">
        <v>44</v>
      </c>
      <c r="C85" t="s">
        <v>40</v>
      </c>
      <c r="D85" t="s">
        <v>41</v>
      </c>
      <c r="E85" t="s">
        <v>42</v>
      </c>
    </row>
    <row r="86" spans="1:5" x14ac:dyDescent="0.35">
      <c r="A86" t="s">
        <v>45</v>
      </c>
      <c r="B86" t="s">
        <v>46</v>
      </c>
      <c r="C86" t="s">
        <v>41</v>
      </c>
      <c r="D86" t="s">
        <v>45</v>
      </c>
    </row>
    <row r="87" spans="1:5" x14ac:dyDescent="0.35">
      <c r="A87" t="s">
        <v>47</v>
      </c>
      <c r="B87" t="s">
        <v>48</v>
      </c>
      <c r="C87" t="s">
        <v>49</v>
      </c>
      <c r="D87">
        <v>55</v>
      </c>
    </row>
    <row r="88" spans="1:5" x14ac:dyDescent="0.35">
      <c r="A88" t="s">
        <v>27</v>
      </c>
      <c r="B88" t="s">
        <v>35</v>
      </c>
      <c r="C88" t="s">
        <v>139</v>
      </c>
    </row>
    <row r="89" spans="1:5" x14ac:dyDescent="0.35">
      <c r="A89" t="s">
        <v>50</v>
      </c>
      <c r="B89" t="s">
        <v>35</v>
      </c>
      <c r="C89" t="s">
        <v>140</v>
      </c>
    </row>
    <row r="90" spans="1:5" x14ac:dyDescent="0.35">
      <c r="A90" t="s">
        <v>51</v>
      </c>
      <c r="B90" t="s">
        <v>35</v>
      </c>
      <c r="C90" t="s">
        <v>147</v>
      </c>
    </row>
    <row r="91" spans="1:5" x14ac:dyDescent="0.35">
      <c r="A91" t="s">
        <v>52</v>
      </c>
      <c r="B91" t="s">
        <v>35</v>
      </c>
      <c r="C91" t="s">
        <v>142</v>
      </c>
    </row>
    <row r="92" spans="1:5" x14ac:dyDescent="0.35">
      <c r="A92" t="s">
        <v>53</v>
      </c>
      <c r="B92" t="s">
        <v>35</v>
      </c>
      <c r="C92" t="s">
        <v>143</v>
      </c>
    </row>
    <row r="93" spans="1:5" x14ac:dyDescent="0.35">
      <c r="A93" t="s">
        <v>54</v>
      </c>
      <c r="B93" t="s">
        <v>35</v>
      </c>
      <c r="C93" t="s">
        <v>144</v>
      </c>
    </row>
    <row r="94" spans="1:5" x14ac:dyDescent="0.35">
      <c r="A94" t="s">
        <v>54</v>
      </c>
      <c r="B94" t="s">
        <v>33</v>
      </c>
      <c r="C94" t="s">
        <v>55</v>
      </c>
    </row>
    <row r="95" spans="1:5" x14ac:dyDescent="0.35">
      <c r="A95" t="s">
        <v>25</v>
      </c>
    </row>
    <row r="96" spans="1:5" x14ac:dyDescent="0.35">
      <c r="A96" t="s">
        <v>56</v>
      </c>
    </row>
    <row r="97" spans="1:8" x14ac:dyDescent="0.35">
      <c r="B97" t="s">
        <v>57</v>
      </c>
      <c r="C97" t="s">
        <v>58</v>
      </c>
      <c r="D97" t="s">
        <v>59</v>
      </c>
      <c r="E97" t="s">
        <v>60</v>
      </c>
      <c r="F97" t="s">
        <v>61</v>
      </c>
      <c r="G97" t="s">
        <v>62</v>
      </c>
    </row>
    <row r="98" spans="1:8" x14ac:dyDescent="0.35">
      <c r="A98" t="s">
        <v>63</v>
      </c>
      <c r="B98" t="s">
        <v>64</v>
      </c>
      <c r="C98">
        <v>74</v>
      </c>
      <c r="D98">
        <v>46891</v>
      </c>
      <c r="E98">
        <v>0.312</v>
      </c>
      <c r="F98">
        <v>47281.288</v>
      </c>
      <c r="G98">
        <v>0.748</v>
      </c>
    </row>
    <row r="99" spans="1:8" x14ac:dyDescent="0.35">
      <c r="A99" t="s">
        <v>65</v>
      </c>
      <c r="B99" t="s">
        <v>66</v>
      </c>
      <c r="C99">
        <v>75</v>
      </c>
      <c r="D99">
        <v>490</v>
      </c>
      <c r="E99">
        <v>2.2639999999999998</v>
      </c>
      <c r="F99">
        <v>65.334000000000003</v>
      </c>
      <c r="G99">
        <v>4.4480000000000004</v>
      </c>
    </row>
    <row r="100" spans="1:8" x14ac:dyDescent="0.35">
      <c r="A100" t="s">
        <v>65</v>
      </c>
      <c r="B100" t="s">
        <v>67</v>
      </c>
      <c r="C100">
        <v>202</v>
      </c>
      <c r="D100">
        <v>1866</v>
      </c>
      <c r="E100">
        <v>2.6989999999999998</v>
      </c>
      <c r="F100">
        <v>51.555999999999997</v>
      </c>
      <c r="G100">
        <v>9.1739999999999995</v>
      </c>
    </row>
    <row r="101" spans="1:8" x14ac:dyDescent="0.35">
      <c r="A101" t="s">
        <v>68</v>
      </c>
      <c r="B101" t="s">
        <v>69</v>
      </c>
      <c r="C101">
        <v>208</v>
      </c>
      <c r="D101">
        <v>9357</v>
      </c>
      <c r="E101">
        <v>1.069</v>
      </c>
      <c r="F101">
        <v>247.113</v>
      </c>
      <c r="G101">
        <v>4.5970000000000004</v>
      </c>
    </row>
    <row r="102" spans="1:8" x14ac:dyDescent="0.35">
      <c r="A102" t="s">
        <v>63</v>
      </c>
      <c r="B102" t="s">
        <v>70</v>
      </c>
      <c r="C102">
        <v>209</v>
      </c>
      <c r="D102">
        <v>428395</v>
      </c>
      <c r="E102">
        <v>0.71</v>
      </c>
      <c r="F102">
        <v>419009.91700000002</v>
      </c>
      <c r="G102">
        <v>1.2270000000000001</v>
      </c>
    </row>
    <row r="103" spans="1:8" x14ac:dyDescent="0.35">
      <c r="A103" t="s">
        <v>65</v>
      </c>
      <c r="B103" t="s">
        <v>71</v>
      </c>
      <c r="C103">
        <v>114</v>
      </c>
      <c r="D103">
        <v>6404</v>
      </c>
      <c r="E103">
        <v>1.5920000000000001</v>
      </c>
      <c r="F103">
        <v>225.65700000000001</v>
      </c>
      <c r="G103">
        <v>13.932</v>
      </c>
    </row>
    <row r="104" spans="1:8" x14ac:dyDescent="0.35">
      <c r="A104" t="s">
        <v>63</v>
      </c>
      <c r="B104" t="s">
        <v>72</v>
      </c>
      <c r="C104">
        <v>115</v>
      </c>
      <c r="D104">
        <v>486655</v>
      </c>
      <c r="E104">
        <v>1.724</v>
      </c>
      <c r="F104">
        <v>491446.11499999999</v>
      </c>
      <c r="G104">
        <v>1.26</v>
      </c>
    </row>
    <row r="105" spans="1:8" x14ac:dyDescent="0.35">
      <c r="A105" t="s">
        <v>73</v>
      </c>
      <c r="B105" t="s">
        <v>74</v>
      </c>
    </row>
    <row r="106" spans="1:8" x14ac:dyDescent="0.35">
      <c r="B106" t="s">
        <v>57</v>
      </c>
      <c r="C106" t="s">
        <v>58</v>
      </c>
      <c r="D106" t="s">
        <v>75</v>
      </c>
      <c r="E106" t="s">
        <v>76</v>
      </c>
      <c r="F106" t="s">
        <v>77</v>
      </c>
      <c r="G106" t="s">
        <v>78</v>
      </c>
      <c r="H106" t="s">
        <v>79</v>
      </c>
    </row>
    <row r="107" spans="1:8" x14ac:dyDescent="0.35">
      <c r="A107" t="s">
        <v>63</v>
      </c>
      <c r="B107" t="s">
        <v>64</v>
      </c>
      <c r="C107">
        <v>74</v>
      </c>
      <c r="D107">
        <v>46890.760999999999</v>
      </c>
      <c r="E107" t="s">
        <v>80</v>
      </c>
    </row>
    <row r="108" spans="1:8" x14ac:dyDescent="0.35">
      <c r="A108" t="s">
        <v>65</v>
      </c>
      <c r="B108" t="s">
        <v>66</v>
      </c>
      <c r="C108">
        <v>75</v>
      </c>
      <c r="D108">
        <v>8.9999999999999993E-3</v>
      </c>
      <c r="E108">
        <v>0.42799999999999999</v>
      </c>
      <c r="F108">
        <v>0.01</v>
      </c>
      <c r="G108">
        <v>2.5</v>
      </c>
      <c r="H108" t="s">
        <v>80</v>
      </c>
    </row>
    <row r="109" spans="1:8" x14ac:dyDescent="0.35">
      <c r="A109" t="s">
        <v>65</v>
      </c>
      <c r="B109" t="s">
        <v>67</v>
      </c>
      <c r="C109">
        <v>202</v>
      </c>
      <c r="D109">
        <v>4.0000000000000001E-3</v>
      </c>
      <c r="E109">
        <v>0.41499999999999998</v>
      </c>
      <c r="F109">
        <v>0.01</v>
      </c>
      <c r="G109">
        <v>2.1</v>
      </c>
      <c r="H109" t="s">
        <v>80</v>
      </c>
    </row>
    <row r="110" spans="1:8" x14ac:dyDescent="0.35">
      <c r="A110" t="s">
        <v>68</v>
      </c>
      <c r="B110" t="s">
        <v>69</v>
      </c>
      <c r="C110">
        <v>208</v>
      </c>
      <c r="D110">
        <v>2.1000000000000001E-2</v>
      </c>
      <c r="E110">
        <v>0.435</v>
      </c>
      <c r="F110">
        <v>0</v>
      </c>
      <c r="G110">
        <v>0.4</v>
      </c>
      <c r="H110" t="s">
        <v>80</v>
      </c>
    </row>
    <row r="111" spans="1:8" x14ac:dyDescent="0.35">
      <c r="A111" t="s">
        <v>63</v>
      </c>
      <c r="B111" t="s">
        <v>70</v>
      </c>
      <c r="C111">
        <v>209</v>
      </c>
      <c r="D111">
        <v>428394.55900000001</v>
      </c>
      <c r="E111" t="s">
        <v>80</v>
      </c>
    </row>
    <row r="112" spans="1:8" x14ac:dyDescent="0.35">
      <c r="A112" t="s">
        <v>65</v>
      </c>
      <c r="B112" t="s">
        <v>71</v>
      </c>
      <c r="C112">
        <v>114</v>
      </c>
      <c r="D112">
        <v>1.2999999999999999E-2</v>
      </c>
      <c r="E112">
        <v>0.45400000000000001</v>
      </c>
      <c r="F112">
        <v>0.01</v>
      </c>
      <c r="G112">
        <v>2.1</v>
      </c>
      <c r="H112" t="s">
        <v>80</v>
      </c>
    </row>
    <row r="113" spans="1:5" x14ac:dyDescent="0.35">
      <c r="A113" t="s">
        <v>63</v>
      </c>
      <c r="B113" t="s">
        <v>72</v>
      </c>
      <c r="C113">
        <v>115</v>
      </c>
      <c r="D113">
        <v>486655.06300000002</v>
      </c>
      <c r="E113" t="s">
        <v>80</v>
      </c>
    </row>
    <row r="114" spans="1:5" s="10" customFormat="1" x14ac:dyDescent="0.35"/>
    <row r="115" spans="1:5" x14ac:dyDescent="0.35">
      <c r="A115" t="s">
        <v>22</v>
      </c>
      <c r="B115" t="s">
        <v>23</v>
      </c>
      <c r="C115" t="s">
        <v>24</v>
      </c>
      <c r="D115" t="s">
        <v>25</v>
      </c>
      <c r="E115" t="s">
        <v>26</v>
      </c>
    </row>
    <row r="116" spans="1:5" x14ac:dyDescent="0.35">
      <c r="A116" t="s">
        <v>27</v>
      </c>
      <c r="B116" t="s">
        <v>28</v>
      </c>
      <c r="C116" t="s">
        <v>86</v>
      </c>
    </row>
    <row r="117" spans="1:5" x14ac:dyDescent="0.35">
      <c r="A117" t="s">
        <v>27</v>
      </c>
      <c r="B117" t="s">
        <v>30</v>
      </c>
      <c r="C117" t="s">
        <v>87</v>
      </c>
    </row>
    <row r="118" spans="1:5" x14ac:dyDescent="0.35">
      <c r="A118" t="s">
        <v>27</v>
      </c>
      <c r="B118" t="s">
        <v>31</v>
      </c>
    </row>
    <row r="119" spans="1:5" x14ac:dyDescent="0.35">
      <c r="A119" t="s">
        <v>32</v>
      </c>
      <c r="B119" t="s">
        <v>33</v>
      </c>
      <c r="C119" t="s">
        <v>83</v>
      </c>
    </row>
    <row r="120" spans="1:5" x14ac:dyDescent="0.35">
      <c r="A120" t="s">
        <v>34</v>
      </c>
      <c r="B120" t="s">
        <v>35</v>
      </c>
      <c r="C120" t="s">
        <v>141</v>
      </c>
    </row>
    <row r="121" spans="1:5" x14ac:dyDescent="0.35">
      <c r="A121" t="s">
        <v>36</v>
      </c>
      <c r="B121" t="s">
        <v>37</v>
      </c>
      <c r="C121" t="s">
        <v>38</v>
      </c>
      <c r="D121">
        <v>3</v>
      </c>
    </row>
    <row r="122" spans="1:5" x14ac:dyDescent="0.35">
      <c r="A122" t="s">
        <v>39</v>
      </c>
      <c r="B122" t="s">
        <v>40</v>
      </c>
      <c r="C122" t="s">
        <v>41</v>
      </c>
      <c r="D122" t="s">
        <v>42</v>
      </c>
    </row>
    <row r="123" spans="1:5" x14ac:dyDescent="0.35">
      <c r="A123" t="s">
        <v>43</v>
      </c>
      <c r="B123" t="s">
        <v>44</v>
      </c>
      <c r="C123" t="s">
        <v>40</v>
      </c>
      <c r="D123" t="s">
        <v>41</v>
      </c>
      <c r="E123" t="s">
        <v>42</v>
      </c>
    </row>
    <row r="124" spans="1:5" x14ac:dyDescent="0.35">
      <c r="A124" t="s">
        <v>45</v>
      </c>
      <c r="B124" t="s">
        <v>46</v>
      </c>
      <c r="C124" t="s">
        <v>41</v>
      </c>
      <c r="D124" t="s">
        <v>45</v>
      </c>
    </row>
    <row r="125" spans="1:5" x14ac:dyDescent="0.35">
      <c r="A125" t="s">
        <v>47</v>
      </c>
      <c r="B125" t="s">
        <v>48</v>
      </c>
      <c r="C125" t="s">
        <v>49</v>
      </c>
      <c r="D125">
        <v>55</v>
      </c>
    </row>
    <row r="126" spans="1:5" x14ac:dyDescent="0.35">
      <c r="A126" t="s">
        <v>27</v>
      </c>
      <c r="B126" t="s">
        <v>35</v>
      </c>
      <c r="C126" t="s">
        <v>139</v>
      </c>
    </row>
    <row r="127" spans="1:5" x14ac:dyDescent="0.35">
      <c r="A127" t="s">
        <v>50</v>
      </c>
      <c r="B127" t="s">
        <v>35</v>
      </c>
      <c r="C127" t="s">
        <v>140</v>
      </c>
    </row>
    <row r="128" spans="1:5" x14ac:dyDescent="0.35">
      <c r="A128" t="s">
        <v>51</v>
      </c>
      <c r="B128" t="s">
        <v>35</v>
      </c>
      <c r="C128" t="s">
        <v>148</v>
      </c>
    </row>
    <row r="129" spans="1:8" x14ac:dyDescent="0.35">
      <c r="A129" t="s">
        <v>52</v>
      </c>
      <c r="B129" t="s">
        <v>35</v>
      </c>
      <c r="C129" t="s">
        <v>142</v>
      </c>
    </row>
    <row r="130" spans="1:8" x14ac:dyDescent="0.35">
      <c r="A130" t="s">
        <v>53</v>
      </c>
      <c r="B130" t="s">
        <v>35</v>
      </c>
      <c r="C130" t="s">
        <v>143</v>
      </c>
    </row>
    <row r="131" spans="1:8" x14ac:dyDescent="0.35">
      <c r="A131" t="s">
        <v>54</v>
      </c>
      <c r="B131" t="s">
        <v>35</v>
      </c>
      <c r="C131" t="s">
        <v>144</v>
      </c>
    </row>
    <row r="132" spans="1:8" x14ac:dyDescent="0.35">
      <c r="A132" t="s">
        <v>54</v>
      </c>
      <c r="B132" t="s">
        <v>33</v>
      </c>
      <c r="C132" t="s">
        <v>55</v>
      </c>
    </row>
    <row r="133" spans="1:8" x14ac:dyDescent="0.35">
      <c r="A133" t="s">
        <v>25</v>
      </c>
    </row>
    <row r="134" spans="1:8" x14ac:dyDescent="0.35">
      <c r="A134" t="s">
        <v>56</v>
      </c>
    </row>
    <row r="135" spans="1:8" x14ac:dyDescent="0.35">
      <c r="B135" t="s">
        <v>57</v>
      </c>
      <c r="C135" t="s">
        <v>58</v>
      </c>
      <c r="D135" t="s">
        <v>59</v>
      </c>
      <c r="E135" t="s">
        <v>60</v>
      </c>
      <c r="F135" t="s">
        <v>61</v>
      </c>
      <c r="G135" t="s">
        <v>62</v>
      </c>
    </row>
    <row r="136" spans="1:8" x14ac:dyDescent="0.35">
      <c r="A136" t="s">
        <v>63</v>
      </c>
      <c r="B136" t="s">
        <v>64</v>
      </c>
      <c r="C136">
        <v>74</v>
      </c>
      <c r="D136">
        <v>46776</v>
      </c>
      <c r="E136">
        <v>0.95199999999999996</v>
      </c>
      <c r="F136">
        <v>47281.288</v>
      </c>
      <c r="G136">
        <v>0.748</v>
      </c>
    </row>
    <row r="137" spans="1:8" x14ac:dyDescent="0.35">
      <c r="A137" t="s">
        <v>65</v>
      </c>
      <c r="B137" t="s">
        <v>66</v>
      </c>
      <c r="C137">
        <v>75</v>
      </c>
      <c r="D137">
        <v>2330</v>
      </c>
      <c r="E137">
        <v>2.339</v>
      </c>
      <c r="F137">
        <v>65.334000000000003</v>
      </c>
      <c r="G137">
        <v>4.4480000000000004</v>
      </c>
    </row>
    <row r="138" spans="1:8" x14ac:dyDescent="0.35">
      <c r="A138" t="s">
        <v>65</v>
      </c>
      <c r="B138" t="s">
        <v>67</v>
      </c>
      <c r="C138">
        <v>202</v>
      </c>
      <c r="D138">
        <v>9919</v>
      </c>
      <c r="E138">
        <v>1.5449999999999999</v>
      </c>
      <c r="F138">
        <v>51.555999999999997</v>
      </c>
      <c r="G138">
        <v>9.1739999999999995</v>
      </c>
    </row>
    <row r="139" spans="1:8" x14ac:dyDescent="0.35">
      <c r="A139" t="s">
        <v>68</v>
      </c>
      <c r="B139" t="s">
        <v>69</v>
      </c>
      <c r="C139">
        <v>208</v>
      </c>
      <c r="D139">
        <v>47767</v>
      </c>
      <c r="E139">
        <v>1.413</v>
      </c>
      <c r="F139">
        <v>247.113</v>
      </c>
      <c r="G139">
        <v>4.5970000000000004</v>
      </c>
    </row>
    <row r="140" spans="1:8" x14ac:dyDescent="0.35">
      <c r="A140" t="s">
        <v>63</v>
      </c>
      <c r="B140" t="s">
        <v>70</v>
      </c>
      <c r="C140">
        <v>209</v>
      </c>
      <c r="D140">
        <v>427832</v>
      </c>
      <c r="E140">
        <v>1.117</v>
      </c>
      <c r="F140">
        <v>419009.91700000002</v>
      </c>
      <c r="G140">
        <v>1.2270000000000001</v>
      </c>
    </row>
    <row r="141" spans="1:8" x14ac:dyDescent="0.35">
      <c r="A141" t="s">
        <v>65</v>
      </c>
      <c r="B141" t="s">
        <v>71</v>
      </c>
      <c r="C141">
        <v>114</v>
      </c>
      <c r="D141">
        <v>31689</v>
      </c>
      <c r="E141">
        <v>0.89</v>
      </c>
      <c r="F141">
        <v>225.65700000000001</v>
      </c>
      <c r="G141">
        <v>13.932</v>
      </c>
    </row>
    <row r="142" spans="1:8" x14ac:dyDescent="0.35">
      <c r="A142" t="s">
        <v>63</v>
      </c>
      <c r="B142" t="s">
        <v>72</v>
      </c>
      <c r="C142">
        <v>115</v>
      </c>
      <c r="D142">
        <v>485197</v>
      </c>
      <c r="E142">
        <v>0.85</v>
      </c>
      <c r="F142">
        <v>491446.11499999999</v>
      </c>
      <c r="G142">
        <v>1.26</v>
      </c>
    </row>
    <row r="143" spans="1:8" x14ac:dyDescent="0.35">
      <c r="A143" t="s">
        <v>73</v>
      </c>
      <c r="B143" t="s">
        <v>74</v>
      </c>
    </row>
    <row r="144" spans="1:8" x14ac:dyDescent="0.35">
      <c r="B144" t="s">
        <v>57</v>
      </c>
      <c r="C144" t="s">
        <v>58</v>
      </c>
      <c r="D144" t="s">
        <v>75</v>
      </c>
      <c r="E144" t="s">
        <v>76</v>
      </c>
      <c r="F144" t="s">
        <v>77</v>
      </c>
      <c r="G144" t="s">
        <v>78</v>
      </c>
      <c r="H144" t="s">
        <v>79</v>
      </c>
    </row>
    <row r="145" spans="1:8" x14ac:dyDescent="0.35">
      <c r="A145" t="s">
        <v>63</v>
      </c>
      <c r="B145" t="s">
        <v>64</v>
      </c>
      <c r="C145">
        <v>74</v>
      </c>
      <c r="D145">
        <v>46776.245000000003</v>
      </c>
      <c r="E145" t="s">
        <v>80</v>
      </c>
    </row>
    <row r="146" spans="1:8" x14ac:dyDescent="0.35">
      <c r="A146" t="s">
        <v>65</v>
      </c>
      <c r="B146" t="s">
        <v>66</v>
      </c>
      <c r="C146">
        <v>75</v>
      </c>
      <c r="D146">
        <v>4.8000000000000001E-2</v>
      </c>
      <c r="E146">
        <v>2.2850000000000001</v>
      </c>
      <c r="F146">
        <v>7.0000000000000007E-2</v>
      </c>
      <c r="G146">
        <v>3.1</v>
      </c>
      <c r="H146" t="s">
        <v>80</v>
      </c>
    </row>
    <row r="147" spans="1:8" x14ac:dyDescent="0.35">
      <c r="A147" t="s">
        <v>65</v>
      </c>
      <c r="B147" t="s">
        <v>67</v>
      </c>
      <c r="C147">
        <v>202</v>
      </c>
      <c r="D147">
        <v>2.3E-2</v>
      </c>
      <c r="E147">
        <v>2.2599999999999998</v>
      </c>
      <c r="F147">
        <v>0.03</v>
      </c>
      <c r="G147">
        <v>1.4</v>
      </c>
      <c r="H147" t="s">
        <v>80</v>
      </c>
    </row>
    <row r="148" spans="1:8" x14ac:dyDescent="0.35">
      <c r="A148" t="s">
        <v>68</v>
      </c>
      <c r="B148" t="s">
        <v>69</v>
      </c>
      <c r="C148">
        <v>208</v>
      </c>
      <c r="D148">
        <v>0.111</v>
      </c>
      <c r="E148">
        <v>2.2730000000000001</v>
      </c>
      <c r="F148">
        <v>0.06</v>
      </c>
      <c r="G148">
        <v>2.4</v>
      </c>
      <c r="H148" t="s">
        <v>80</v>
      </c>
    </row>
    <row r="149" spans="1:8" x14ac:dyDescent="0.35">
      <c r="A149" t="s">
        <v>63</v>
      </c>
      <c r="B149" t="s">
        <v>70</v>
      </c>
      <c r="C149">
        <v>209</v>
      </c>
      <c r="D149">
        <v>427832.11099999998</v>
      </c>
      <c r="E149" t="s">
        <v>80</v>
      </c>
    </row>
    <row r="150" spans="1:8" x14ac:dyDescent="0.35">
      <c r="A150" t="s">
        <v>65</v>
      </c>
      <c r="B150" t="s">
        <v>71</v>
      </c>
      <c r="C150">
        <v>114</v>
      </c>
      <c r="D150">
        <v>6.5000000000000002E-2</v>
      </c>
      <c r="E150">
        <v>2.3170000000000002</v>
      </c>
      <c r="F150">
        <v>0.03</v>
      </c>
      <c r="G150">
        <v>1.1000000000000001</v>
      </c>
      <c r="H150" t="s">
        <v>80</v>
      </c>
    </row>
    <row r="151" spans="1:8" x14ac:dyDescent="0.35">
      <c r="A151" t="s">
        <v>63</v>
      </c>
      <c r="B151" t="s">
        <v>72</v>
      </c>
      <c r="C151">
        <v>115</v>
      </c>
      <c r="D151">
        <v>485197.34399999998</v>
      </c>
      <c r="E151" t="s">
        <v>80</v>
      </c>
    </row>
    <row r="152" spans="1:8" s="10" customFormat="1" x14ac:dyDescent="0.35"/>
    <row r="153" spans="1:8" x14ac:dyDescent="0.35">
      <c r="A153" t="s">
        <v>22</v>
      </c>
      <c r="B153" t="s">
        <v>23</v>
      </c>
      <c r="C153" t="s">
        <v>24</v>
      </c>
      <c r="D153" t="s">
        <v>25</v>
      </c>
      <c r="E153" t="s">
        <v>26</v>
      </c>
    </row>
    <row r="154" spans="1:8" x14ac:dyDescent="0.35">
      <c r="A154" t="s">
        <v>27</v>
      </c>
      <c r="B154" t="s">
        <v>28</v>
      </c>
      <c r="C154" t="s">
        <v>88</v>
      </c>
    </row>
    <row r="155" spans="1:8" x14ac:dyDescent="0.35">
      <c r="A155" t="s">
        <v>27</v>
      </c>
      <c r="B155" t="s">
        <v>30</v>
      </c>
      <c r="C155" t="s">
        <v>89</v>
      </c>
    </row>
    <row r="156" spans="1:8" x14ac:dyDescent="0.35">
      <c r="A156" t="s">
        <v>27</v>
      </c>
      <c r="B156" t="s">
        <v>31</v>
      </c>
    </row>
    <row r="157" spans="1:8" x14ac:dyDescent="0.35">
      <c r="A157" t="s">
        <v>32</v>
      </c>
      <c r="B157" t="s">
        <v>33</v>
      </c>
      <c r="C157" t="s">
        <v>83</v>
      </c>
    </row>
    <row r="158" spans="1:8" x14ac:dyDescent="0.35">
      <c r="A158" t="s">
        <v>34</v>
      </c>
      <c r="B158" t="s">
        <v>35</v>
      </c>
      <c r="C158" t="s">
        <v>141</v>
      </c>
    </row>
    <row r="159" spans="1:8" x14ac:dyDescent="0.35">
      <c r="A159" t="s">
        <v>36</v>
      </c>
      <c r="B159" t="s">
        <v>37</v>
      </c>
      <c r="C159" t="s">
        <v>38</v>
      </c>
      <c r="D159">
        <v>3</v>
      </c>
    </row>
    <row r="160" spans="1:8" x14ac:dyDescent="0.35">
      <c r="A160" t="s">
        <v>39</v>
      </c>
      <c r="B160" t="s">
        <v>40</v>
      </c>
      <c r="C160" t="s">
        <v>41</v>
      </c>
      <c r="D160" t="s">
        <v>42</v>
      </c>
    </row>
    <row r="161" spans="1:7" x14ac:dyDescent="0.35">
      <c r="A161" t="s">
        <v>43</v>
      </c>
      <c r="B161" t="s">
        <v>44</v>
      </c>
      <c r="C161" t="s">
        <v>40</v>
      </c>
      <c r="D161" t="s">
        <v>41</v>
      </c>
      <c r="E161" t="s">
        <v>42</v>
      </c>
    </row>
    <row r="162" spans="1:7" x14ac:dyDescent="0.35">
      <c r="A162" t="s">
        <v>45</v>
      </c>
      <c r="B162" t="s">
        <v>46</v>
      </c>
      <c r="C162" t="s">
        <v>41</v>
      </c>
      <c r="D162" t="s">
        <v>45</v>
      </c>
    </row>
    <row r="163" spans="1:7" x14ac:dyDescent="0.35">
      <c r="A163" t="s">
        <v>47</v>
      </c>
      <c r="B163" t="s">
        <v>48</v>
      </c>
      <c r="C163" t="s">
        <v>49</v>
      </c>
      <c r="D163">
        <v>55</v>
      </c>
    </row>
    <row r="164" spans="1:7" x14ac:dyDescent="0.35">
      <c r="A164" t="s">
        <v>27</v>
      </c>
      <c r="B164" t="s">
        <v>35</v>
      </c>
      <c r="C164" t="s">
        <v>139</v>
      </c>
    </row>
    <row r="165" spans="1:7" x14ac:dyDescent="0.35">
      <c r="A165" t="s">
        <v>50</v>
      </c>
      <c r="B165" t="s">
        <v>35</v>
      </c>
      <c r="C165" t="s">
        <v>140</v>
      </c>
    </row>
    <row r="166" spans="1:7" x14ac:dyDescent="0.35">
      <c r="A166" t="s">
        <v>51</v>
      </c>
      <c r="B166" t="s">
        <v>35</v>
      </c>
      <c r="C166" t="s">
        <v>149</v>
      </c>
    </row>
    <row r="167" spans="1:7" x14ac:dyDescent="0.35">
      <c r="A167" t="s">
        <v>52</v>
      </c>
      <c r="B167" t="s">
        <v>35</v>
      </c>
      <c r="C167" t="s">
        <v>142</v>
      </c>
    </row>
    <row r="168" spans="1:7" x14ac:dyDescent="0.35">
      <c r="A168" t="s">
        <v>53</v>
      </c>
      <c r="B168" t="s">
        <v>35</v>
      </c>
      <c r="C168" t="s">
        <v>143</v>
      </c>
    </row>
    <row r="169" spans="1:7" x14ac:dyDescent="0.35">
      <c r="A169" t="s">
        <v>54</v>
      </c>
      <c r="B169" t="s">
        <v>35</v>
      </c>
      <c r="C169" t="s">
        <v>144</v>
      </c>
    </row>
    <row r="170" spans="1:7" x14ac:dyDescent="0.35">
      <c r="A170" t="s">
        <v>54</v>
      </c>
      <c r="B170" t="s">
        <v>33</v>
      </c>
      <c r="C170" t="s">
        <v>55</v>
      </c>
    </row>
    <row r="171" spans="1:7" x14ac:dyDescent="0.35">
      <c r="A171" t="s">
        <v>25</v>
      </c>
    </row>
    <row r="172" spans="1:7" x14ac:dyDescent="0.35">
      <c r="A172" t="s">
        <v>56</v>
      </c>
    </row>
    <row r="173" spans="1:7" x14ac:dyDescent="0.35">
      <c r="B173" t="s">
        <v>57</v>
      </c>
      <c r="C173" t="s">
        <v>58</v>
      </c>
      <c r="D173" t="s">
        <v>59</v>
      </c>
      <c r="E173" t="s">
        <v>60</v>
      </c>
      <c r="F173" t="s">
        <v>61</v>
      </c>
      <c r="G173" t="s">
        <v>62</v>
      </c>
    </row>
    <row r="174" spans="1:7" x14ac:dyDescent="0.35">
      <c r="A174" t="s">
        <v>63</v>
      </c>
      <c r="B174" t="s">
        <v>64</v>
      </c>
      <c r="C174">
        <v>74</v>
      </c>
      <c r="D174">
        <v>46606</v>
      </c>
      <c r="E174">
        <v>0.12</v>
      </c>
      <c r="F174">
        <v>47281.288</v>
      </c>
      <c r="G174">
        <v>0.748</v>
      </c>
    </row>
    <row r="175" spans="1:7" x14ac:dyDescent="0.35">
      <c r="A175" t="s">
        <v>65</v>
      </c>
      <c r="B175" t="s">
        <v>66</v>
      </c>
      <c r="C175">
        <v>75</v>
      </c>
      <c r="D175">
        <v>4701</v>
      </c>
      <c r="E175">
        <v>1.861</v>
      </c>
      <c r="F175">
        <v>65.334000000000003</v>
      </c>
      <c r="G175">
        <v>4.4480000000000004</v>
      </c>
    </row>
    <row r="176" spans="1:7" x14ac:dyDescent="0.35">
      <c r="A176" t="s">
        <v>65</v>
      </c>
      <c r="B176" t="s">
        <v>67</v>
      </c>
      <c r="C176">
        <v>202</v>
      </c>
      <c r="D176">
        <v>20639</v>
      </c>
      <c r="E176">
        <v>0.42799999999999999</v>
      </c>
      <c r="F176">
        <v>51.555999999999997</v>
      </c>
      <c r="G176">
        <v>9.1739999999999995</v>
      </c>
    </row>
    <row r="177" spans="1:8" x14ac:dyDescent="0.35">
      <c r="A177" t="s">
        <v>68</v>
      </c>
      <c r="B177" t="s">
        <v>69</v>
      </c>
      <c r="C177">
        <v>208</v>
      </c>
      <c r="D177">
        <v>98834</v>
      </c>
      <c r="E177">
        <v>0.91900000000000004</v>
      </c>
      <c r="F177">
        <v>247.113</v>
      </c>
      <c r="G177">
        <v>4.5970000000000004</v>
      </c>
    </row>
    <row r="178" spans="1:8" x14ac:dyDescent="0.35">
      <c r="A178" t="s">
        <v>63</v>
      </c>
      <c r="B178" t="s">
        <v>70</v>
      </c>
      <c r="C178">
        <v>209</v>
      </c>
      <c r="D178">
        <v>429093</v>
      </c>
      <c r="E178">
        <v>1.1100000000000001</v>
      </c>
      <c r="F178">
        <v>419009.91700000002</v>
      </c>
      <c r="G178">
        <v>1.2270000000000001</v>
      </c>
    </row>
    <row r="179" spans="1:8" x14ac:dyDescent="0.35">
      <c r="A179" t="s">
        <v>65</v>
      </c>
      <c r="B179" t="s">
        <v>71</v>
      </c>
      <c r="C179">
        <v>114</v>
      </c>
      <c r="D179">
        <v>64810</v>
      </c>
      <c r="E179">
        <v>0.33500000000000002</v>
      </c>
      <c r="F179">
        <v>225.65700000000001</v>
      </c>
      <c r="G179">
        <v>13.932</v>
      </c>
    </row>
    <row r="180" spans="1:8" x14ac:dyDescent="0.35">
      <c r="A180" t="s">
        <v>63</v>
      </c>
      <c r="B180" t="s">
        <v>72</v>
      </c>
      <c r="C180">
        <v>115</v>
      </c>
      <c r="D180">
        <v>487959</v>
      </c>
      <c r="E180">
        <v>0.81399999999999995</v>
      </c>
      <c r="F180">
        <v>491446.11499999999</v>
      </c>
      <c r="G180">
        <v>1.26</v>
      </c>
    </row>
    <row r="181" spans="1:8" x14ac:dyDescent="0.35">
      <c r="A181" t="s">
        <v>73</v>
      </c>
      <c r="B181" t="s">
        <v>74</v>
      </c>
    </row>
    <row r="182" spans="1:8" x14ac:dyDescent="0.35">
      <c r="B182" t="s">
        <v>57</v>
      </c>
      <c r="C182" t="s">
        <v>58</v>
      </c>
      <c r="D182" t="s">
        <v>75</v>
      </c>
      <c r="E182" t="s">
        <v>76</v>
      </c>
      <c r="F182" t="s">
        <v>77</v>
      </c>
      <c r="G182" t="s">
        <v>78</v>
      </c>
      <c r="H182" t="s">
        <v>79</v>
      </c>
    </row>
    <row r="183" spans="1:8" x14ac:dyDescent="0.35">
      <c r="A183" t="s">
        <v>63</v>
      </c>
      <c r="B183" t="s">
        <v>64</v>
      </c>
      <c r="C183">
        <v>74</v>
      </c>
      <c r="D183">
        <v>46605.858</v>
      </c>
      <c r="E183" t="s">
        <v>80</v>
      </c>
    </row>
    <row r="184" spans="1:8" x14ac:dyDescent="0.35">
      <c r="A184" t="s">
        <v>65</v>
      </c>
      <c r="B184" t="s">
        <v>66</v>
      </c>
      <c r="C184">
        <v>75</v>
      </c>
      <c r="D184">
        <v>9.9000000000000005E-2</v>
      </c>
      <c r="E184">
        <v>4.6929999999999996</v>
      </c>
      <c r="F184">
        <v>0.09</v>
      </c>
      <c r="G184">
        <v>1.9</v>
      </c>
      <c r="H184" t="s">
        <v>80</v>
      </c>
    </row>
    <row r="185" spans="1:8" x14ac:dyDescent="0.35">
      <c r="A185" t="s">
        <v>65</v>
      </c>
      <c r="B185" t="s">
        <v>67</v>
      </c>
      <c r="C185">
        <v>202</v>
      </c>
      <c r="D185">
        <v>4.8000000000000001E-2</v>
      </c>
      <c r="E185">
        <v>4.702</v>
      </c>
      <c r="F185">
        <v>0.03</v>
      </c>
      <c r="G185">
        <v>0.7</v>
      </c>
      <c r="H185" t="s">
        <v>80</v>
      </c>
    </row>
    <row r="186" spans="1:8" x14ac:dyDescent="0.35">
      <c r="A186" t="s">
        <v>68</v>
      </c>
      <c r="B186" t="s">
        <v>69</v>
      </c>
      <c r="C186">
        <v>208</v>
      </c>
      <c r="D186">
        <v>0.23</v>
      </c>
      <c r="E186">
        <v>4.7009999999999996</v>
      </c>
      <c r="F186">
        <v>0.04</v>
      </c>
      <c r="G186">
        <v>0.8</v>
      </c>
      <c r="H186" t="s">
        <v>80</v>
      </c>
    </row>
    <row r="187" spans="1:8" x14ac:dyDescent="0.35">
      <c r="A187" t="s">
        <v>63</v>
      </c>
      <c r="B187" t="s">
        <v>70</v>
      </c>
      <c r="C187">
        <v>209</v>
      </c>
      <c r="D187">
        <v>429092.821</v>
      </c>
      <c r="E187" t="s">
        <v>80</v>
      </c>
    </row>
    <row r="188" spans="1:8" x14ac:dyDescent="0.35">
      <c r="A188" t="s">
        <v>65</v>
      </c>
      <c r="B188" t="s">
        <v>71</v>
      </c>
      <c r="C188">
        <v>114</v>
      </c>
      <c r="D188">
        <v>0.13200000000000001</v>
      </c>
      <c r="E188">
        <v>4.7300000000000004</v>
      </c>
      <c r="F188">
        <v>0.04</v>
      </c>
      <c r="G188">
        <v>0.8</v>
      </c>
      <c r="H188" t="s">
        <v>80</v>
      </c>
    </row>
    <row r="189" spans="1:8" x14ac:dyDescent="0.35">
      <c r="A189" t="s">
        <v>63</v>
      </c>
      <c r="B189" t="s">
        <v>72</v>
      </c>
      <c r="C189">
        <v>115</v>
      </c>
      <c r="D189">
        <v>487958.59100000001</v>
      </c>
      <c r="E189" t="s">
        <v>80</v>
      </c>
    </row>
    <row r="190" spans="1:8" s="10" customFormat="1" x14ac:dyDescent="0.35"/>
    <row r="191" spans="1:8" x14ac:dyDescent="0.35">
      <c r="A191" t="s">
        <v>22</v>
      </c>
      <c r="B191" t="s">
        <v>23</v>
      </c>
      <c r="C191" t="s">
        <v>24</v>
      </c>
      <c r="D191" t="s">
        <v>25</v>
      </c>
      <c r="E191" t="s">
        <v>26</v>
      </c>
    </row>
    <row r="192" spans="1:8" x14ac:dyDescent="0.35">
      <c r="A192" t="s">
        <v>27</v>
      </c>
      <c r="B192" t="s">
        <v>28</v>
      </c>
      <c r="C192" t="s">
        <v>90</v>
      </c>
    </row>
    <row r="193" spans="1:5" x14ac:dyDescent="0.35">
      <c r="A193" t="s">
        <v>27</v>
      </c>
      <c r="B193" t="s">
        <v>30</v>
      </c>
      <c r="C193" t="s">
        <v>91</v>
      </c>
    </row>
    <row r="194" spans="1:5" x14ac:dyDescent="0.35">
      <c r="A194" t="s">
        <v>27</v>
      </c>
      <c r="B194" t="s">
        <v>31</v>
      </c>
    </row>
    <row r="195" spans="1:5" x14ac:dyDescent="0.35">
      <c r="A195" t="s">
        <v>32</v>
      </c>
      <c r="B195" t="s">
        <v>33</v>
      </c>
      <c r="C195" t="s">
        <v>83</v>
      </c>
    </row>
    <row r="196" spans="1:5" x14ac:dyDescent="0.35">
      <c r="A196" t="s">
        <v>34</v>
      </c>
      <c r="B196" t="s">
        <v>35</v>
      </c>
      <c r="C196" t="s">
        <v>141</v>
      </c>
    </row>
    <row r="197" spans="1:5" x14ac:dyDescent="0.35">
      <c r="A197" t="s">
        <v>36</v>
      </c>
      <c r="B197" t="s">
        <v>37</v>
      </c>
      <c r="C197" t="s">
        <v>38</v>
      </c>
      <c r="D197">
        <v>3</v>
      </c>
    </row>
    <row r="198" spans="1:5" x14ac:dyDescent="0.35">
      <c r="A198" t="s">
        <v>39</v>
      </c>
      <c r="B198" t="s">
        <v>40</v>
      </c>
      <c r="C198" t="s">
        <v>41</v>
      </c>
      <c r="D198" t="s">
        <v>42</v>
      </c>
    </row>
    <row r="199" spans="1:5" x14ac:dyDescent="0.35">
      <c r="A199" t="s">
        <v>43</v>
      </c>
      <c r="B199" t="s">
        <v>44</v>
      </c>
      <c r="C199" t="s">
        <v>40</v>
      </c>
      <c r="D199" t="s">
        <v>41</v>
      </c>
      <c r="E199" t="s">
        <v>42</v>
      </c>
    </row>
    <row r="200" spans="1:5" x14ac:dyDescent="0.35">
      <c r="A200" t="s">
        <v>45</v>
      </c>
      <c r="B200" t="s">
        <v>46</v>
      </c>
      <c r="C200" t="s">
        <v>41</v>
      </c>
      <c r="D200" t="s">
        <v>45</v>
      </c>
    </row>
    <row r="201" spans="1:5" x14ac:dyDescent="0.35">
      <c r="A201" t="s">
        <v>47</v>
      </c>
      <c r="B201" t="s">
        <v>48</v>
      </c>
      <c r="C201" t="s">
        <v>49</v>
      </c>
      <c r="D201">
        <v>55</v>
      </c>
    </row>
    <row r="202" spans="1:5" x14ac:dyDescent="0.35">
      <c r="A202" t="s">
        <v>27</v>
      </c>
      <c r="B202" t="s">
        <v>35</v>
      </c>
      <c r="C202" t="s">
        <v>139</v>
      </c>
    </row>
    <row r="203" spans="1:5" x14ac:dyDescent="0.35">
      <c r="A203" t="s">
        <v>50</v>
      </c>
      <c r="B203" t="s">
        <v>35</v>
      </c>
      <c r="C203" t="s">
        <v>140</v>
      </c>
    </row>
    <row r="204" spans="1:5" x14ac:dyDescent="0.35">
      <c r="A204" t="s">
        <v>51</v>
      </c>
      <c r="B204" t="s">
        <v>35</v>
      </c>
      <c r="C204" t="s">
        <v>150</v>
      </c>
    </row>
    <row r="205" spans="1:5" x14ac:dyDescent="0.35">
      <c r="A205" t="s">
        <v>52</v>
      </c>
      <c r="B205" t="s">
        <v>35</v>
      </c>
      <c r="C205" t="s">
        <v>142</v>
      </c>
    </row>
    <row r="206" spans="1:5" x14ac:dyDescent="0.35">
      <c r="A206" t="s">
        <v>53</v>
      </c>
      <c r="B206" t="s">
        <v>35</v>
      </c>
      <c r="C206" t="s">
        <v>143</v>
      </c>
    </row>
    <row r="207" spans="1:5" x14ac:dyDescent="0.35">
      <c r="A207" t="s">
        <v>54</v>
      </c>
      <c r="B207" t="s">
        <v>35</v>
      </c>
      <c r="C207" t="s">
        <v>144</v>
      </c>
    </row>
    <row r="208" spans="1:5" x14ac:dyDescent="0.35">
      <c r="A208" t="s">
        <v>54</v>
      </c>
      <c r="B208" t="s">
        <v>33</v>
      </c>
      <c r="C208" t="s">
        <v>55</v>
      </c>
    </row>
    <row r="209" spans="1:8" x14ac:dyDescent="0.35">
      <c r="A209" t="s">
        <v>25</v>
      </c>
    </row>
    <row r="210" spans="1:8" x14ac:dyDescent="0.35">
      <c r="A210" t="s">
        <v>56</v>
      </c>
    </row>
    <row r="211" spans="1:8" x14ac:dyDescent="0.35">
      <c r="B211" t="s">
        <v>57</v>
      </c>
      <c r="C211" t="s">
        <v>58</v>
      </c>
      <c r="D211" t="s">
        <v>59</v>
      </c>
      <c r="E211" t="s">
        <v>60</v>
      </c>
      <c r="F211" t="s">
        <v>61</v>
      </c>
      <c r="G211" t="s">
        <v>62</v>
      </c>
    </row>
    <row r="212" spans="1:8" x14ac:dyDescent="0.35">
      <c r="A212" t="s">
        <v>63</v>
      </c>
      <c r="B212" t="s">
        <v>64</v>
      </c>
      <c r="C212">
        <v>74</v>
      </c>
      <c r="D212">
        <v>46321</v>
      </c>
      <c r="E212">
        <v>1.2250000000000001</v>
      </c>
      <c r="F212">
        <v>47281.288</v>
      </c>
      <c r="G212">
        <v>0.748</v>
      </c>
    </row>
    <row r="213" spans="1:8" x14ac:dyDescent="0.35">
      <c r="A213" t="s">
        <v>65</v>
      </c>
      <c r="B213" t="s">
        <v>66</v>
      </c>
      <c r="C213">
        <v>75</v>
      </c>
      <c r="D213">
        <v>9788</v>
      </c>
      <c r="E213">
        <v>0.44500000000000001</v>
      </c>
      <c r="F213">
        <v>65.334000000000003</v>
      </c>
      <c r="G213">
        <v>4.4480000000000004</v>
      </c>
    </row>
    <row r="214" spans="1:8" x14ac:dyDescent="0.35">
      <c r="A214" t="s">
        <v>65</v>
      </c>
      <c r="B214" t="s">
        <v>67</v>
      </c>
      <c r="C214">
        <v>202</v>
      </c>
      <c r="D214">
        <v>43555</v>
      </c>
      <c r="E214">
        <v>1.1519999999999999</v>
      </c>
      <c r="F214">
        <v>51.555999999999997</v>
      </c>
      <c r="G214">
        <v>9.1739999999999995</v>
      </c>
    </row>
    <row r="215" spans="1:8" x14ac:dyDescent="0.35">
      <c r="A215" t="s">
        <v>68</v>
      </c>
      <c r="B215" t="s">
        <v>69</v>
      </c>
      <c r="C215">
        <v>208</v>
      </c>
      <c r="D215">
        <v>204685</v>
      </c>
      <c r="E215">
        <v>0.49099999999999999</v>
      </c>
      <c r="F215">
        <v>247.113</v>
      </c>
      <c r="G215">
        <v>4.5970000000000004</v>
      </c>
    </row>
    <row r="216" spans="1:8" x14ac:dyDescent="0.35">
      <c r="A216" t="s">
        <v>63</v>
      </c>
      <c r="B216" t="s">
        <v>70</v>
      </c>
      <c r="C216">
        <v>209</v>
      </c>
      <c r="D216">
        <v>426637</v>
      </c>
      <c r="E216">
        <v>1.649</v>
      </c>
      <c r="F216">
        <v>419009.91700000002</v>
      </c>
      <c r="G216">
        <v>1.2270000000000001</v>
      </c>
    </row>
    <row r="217" spans="1:8" x14ac:dyDescent="0.35">
      <c r="A217" t="s">
        <v>65</v>
      </c>
      <c r="B217" t="s">
        <v>71</v>
      </c>
      <c r="C217">
        <v>114</v>
      </c>
      <c r="D217">
        <v>134078</v>
      </c>
      <c r="E217">
        <v>0.47399999999999998</v>
      </c>
      <c r="F217">
        <v>225.65700000000001</v>
      </c>
      <c r="G217">
        <v>13.932</v>
      </c>
    </row>
    <row r="218" spans="1:8" x14ac:dyDescent="0.35">
      <c r="A218" t="s">
        <v>63</v>
      </c>
      <c r="B218" t="s">
        <v>72</v>
      </c>
      <c r="C218">
        <v>115</v>
      </c>
      <c r="D218">
        <v>483298</v>
      </c>
      <c r="E218">
        <v>1.8069999999999999</v>
      </c>
      <c r="F218">
        <v>491446.11499999999</v>
      </c>
      <c r="G218">
        <v>1.26</v>
      </c>
    </row>
    <row r="219" spans="1:8" x14ac:dyDescent="0.35">
      <c r="A219" t="s">
        <v>73</v>
      </c>
      <c r="B219" t="s">
        <v>74</v>
      </c>
    </row>
    <row r="220" spans="1:8" x14ac:dyDescent="0.35">
      <c r="B220" t="s">
        <v>57</v>
      </c>
      <c r="C220" t="s">
        <v>58</v>
      </c>
      <c r="D220" t="s">
        <v>75</v>
      </c>
      <c r="E220" t="s">
        <v>76</v>
      </c>
      <c r="F220" t="s">
        <v>77</v>
      </c>
      <c r="G220" t="s">
        <v>78</v>
      </c>
      <c r="H220" t="s">
        <v>79</v>
      </c>
    </row>
    <row r="221" spans="1:8" x14ac:dyDescent="0.35">
      <c r="A221" t="s">
        <v>63</v>
      </c>
      <c r="B221" t="s">
        <v>64</v>
      </c>
      <c r="C221">
        <v>74</v>
      </c>
      <c r="D221">
        <v>46321.142</v>
      </c>
      <c r="E221" t="s">
        <v>80</v>
      </c>
    </row>
    <row r="222" spans="1:8" x14ac:dyDescent="0.35">
      <c r="A222" t="s">
        <v>65</v>
      </c>
      <c r="B222" t="s">
        <v>66</v>
      </c>
      <c r="C222">
        <v>75</v>
      </c>
      <c r="D222">
        <v>0.21</v>
      </c>
      <c r="E222">
        <v>9.9049999999999994</v>
      </c>
      <c r="F222">
        <v>0.09</v>
      </c>
      <c r="G222">
        <v>0.9</v>
      </c>
      <c r="H222" t="s">
        <v>80</v>
      </c>
    </row>
    <row r="223" spans="1:8" x14ac:dyDescent="0.35">
      <c r="A223" t="s">
        <v>65</v>
      </c>
      <c r="B223" t="s">
        <v>67</v>
      </c>
      <c r="C223">
        <v>202</v>
      </c>
      <c r="D223">
        <v>0.10199999999999999</v>
      </c>
      <c r="E223">
        <v>9.9939999999999998</v>
      </c>
      <c r="F223">
        <v>0.09</v>
      </c>
      <c r="G223">
        <v>0.9</v>
      </c>
      <c r="H223" t="s">
        <v>80</v>
      </c>
    </row>
    <row r="224" spans="1:8" x14ac:dyDescent="0.35">
      <c r="A224" t="s">
        <v>68</v>
      </c>
      <c r="B224" t="s">
        <v>69</v>
      </c>
      <c r="C224">
        <v>208</v>
      </c>
      <c r="D224">
        <v>0.47899999999999998</v>
      </c>
      <c r="E224">
        <v>9.8049999999999997</v>
      </c>
      <c r="F224">
        <v>0.11</v>
      </c>
      <c r="G224">
        <v>1.1000000000000001</v>
      </c>
      <c r="H224" t="s">
        <v>80</v>
      </c>
    </row>
    <row r="225" spans="1:8" x14ac:dyDescent="0.35">
      <c r="A225" t="s">
        <v>63</v>
      </c>
      <c r="B225" t="s">
        <v>70</v>
      </c>
      <c r="C225">
        <v>209</v>
      </c>
      <c r="D225">
        <v>426636.533</v>
      </c>
      <c r="E225" t="s">
        <v>80</v>
      </c>
    </row>
    <row r="226" spans="1:8" x14ac:dyDescent="0.35">
      <c r="A226" t="s">
        <v>65</v>
      </c>
      <c r="B226" t="s">
        <v>71</v>
      </c>
      <c r="C226">
        <v>114</v>
      </c>
      <c r="D226">
        <v>0.27700000000000002</v>
      </c>
      <c r="E226">
        <v>9.8979999999999997</v>
      </c>
      <c r="F226">
        <v>0.15</v>
      </c>
      <c r="G226">
        <v>1.6</v>
      </c>
      <c r="H226" t="s">
        <v>80</v>
      </c>
    </row>
    <row r="227" spans="1:8" x14ac:dyDescent="0.35">
      <c r="A227" t="s">
        <v>63</v>
      </c>
      <c r="B227" t="s">
        <v>72</v>
      </c>
      <c r="C227">
        <v>115</v>
      </c>
      <c r="D227">
        <v>483298.43400000001</v>
      </c>
      <c r="E227" t="s">
        <v>80</v>
      </c>
    </row>
    <row r="228" spans="1:8" s="10" customFormat="1" x14ac:dyDescent="0.35"/>
    <row r="229" spans="1:8" x14ac:dyDescent="0.35">
      <c r="A229" t="s">
        <v>22</v>
      </c>
      <c r="B229" t="s">
        <v>23</v>
      </c>
      <c r="C229" t="s">
        <v>24</v>
      </c>
      <c r="D229" t="s">
        <v>25</v>
      </c>
      <c r="E229" t="s">
        <v>26</v>
      </c>
    </row>
    <row r="230" spans="1:8" x14ac:dyDescent="0.35">
      <c r="A230" t="s">
        <v>27</v>
      </c>
      <c r="B230" t="s">
        <v>28</v>
      </c>
      <c r="C230" t="s">
        <v>92</v>
      </c>
    </row>
    <row r="231" spans="1:8" x14ac:dyDescent="0.35">
      <c r="A231" t="s">
        <v>27</v>
      </c>
      <c r="B231" t="s">
        <v>30</v>
      </c>
      <c r="C231" t="s">
        <v>93</v>
      </c>
    </row>
    <row r="232" spans="1:8" x14ac:dyDescent="0.35">
      <c r="A232" t="s">
        <v>27</v>
      </c>
      <c r="B232" t="s">
        <v>31</v>
      </c>
    </row>
    <row r="233" spans="1:8" x14ac:dyDescent="0.35">
      <c r="A233" t="s">
        <v>32</v>
      </c>
      <c r="B233" t="s">
        <v>33</v>
      </c>
      <c r="C233" t="s">
        <v>83</v>
      </c>
    </row>
    <row r="234" spans="1:8" x14ac:dyDescent="0.35">
      <c r="A234" t="s">
        <v>34</v>
      </c>
      <c r="B234" t="s">
        <v>35</v>
      </c>
      <c r="C234" t="s">
        <v>141</v>
      </c>
    </row>
    <row r="235" spans="1:8" x14ac:dyDescent="0.35">
      <c r="A235" t="s">
        <v>36</v>
      </c>
      <c r="B235" t="s">
        <v>37</v>
      </c>
      <c r="C235" t="s">
        <v>38</v>
      </c>
      <c r="D235">
        <v>3</v>
      </c>
    </row>
    <row r="236" spans="1:8" x14ac:dyDescent="0.35">
      <c r="A236" t="s">
        <v>39</v>
      </c>
      <c r="B236" t="s">
        <v>40</v>
      </c>
      <c r="C236" t="s">
        <v>41</v>
      </c>
      <c r="D236" t="s">
        <v>42</v>
      </c>
    </row>
    <row r="237" spans="1:8" x14ac:dyDescent="0.35">
      <c r="A237" t="s">
        <v>43</v>
      </c>
      <c r="B237" t="s">
        <v>44</v>
      </c>
      <c r="C237" t="s">
        <v>40</v>
      </c>
      <c r="D237" t="s">
        <v>41</v>
      </c>
      <c r="E237" t="s">
        <v>42</v>
      </c>
    </row>
    <row r="238" spans="1:8" x14ac:dyDescent="0.35">
      <c r="A238" t="s">
        <v>45</v>
      </c>
      <c r="B238" t="s">
        <v>46</v>
      </c>
      <c r="C238" t="s">
        <v>41</v>
      </c>
      <c r="D238" t="s">
        <v>45</v>
      </c>
    </row>
    <row r="239" spans="1:8" x14ac:dyDescent="0.35">
      <c r="A239" t="s">
        <v>47</v>
      </c>
      <c r="B239" t="s">
        <v>48</v>
      </c>
      <c r="C239" t="s">
        <v>49</v>
      </c>
      <c r="D239">
        <v>55</v>
      </c>
    </row>
    <row r="240" spans="1:8" x14ac:dyDescent="0.35">
      <c r="A240" t="s">
        <v>27</v>
      </c>
      <c r="B240" t="s">
        <v>35</v>
      </c>
      <c r="C240" t="s">
        <v>139</v>
      </c>
    </row>
    <row r="241" spans="1:7" x14ac:dyDescent="0.35">
      <c r="A241" t="s">
        <v>50</v>
      </c>
      <c r="B241" t="s">
        <v>35</v>
      </c>
      <c r="C241" t="s">
        <v>140</v>
      </c>
    </row>
    <row r="242" spans="1:7" x14ac:dyDescent="0.35">
      <c r="A242" t="s">
        <v>51</v>
      </c>
      <c r="B242" t="s">
        <v>35</v>
      </c>
      <c r="C242" t="s">
        <v>151</v>
      </c>
    </row>
    <row r="243" spans="1:7" x14ac:dyDescent="0.35">
      <c r="A243" t="s">
        <v>52</v>
      </c>
      <c r="B243" t="s">
        <v>35</v>
      </c>
      <c r="C243" t="s">
        <v>142</v>
      </c>
    </row>
    <row r="244" spans="1:7" x14ac:dyDescent="0.35">
      <c r="A244" t="s">
        <v>53</v>
      </c>
      <c r="B244" t="s">
        <v>35</v>
      </c>
      <c r="C244" t="s">
        <v>143</v>
      </c>
    </row>
    <row r="245" spans="1:7" x14ac:dyDescent="0.35">
      <c r="A245" t="s">
        <v>54</v>
      </c>
      <c r="B245" t="s">
        <v>35</v>
      </c>
      <c r="C245" t="s">
        <v>144</v>
      </c>
    </row>
    <row r="246" spans="1:7" x14ac:dyDescent="0.35">
      <c r="A246" t="s">
        <v>54</v>
      </c>
      <c r="B246" t="s">
        <v>33</v>
      </c>
      <c r="C246" t="s">
        <v>55</v>
      </c>
    </row>
    <row r="247" spans="1:7" x14ac:dyDescent="0.35">
      <c r="A247" t="s">
        <v>25</v>
      </c>
    </row>
    <row r="248" spans="1:7" x14ac:dyDescent="0.35">
      <c r="A248" t="s">
        <v>56</v>
      </c>
    </row>
    <row r="249" spans="1:7" x14ac:dyDescent="0.35">
      <c r="B249" t="s">
        <v>57</v>
      </c>
      <c r="C249" t="s">
        <v>58</v>
      </c>
      <c r="D249" t="s">
        <v>59</v>
      </c>
      <c r="E249" t="s">
        <v>60</v>
      </c>
      <c r="F249" t="s">
        <v>61</v>
      </c>
      <c r="G249" t="s">
        <v>62</v>
      </c>
    </row>
    <row r="250" spans="1:7" x14ac:dyDescent="0.35">
      <c r="A250" t="s">
        <v>63</v>
      </c>
      <c r="B250" t="s">
        <v>64</v>
      </c>
      <c r="C250">
        <v>74</v>
      </c>
      <c r="D250">
        <v>46487</v>
      </c>
      <c r="E250">
        <v>0.56200000000000006</v>
      </c>
      <c r="F250">
        <v>47281.288</v>
      </c>
      <c r="G250">
        <v>0.748</v>
      </c>
    </row>
    <row r="251" spans="1:7" x14ac:dyDescent="0.35">
      <c r="A251" t="s">
        <v>65</v>
      </c>
      <c r="B251" t="s">
        <v>66</v>
      </c>
      <c r="C251">
        <v>75</v>
      </c>
      <c r="D251">
        <v>15045</v>
      </c>
      <c r="E251">
        <v>0.436</v>
      </c>
      <c r="F251">
        <v>65.334000000000003</v>
      </c>
      <c r="G251">
        <v>4.4480000000000004</v>
      </c>
    </row>
    <row r="252" spans="1:7" x14ac:dyDescent="0.35">
      <c r="A252" t="s">
        <v>65</v>
      </c>
      <c r="B252" t="s">
        <v>67</v>
      </c>
      <c r="C252">
        <v>202</v>
      </c>
      <c r="D252">
        <v>66878</v>
      </c>
      <c r="E252">
        <v>1.4370000000000001</v>
      </c>
      <c r="F252">
        <v>51.555999999999997</v>
      </c>
      <c r="G252">
        <v>9.1739999999999995</v>
      </c>
    </row>
    <row r="253" spans="1:7" x14ac:dyDescent="0.35">
      <c r="A253" t="s">
        <v>68</v>
      </c>
      <c r="B253" t="s">
        <v>69</v>
      </c>
      <c r="C253">
        <v>208</v>
      </c>
      <c r="D253">
        <v>322954</v>
      </c>
      <c r="E253">
        <v>1.206</v>
      </c>
      <c r="F253">
        <v>247.113</v>
      </c>
      <c r="G253">
        <v>4.5970000000000004</v>
      </c>
    </row>
    <row r="254" spans="1:7" x14ac:dyDescent="0.35">
      <c r="A254" t="s">
        <v>63</v>
      </c>
      <c r="B254" t="s">
        <v>70</v>
      </c>
      <c r="C254">
        <v>209</v>
      </c>
      <c r="D254">
        <v>432390</v>
      </c>
      <c r="E254">
        <v>0.109</v>
      </c>
      <c r="F254">
        <v>419009.91700000002</v>
      </c>
      <c r="G254">
        <v>1.2270000000000001</v>
      </c>
    </row>
    <row r="255" spans="1:7" x14ac:dyDescent="0.35">
      <c r="A255" t="s">
        <v>65</v>
      </c>
      <c r="B255" t="s">
        <v>71</v>
      </c>
      <c r="C255">
        <v>114</v>
      </c>
      <c r="D255">
        <v>205256</v>
      </c>
      <c r="E255">
        <v>0.64400000000000002</v>
      </c>
      <c r="F255">
        <v>225.65700000000001</v>
      </c>
      <c r="G255">
        <v>13.932</v>
      </c>
    </row>
    <row r="256" spans="1:7" x14ac:dyDescent="0.35">
      <c r="A256" t="s">
        <v>63</v>
      </c>
      <c r="B256" t="s">
        <v>72</v>
      </c>
      <c r="C256">
        <v>115</v>
      </c>
      <c r="D256">
        <v>482296</v>
      </c>
      <c r="E256">
        <v>0.443</v>
      </c>
      <c r="F256">
        <v>491446.11499999999</v>
      </c>
      <c r="G256">
        <v>1.26</v>
      </c>
    </row>
    <row r="257" spans="1:8" x14ac:dyDescent="0.35">
      <c r="A257" t="s">
        <v>73</v>
      </c>
      <c r="B257" t="s">
        <v>74</v>
      </c>
    </row>
    <row r="258" spans="1:8" x14ac:dyDescent="0.35">
      <c r="B258" t="s">
        <v>57</v>
      </c>
      <c r="C258" t="s">
        <v>58</v>
      </c>
      <c r="D258" t="s">
        <v>75</v>
      </c>
      <c r="E258" t="s">
        <v>76</v>
      </c>
      <c r="F258" t="s">
        <v>77</v>
      </c>
      <c r="G258" t="s">
        <v>78</v>
      </c>
      <c r="H258" t="s">
        <v>79</v>
      </c>
    </row>
    <row r="259" spans="1:8" x14ac:dyDescent="0.35">
      <c r="A259" t="s">
        <v>63</v>
      </c>
      <c r="B259" t="s">
        <v>64</v>
      </c>
      <c r="C259">
        <v>74</v>
      </c>
      <c r="D259">
        <v>46487.303</v>
      </c>
      <c r="E259" t="s">
        <v>80</v>
      </c>
    </row>
    <row r="260" spans="1:8" x14ac:dyDescent="0.35">
      <c r="A260" t="s">
        <v>65</v>
      </c>
      <c r="B260" t="s">
        <v>66</v>
      </c>
      <c r="C260">
        <v>75</v>
      </c>
      <c r="D260">
        <v>0.32200000000000001</v>
      </c>
      <c r="E260">
        <v>15.204000000000001</v>
      </c>
      <c r="F260">
        <v>0.09</v>
      </c>
      <c r="G260">
        <v>0.6</v>
      </c>
      <c r="H260" t="s">
        <v>80</v>
      </c>
    </row>
    <row r="261" spans="1:8" x14ac:dyDescent="0.35">
      <c r="A261" t="s">
        <v>65</v>
      </c>
      <c r="B261" t="s">
        <v>67</v>
      </c>
      <c r="C261">
        <v>202</v>
      </c>
      <c r="D261">
        <v>0.155</v>
      </c>
      <c r="E261">
        <v>15.147</v>
      </c>
      <c r="F261">
        <v>0.22</v>
      </c>
      <c r="G261">
        <v>1.5</v>
      </c>
      <c r="H261" t="s">
        <v>80</v>
      </c>
    </row>
    <row r="262" spans="1:8" x14ac:dyDescent="0.35">
      <c r="A262" t="s">
        <v>68</v>
      </c>
      <c r="B262" t="s">
        <v>69</v>
      </c>
      <c r="C262">
        <v>208</v>
      </c>
      <c r="D262">
        <v>0.746</v>
      </c>
      <c r="E262">
        <v>15.27</v>
      </c>
      <c r="F262">
        <v>0.19</v>
      </c>
      <c r="G262">
        <v>1.3</v>
      </c>
      <c r="H262" t="s">
        <v>80</v>
      </c>
    </row>
    <row r="263" spans="1:8" x14ac:dyDescent="0.35">
      <c r="A263" t="s">
        <v>63</v>
      </c>
      <c r="B263" t="s">
        <v>70</v>
      </c>
      <c r="C263">
        <v>209</v>
      </c>
      <c r="D263">
        <v>432389.54200000002</v>
      </c>
      <c r="E263" t="s">
        <v>80</v>
      </c>
    </row>
    <row r="264" spans="1:8" x14ac:dyDescent="0.35">
      <c r="A264" t="s">
        <v>65</v>
      </c>
      <c r="B264" t="s">
        <v>71</v>
      </c>
      <c r="C264">
        <v>114</v>
      </c>
      <c r="D264">
        <v>0.42499999999999999</v>
      </c>
      <c r="E264">
        <v>15.191000000000001</v>
      </c>
      <c r="F264">
        <v>0.16</v>
      </c>
      <c r="G264">
        <v>1.1000000000000001</v>
      </c>
      <c r="H264" t="s">
        <v>80</v>
      </c>
    </row>
    <row r="265" spans="1:8" x14ac:dyDescent="0.35">
      <c r="A265" t="s">
        <v>63</v>
      </c>
      <c r="B265" t="s">
        <v>72</v>
      </c>
      <c r="C265">
        <v>115</v>
      </c>
      <c r="D265">
        <v>482296.06</v>
      </c>
      <c r="E265" t="s">
        <v>80</v>
      </c>
    </row>
    <row r="266" spans="1:8" s="10" customFormat="1" x14ac:dyDescent="0.35"/>
    <row r="267" spans="1:8" x14ac:dyDescent="0.35">
      <c r="A267" t="s">
        <v>22</v>
      </c>
      <c r="B267" t="s">
        <v>23</v>
      </c>
      <c r="C267" t="s">
        <v>24</v>
      </c>
      <c r="D267" t="s">
        <v>25</v>
      </c>
      <c r="E267" t="s">
        <v>26</v>
      </c>
    </row>
    <row r="268" spans="1:8" x14ac:dyDescent="0.35">
      <c r="A268" t="s">
        <v>27</v>
      </c>
      <c r="B268" t="s">
        <v>28</v>
      </c>
      <c r="C268" t="s">
        <v>94</v>
      </c>
    </row>
    <row r="269" spans="1:8" x14ac:dyDescent="0.35">
      <c r="A269" t="s">
        <v>27</v>
      </c>
      <c r="B269" t="s">
        <v>30</v>
      </c>
      <c r="C269" t="s">
        <v>95</v>
      </c>
    </row>
    <row r="270" spans="1:8" x14ac:dyDescent="0.35">
      <c r="A270" t="s">
        <v>27</v>
      </c>
      <c r="B270" t="s">
        <v>31</v>
      </c>
      <c r="C270" t="s">
        <v>96</v>
      </c>
    </row>
    <row r="271" spans="1:8" x14ac:dyDescent="0.35">
      <c r="A271" t="s">
        <v>32</v>
      </c>
      <c r="B271" t="s">
        <v>33</v>
      </c>
      <c r="C271" t="s">
        <v>27</v>
      </c>
    </row>
    <row r="272" spans="1:8" x14ac:dyDescent="0.35">
      <c r="A272" t="s">
        <v>34</v>
      </c>
      <c r="B272" t="s">
        <v>35</v>
      </c>
      <c r="C272" t="s">
        <v>141</v>
      </c>
    </row>
    <row r="273" spans="1:7" x14ac:dyDescent="0.35">
      <c r="A273" t="s">
        <v>36</v>
      </c>
      <c r="B273" t="s">
        <v>37</v>
      </c>
      <c r="C273" t="s">
        <v>38</v>
      </c>
      <c r="D273">
        <v>3</v>
      </c>
    </row>
    <row r="274" spans="1:7" x14ac:dyDescent="0.35">
      <c r="A274" t="s">
        <v>39</v>
      </c>
      <c r="B274" t="s">
        <v>40</v>
      </c>
      <c r="C274" t="s">
        <v>41</v>
      </c>
      <c r="D274" t="s">
        <v>42</v>
      </c>
    </row>
    <row r="275" spans="1:7" x14ac:dyDescent="0.35">
      <c r="A275" t="s">
        <v>43</v>
      </c>
      <c r="B275" t="s">
        <v>44</v>
      </c>
      <c r="C275" t="s">
        <v>40</v>
      </c>
      <c r="D275" t="s">
        <v>41</v>
      </c>
      <c r="E275" t="s">
        <v>42</v>
      </c>
    </row>
    <row r="276" spans="1:7" x14ac:dyDescent="0.35">
      <c r="A276" t="s">
        <v>45</v>
      </c>
      <c r="B276" t="s">
        <v>46</v>
      </c>
      <c r="C276" t="s">
        <v>41</v>
      </c>
      <c r="D276" t="s">
        <v>45</v>
      </c>
    </row>
    <row r="277" spans="1:7" x14ac:dyDescent="0.35">
      <c r="A277" t="s">
        <v>47</v>
      </c>
      <c r="B277" t="s">
        <v>48</v>
      </c>
      <c r="C277" t="s">
        <v>49</v>
      </c>
      <c r="D277">
        <v>55</v>
      </c>
    </row>
    <row r="278" spans="1:7" x14ac:dyDescent="0.35">
      <c r="A278" t="s">
        <v>27</v>
      </c>
      <c r="B278" t="s">
        <v>35</v>
      </c>
      <c r="C278" t="s">
        <v>139</v>
      </c>
    </row>
    <row r="279" spans="1:7" x14ac:dyDescent="0.35">
      <c r="A279" t="s">
        <v>50</v>
      </c>
      <c r="B279" t="s">
        <v>35</v>
      </c>
      <c r="C279" t="s">
        <v>140</v>
      </c>
    </row>
    <row r="280" spans="1:7" x14ac:dyDescent="0.35">
      <c r="A280" t="s">
        <v>51</v>
      </c>
      <c r="B280" t="s">
        <v>35</v>
      </c>
      <c r="C280" t="s">
        <v>152</v>
      </c>
    </row>
    <row r="281" spans="1:7" x14ac:dyDescent="0.35">
      <c r="A281" t="s">
        <v>52</v>
      </c>
      <c r="B281" t="s">
        <v>35</v>
      </c>
      <c r="C281" t="s">
        <v>142</v>
      </c>
    </row>
    <row r="282" spans="1:7" x14ac:dyDescent="0.35">
      <c r="A282" t="s">
        <v>53</v>
      </c>
      <c r="B282" t="s">
        <v>35</v>
      </c>
      <c r="C282" t="s">
        <v>143</v>
      </c>
    </row>
    <row r="283" spans="1:7" x14ac:dyDescent="0.35">
      <c r="A283" t="s">
        <v>54</v>
      </c>
      <c r="B283" t="s">
        <v>35</v>
      </c>
      <c r="C283" t="s">
        <v>144</v>
      </c>
    </row>
    <row r="284" spans="1:7" x14ac:dyDescent="0.35">
      <c r="A284" t="s">
        <v>54</v>
      </c>
      <c r="B284" t="s">
        <v>33</v>
      </c>
      <c r="C284" t="s">
        <v>55</v>
      </c>
    </row>
    <row r="285" spans="1:7" x14ac:dyDescent="0.35">
      <c r="A285" t="s">
        <v>25</v>
      </c>
    </row>
    <row r="286" spans="1:7" x14ac:dyDescent="0.35">
      <c r="A286" t="s">
        <v>56</v>
      </c>
    </row>
    <row r="287" spans="1:7" x14ac:dyDescent="0.35">
      <c r="B287" t="s">
        <v>57</v>
      </c>
      <c r="C287" t="s">
        <v>58</v>
      </c>
      <c r="D287" t="s">
        <v>59</v>
      </c>
      <c r="E287" t="s">
        <v>60</v>
      </c>
      <c r="F287" t="s">
        <v>61</v>
      </c>
      <c r="G287" t="s">
        <v>62</v>
      </c>
    </row>
    <row r="288" spans="1:7" x14ac:dyDescent="0.35">
      <c r="A288" t="s">
        <v>63</v>
      </c>
      <c r="B288" t="s">
        <v>64</v>
      </c>
      <c r="C288">
        <v>74</v>
      </c>
      <c r="D288">
        <v>46593</v>
      </c>
      <c r="E288">
        <v>0.74199999999999999</v>
      </c>
      <c r="F288">
        <v>47281.288</v>
      </c>
      <c r="G288">
        <v>0.748</v>
      </c>
    </row>
    <row r="289" spans="1:9" x14ac:dyDescent="0.35">
      <c r="A289" t="s">
        <v>65</v>
      </c>
      <c r="B289" t="s">
        <v>66</v>
      </c>
      <c r="C289">
        <v>75</v>
      </c>
      <c r="D289">
        <v>2341</v>
      </c>
      <c r="E289">
        <v>2.0419999999999998</v>
      </c>
      <c r="F289">
        <v>65.334000000000003</v>
      </c>
      <c r="G289">
        <v>4.4480000000000004</v>
      </c>
    </row>
    <row r="290" spans="1:9" x14ac:dyDescent="0.35">
      <c r="A290" t="s">
        <v>65</v>
      </c>
      <c r="B290" t="s">
        <v>67</v>
      </c>
      <c r="C290">
        <v>202</v>
      </c>
      <c r="D290">
        <v>10558</v>
      </c>
      <c r="E290">
        <v>0.81299999999999994</v>
      </c>
      <c r="F290">
        <v>51.555999999999997</v>
      </c>
      <c r="G290">
        <v>9.1739999999999995</v>
      </c>
    </row>
    <row r="291" spans="1:9" x14ac:dyDescent="0.35">
      <c r="A291" t="s">
        <v>68</v>
      </c>
      <c r="B291" t="s">
        <v>69</v>
      </c>
      <c r="C291">
        <v>208</v>
      </c>
      <c r="D291">
        <v>48899</v>
      </c>
      <c r="E291">
        <v>1.657</v>
      </c>
      <c r="F291">
        <v>247.113</v>
      </c>
      <c r="G291">
        <v>4.5970000000000004</v>
      </c>
    </row>
    <row r="292" spans="1:9" x14ac:dyDescent="0.35">
      <c r="A292" t="s">
        <v>63</v>
      </c>
      <c r="B292" t="s">
        <v>70</v>
      </c>
      <c r="C292">
        <v>209</v>
      </c>
      <c r="D292">
        <v>431323</v>
      </c>
      <c r="E292">
        <v>0.26200000000000001</v>
      </c>
      <c r="F292">
        <v>419009.91700000002</v>
      </c>
      <c r="G292">
        <v>1.2270000000000001</v>
      </c>
    </row>
    <row r="293" spans="1:9" x14ac:dyDescent="0.35">
      <c r="A293" t="s">
        <v>65</v>
      </c>
      <c r="B293" t="s">
        <v>71</v>
      </c>
      <c r="C293">
        <v>114</v>
      </c>
      <c r="D293">
        <v>31841</v>
      </c>
      <c r="E293">
        <v>1.03</v>
      </c>
      <c r="F293">
        <v>225.65700000000001</v>
      </c>
      <c r="G293">
        <v>13.932</v>
      </c>
    </row>
    <row r="294" spans="1:9" x14ac:dyDescent="0.35">
      <c r="A294" t="s">
        <v>63</v>
      </c>
      <c r="B294" t="s">
        <v>72</v>
      </c>
      <c r="C294">
        <v>115</v>
      </c>
      <c r="D294">
        <v>483025</v>
      </c>
      <c r="E294">
        <v>0.70299999999999996</v>
      </c>
      <c r="F294">
        <v>491446.11499999999</v>
      </c>
      <c r="G294">
        <v>1.26</v>
      </c>
    </row>
    <row r="295" spans="1:9" x14ac:dyDescent="0.35">
      <c r="A295" t="s">
        <v>73</v>
      </c>
      <c r="B295" t="s">
        <v>74</v>
      </c>
    </row>
    <row r="296" spans="1:9" x14ac:dyDescent="0.35">
      <c r="B296" t="s">
        <v>57</v>
      </c>
      <c r="C296" t="s">
        <v>58</v>
      </c>
      <c r="D296" t="s">
        <v>75</v>
      </c>
      <c r="E296" t="s">
        <v>76</v>
      </c>
      <c r="F296" t="s">
        <v>77</v>
      </c>
      <c r="G296" t="s">
        <v>78</v>
      </c>
      <c r="H296" t="s">
        <v>79</v>
      </c>
      <c r="I296" s="11" t="s">
        <v>97</v>
      </c>
    </row>
    <row r="297" spans="1:9" x14ac:dyDescent="0.35">
      <c r="A297" t="s">
        <v>63</v>
      </c>
      <c r="B297" t="s">
        <v>64</v>
      </c>
      <c r="C297">
        <v>74</v>
      </c>
      <c r="D297">
        <v>46592.945</v>
      </c>
      <c r="E297" t="s">
        <v>80</v>
      </c>
    </row>
    <row r="298" spans="1:9" x14ac:dyDescent="0.35">
      <c r="A298" t="s">
        <v>65</v>
      </c>
      <c r="B298" t="s">
        <v>66</v>
      </c>
      <c r="C298">
        <v>75</v>
      </c>
      <c r="D298">
        <v>4.9000000000000002E-2</v>
      </c>
      <c r="E298">
        <v>2.306</v>
      </c>
      <c r="F298">
        <v>0.06</v>
      </c>
      <c r="G298">
        <v>2.6</v>
      </c>
      <c r="H298" t="s">
        <v>80</v>
      </c>
      <c r="I298">
        <f>($E$298/2.5)*100</f>
        <v>92.24</v>
      </c>
    </row>
    <row r="299" spans="1:9" x14ac:dyDescent="0.35">
      <c r="A299" t="s">
        <v>65</v>
      </c>
      <c r="B299" t="s">
        <v>67</v>
      </c>
      <c r="C299">
        <v>202</v>
      </c>
      <c r="D299">
        <v>2.4E-2</v>
      </c>
      <c r="E299">
        <v>2.387</v>
      </c>
      <c r="F299">
        <v>0.01</v>
      </c>
      <c r="G299">
        <v>0.6</v>
      </c>
      <c r="H299" t="s">
        <v>80</v>
      </c>
      <c r="I299">
        <f>($E$299/2.5)*100</f>
        <v>95.48</v>
      </c>
    </row>
    <row r="300" spans="1:9" x14ac:dyDescent="0.35">
      <c r="A300" t="s">
        <v>68</v>
      </c>
      <c r="B300" t="s">
        <v>69</v>
      </c>
      <c r="C300">
        <v>208</v>
      </c>
      <c r="D300">
        <v>0.113</v>
      </c>
      <c r="E300">
        <v>2.3069999999999999</v>
      </c>
      <c r="F300">
        <v>0.03</v>
      </c>
      <c r="G300">
        <v>1.4</v>
      </c>
      <c r="H300" t="s">
        <v>80</v>
      </c>
      <c r="I300">
        <f>($E$300/2.5)*100</f>
        <v>92.28</v>
      </c>
    </row>
    <row r="301" spans="1:9" x14ac:dyDescent="0.35">
      <c r="A301" t="s">
        <v>63</v>
      </c>
      <c r="B301" t="s">
        <v>70</v>
      </c>
      <c r="C301">
        <v>209</v>
      </c>
      <c r="D301">
        <v>431323.11200000002</v>
      </c>
      <c r="E301" t="s">
        <v>80</v>
      </c>
    </row>
    <row r="302" spans="1:9" x14ac:dyDescent="0.35">
      <c r="A302" t="s">
        <v>65</v>
      </c>
      <c r="B302" t="s">
        <v>71</v>
      </c>
      <c r="C302">
        <v>114</v>
      </c>
      <c r="D302">
        <v>6.5000000000000002E-2</v>
      </c>
      <c r="E302">
        <v>2.339</v>
      </c>
      <c r="F302">
        <v>0.03</v>
      </c>
      <c r="G302">
        <v>1.3</v>
      </c>
      <c r="H302" t="s">
        <v>80</v>
      </c>
      <c r="I302">
        <f>($E$302/2.5)*100</f>
        <v>93.56</v>
      </c>
    </row>
    <row r="303" spans="1:9" x14ac:dyDescent="0.35">
      <c r="A303" t="s">
        <v>63</v>
      </c>
      <c r="B303" t="s">
        <v>72</v>
      </c>
      <c r="C303">
        <v>115</v>
      </c>
      <c r="D303">
        <v>483024.75099999999</v>
      </c>
      <c r="E303" t="s">
        <v>80</v>
      </c>
    </row>
    <row r="304" spans="1:9" s="10" customFormat="1" x14ac:dyDescent="0.35"/>
    <row r="305" spans="1:5" x14ac:dyDescent="0.35">
      <c r="A305" t="s">
        <v>22</v>
      </c>
      <c r="B305" t="s">
        <v>23</v>
      </c>
      <c r="C305" t="s">
        <v>24</v>
      </c>
      <c r="D305" t="s">
        <v>25</v>
      </c>
      <c r="E305" t="s">
        <v>26</v>
      </c>
    </row>
    <row r="306" spans="1:5" x14ac:dyDescent="0.35">
      <c r="A306" t="s">
        <v>27</v>
      </c>
      <c r="B306" t="s">
        <v>28</v>
      </c>
      <c r="C306" t="s">
        <v>98</v>
      </c>
    </row>
    <row r="307" spans="1:5" x14ac:dyDescent="0.35">
      <c r="A307" t="s">
        <v>27</v>
      </c>
      <c r="B307" t="s">
        <v>30</v>
      </c>
      <c r="C307" t="s">
        <v>99</v>
      </c>
    </row>
    <row r="308" spans="1:5" x14ac:dyDescent="0.35">
      <c r="A308" t="s">
        <v>27</v>
      </c>
      <c r="B308" t="s">
        <v>31</v>
      </c>
    </row>
    <row r="309" spans="1:5" x14ac:dyDescent="0.35">
      <c r="A309" t="s">
        <v>32</v>
      </c>
      <c r="B309" t="s">
        <v>33</v>
      </c>
      <c r="C309" t="s">
        <v>27</v>
      </c>
    </row>
    <row r="310" spans="1:5" x14ac:dyDescent="0.35">
      <c r="A310" t="s">
        <v>34</v>
      </c>
      <c r="B310" t="s">
        <v>35</v>
      </c>
      <c r="C310" t="s">
        <v>141</v>
      </c>
    </row>
    <row r="311" spans="1:5" x14ac:dyDescent="0.35">
      <c r="A311" t="s">
        <v>36</v>
      </c>
      <c r="B311" t="s">
        <v>37</v>
      </c>
      <c r="C311" t="s">
        <v>38</v>
      </c>
      <c r="D311">
        <v>3</v>
      </c>
    </row>
    <row r="312" spans="1:5" x14ac:dyDescent="0.35">
      <c r="A312" t="s">
        <v>39</v>
      </c>
      <c r="B312" t="s">
        <v>40</v>
      </c>
      <c r="C312" t="s">
        <v>41</v>
      </c>
      <c r="D312" t="s">
        <v>42</v>
      </c>
    </row>
    <row r="313" spans="1:5" x14ac:dyDescent="0.35">
      <c r="A313" t="s">
        <v>43</v>
      </c>
      <c r="B313" t="s">
        <v>44</v>
      </c>
      <c r="C313" t="s">
        <v>40</v>
      </c>
      <c r="D313" t="s">
        <v>41</v>
      </c>
      <c r="E313" t="s">
        <v>42</v>
      </c>
    </row>
    <row r="314" spans="1:5" x14ac:dyDescent="0.35">
      <c r="A314" t="s">
        <v>45</v>
      </c>
      <c r="B314" t="s">
        <v>46</v>
      </c>
      <c r="C314" t="s">
        <v>41</v>
      </c>
      <c r="D314" t="s">
        <v>45</v>
      </c>
    </row>
    <row r="315" spans="1:5" x14ac:dyDescent="0.35">
      <c r="A315" t="s">
        <v>47</v>
      </c>
      <c r="B315" t="s">
        <v>48</v>
      </c>
      <c r="C315" t="s">
        <v>49</v>
      </c>
      <c r="D315">
        <v>55</v>
      </c>
    </row>
    <row r="316" spans="1:5" x14ac:dyDescent="0.35">
      <c r="A316" t="s">
        <v>27</v>
      </c>
      <c r="B316" t="s">
        <v>35</v>
      </c>
      <c r="C316" t="s">
        <v>139</v>
      </c>
    </row>
    <row r="317" spans="1:5" x14ac:dyDescent="0.35">
      <c r="A317" t="s">
        <v>50</v>
      </c>
      <c r="B317" t="s">
        <v>35</v>
      </c>
      <c r="C317" t="s">
        <v>140</v>
      </c>
    </row>
    <row r="318" spans="1:5" x14ac:dyDescent="0.35">
      <c r="A318" t="s">
        <v>51</v>
      </c>
      <c r="B318" t="s">
        <v>35</v>
      </c>
      <c r="C318" t="s">
        <v>153</v>
      </c>
    </row>
    <row r="319" spans="1:5" x14ac:dyDescent="0.35">
      <c r="A319" t="s">
        <v>52</v>
      </c>
      <c r="B319" t="s">
        <v>35</v>
      </c>
      <c r="C319" t="s">
        <v>142</v>
      </c>
    </row>
    <row r="320" spans="1:5" x14ac:dyDescent="0.35">
      <c r="A320" t="s">
        <v>53</v>
      </c>
      <c r="B320" t="s">
        <v>35</v>
      </c>
      <c r="C320" t="s">
        <v>143</v>
      </c>
    </row>
    <row r="321" spans="1:8" x14ac:dyDescent="0.35">
      <c r="A321" t="s">
        <v>54</v>
      </c>
      <c r="B321" t="s">
        <v>35</v>
      </c>
      <c r="C321" t="s">
        <v>144</v>
      </c>
    </row>
    <row r="322" spans="1:8" x14ac:dyDescent="0.35">
      <c r="A322" t="s">
        <v>54</v>
      </c>
      <c r="B322" t="s">
        <v>33</v>
      </c>
      <c r="C322" t="s">
        <v>55</v>
      </c>
    </row>
    <row r="323" spans="1:8" x14ac:dyDescent="0.35">
      <c r="A323" t="s">
        <v>25</v>
      </c>
    </row>
    <row r="324" spans="1:8" x14ac:dyDescent="0.35">
      <c r="A324" t="s">
        <v>56</v>
      </c>
    </row>
    <row r="325" spans="1:8" x14ac:dyDescent="0.35">
      <c r="B325" t="s">
        <v>57</v>
      </c>
      <c r="C325" t="s">
        <v>58</v>
      </c>
      <c r="D325" t="s">
        <v>59</v>
      </c>
      <c r="E325" t="s">
        <v>60</v>
      </c>
      <c r="F325" t="s">
        <v>61</v>
      </c>
      <c r="G325" t="s">
        <v>62</v>
      </c>
    </row>
    <row r="326" spans="1:8" x14ac:dyDescent="0.35">
      <c r="A326" t="s">
        <v>63</v>
      </c>
      <c r="B326" t="s">
        <v>64</v>
      </c>
      <c r="C326">
        <v>74</v>
      </c>
      <c r="D326">
        <v>48088</v>
      </c>
      <c r="E326">
        <v>0.13800000000000001</v>
      </c>
      <c r="F326">
        <v>47281.288</v>
      </c>
      <c r="G326">
        <v>0.748</v>
      </c>
    </row>
    <row r="327" spans="1:8" x14ac:dyDescent="0.35">
      <c r="A327" t="s">
        <v>65</v>
      </c>
      <c r="B327" t="s">
        <v>66</v>
      </c>
      <c r="C327">
        <v>75</v>
      </c>
      <c r="D327">
        <v>168</v>
      </c>
      <c r="E327">
        <v>1.657</v>
      </c>
      <c r="F327">
        <v>65.334000000000003</v>
      </c>
      <c r="G327">
        <v>4.4480000000000004</v>
      </c>
    </row>
    <row r="328" spans="1:8" x14ac:dyDescent="0.35">
      <c r="A328" t="s">
        <v>65</v>
      </c>
      <c r="B328" t="s">
        <v>67</v>
      </c>
      <c r="C328">
        <v>202</v>
      </c>
      <c r="D328">
        <v>769</v>
      </c>
      <c r="E328">
        <v>29.9</v>
      </c>
      <c r="F328">
        <v>51.555999999999997</v>
      </c>
      <c r="G328">
        <v>9.1739999999999995</v>
      </c>
    </row>
    <row r="329" spans="1:8" x14ac:dyDescent="0.35">
      <c r="A329" t="s">
        <v>68</v>
      </c>
      <c r="B329" t="s">
        <v>69</v>
      </c>
      <c r="C329">
        <v>208</v>
      </c>
      <c r="D329">
        <v>266</v>
      </c>
      <c r="E329">
        <v>23.655999999999999</v>
      </c>
      <c r="F329">
        <v>247.113</v>
      </c>
      <c r="G329">
        <v>4.5970000000000004</v>
      </c>
    </row>
    <row r="330" spans="1:8" x14ac:dyDescent="0.35">
      <c r="A330" t="s">
        <v>63</v>
      </c>
      <c r="B330" t="s">
        <v>70</v>
      </c>
      <c r="C330">
        <v>209</v>
      </c>
      <c r="D330">
        <v>429211</v>
      </c>
      <c r="E330">
        <v>1.19</v>
      </c>
      <c r="F330">
        <v>419009.91700000002</v>
      </c>
      <c r="G330">
        <v>1.2270000000000001</v>
      </c>
    </row>
    <row r="331" spans="1:8" x14ac:dyDescent="0.35">
      <c r="A331" t="s">
        <v>65</v>
      </c>
      <c r="B331" t="s">
        <v>71</v>
      </c>
      <c r="C331">
        <v>114</v>
      </c>
      <c r="D331">
        <v>277</v>
      </c>
      <c r="E331">
        <v>13.901999999999999</v>
      </c>
      <c r="F331">
        <v>225.65700000000001</v>
      </c>
      <c r="G331">
        <v>13.932</v>
      </c>
    </row>
    <row r="332" spans="1:8" x14ac:dyDescent="0.35">
      <c r="A332" t="s">
        <v>63</v>
      </c>
      <c r="B332" t="s">
        <v>72</v>
      </c>
      <c r="C332">
        <v>115</v>
      </c>
      <c r="D332">
        <v>502259</v>
      </c>
      <c r="E332">
        <v>1.893</v>
      </c>
      <c r="F332">
        <v>491446.11499999999</v>
      </c>
      <c r="G332">
        <v>1.26</v>
      </c>
    </row>
    <row r="333" spans="1:8" x14ac:dyDescent="0.35">
      <c r="A333" t="s">
        <v>73</v>
      </c>
      <c r="B333" t="s">
        <v>74</v>
      </c>
    </row>
    <row r="334" spans="1:8" x14ac:dyDescent="0.35">
      <c r="B334" t="s">
        <v>57</v>
      </c>
      <c r="C334" t="s">
        <v>58</v>
      </c>
      <c r="D334" t="s">
        <v>75</v>
      </c>
      <c r="E334" t="s">
        <v>76</v>
      </c>
      <c r="F334" t="s">
        <v>77</v>
      </c>
      <c r="G334" t="s">
        <v>78</v>
      </c>
      <c r="H334" t="s">
        <v>79</v>
      </c>
    </row>
    <row r="335" spans="1:8" x14ac:dyDescent="0.35">
      <c r="A335" t="s">
        <v>63</v>
      </c>
      <c r="B335" t="s">
        <v>64</v>
      </c>
      <c r="C335">
        <v>74</v>
      </c>
      <c r="D335">
        <v>48087.872000000003</v>
      </c>
      <c r="E335" t="s">
        <v>80</v>
      </c>
    </row>
    <row r="336" spans="1:8" x14ac:dyDescent="0.35">
      <c r="A336" t="s">
        <v>65</v>
      </c>
      <c r="B336" t="s">
        <v>66</v>
      </c>
      <c r="C336">
        <v>75</v>
      </c>
      <c r="D336">
        <v>2E-3</v>
      </c>
      <c r="E336">
        <v>9.9000000000000005E-2</v>
      </c>
      <c r="F336">
        <v>0</v>
      </c>
      <c r="G336">
        <v>2.7</v>
      </c>
      <c r="H336" t="s">
        <v>80</v>
      </c>
    </row>
    <row r="337" spans="1:8" x14ac:dyDescent="0.35">
      <c r="A337" t="s">
        <v>65</v>
      </c>
      <c r="B337" t="s">
        <v>67</v>
      </c>
      <c r="C337">
        <v>202</v>
      </c>
      <c r="D337">
        <v>2E-3</v>
      </c>
      <c r="E337">
        <v>0.16400000000000001</v>
      </c>
      <c r="F337">
        <v>0.05</v>
      </c>
      <c r="G337">
        <v>33.200000000000003</v>
      </c>
      <c r="H337" t="s">
        <v>80</v>
      </c>
    </row>
    <row r="338" spans="1:8" x14ac:dyDescent="0.35">
      <c r="A338" t="s">
        <v>68</v>
      </c>
      <c r="B338" t="s">
        <v>69</v>
      </c>
      <c r="C338">
        <v>208</v>
      </c>
      <c r="D338">
        <v>0</v>
      </c>
      <c r="E338">
        <v>1E-3</v>
      </c>
      <c r="F338">
        <v>0</v>
      </c>
      <c r="G338">
        <v>499.5</v>
      </c>
      <c r="H338" t="s">
        <v>80</v>
      </c>
    </row>
    <row r="339" spans="1:8" x14ac:dyDescent="0.35">
      <c r="A339" t="s">
        <v>63</v>
      </c>
      <c r="B339" t="s">
        <v>70</v>
      </c>
      <c r="C339">
        <v>209</v>
      </c>
      <c r="D339">
        <v>429210.52500000002</v>
      </c>
      <c r="E339" t="s">
        <v>80</v>
      </c>
    </row>
    <row r="340" spans="1:8" x14ac:dyDescent="0.35">
      <c r="A340" t="s">
        <v>65</v>
      </c>
      <c r="B340" t="s">
        <v>71</v>
      </c>
      <c r="C340">
        <v>114</v>
      </c>
      <c r="D340">
        <v>0</v>
      </c>
      <c r="E340">
        <v>3.0000000000000001E-3</v>
      </c>
      <c r="F340">
        <v>0</v>
      </c>
      <c r="G340">
        <v>71.400000000000006</v>
      </c>
      <c r="H340" t="s">
        <v>80</v>
      </c>
    </row>
    <row r="341" spans="1:8" x14ac:dyDescent="0.35">
      <c r="A341" t="s">
        <v>63</v>
      </c>
      <c r="B341" t="s">
        <v>72</v>
      </c>
      <c r="C341">
        <v>115</v>
      </c>
      <c r="D341">
        <v>502258.71399999998</v>
      </c>
      <c r="E341" t="s">
        <v>80</v>
      </c>
    </row>
    <row r="342" spans="1:8" s="10" customFormat="1" x14ac:dyDescent="0.35"/>
    <row r="343" spans="1:8" x14ac:dyDescent="0.35">
      <c r="A343" t="s">
        <v>22</v>
      </c>
      <c r="B343" t="s">
        <v>23</v>
      </c>
      <c r="C343" t="s">
        <v>24</v>
      </c>
      <c r="D343" t="s">
        <v>25</v>
      </c>
      <c r="E343" t="s">
        <v>26</v>
      </c>
    </row>
    <row r="344" spans="1:8" x14ac:dyDescent="0.35">
      <c r="A344" t="s">
        <v>27</v>
      </c>
      <c r="B344" t="s">
        <v>28</v>
      </c>
      <c r="C344" t="s">
        <v>100</v>
      </c>
    </row>
    <row r="345" spans="1:8" x14ac:dyDescent="0.35">
      <c r="A345" t="s">
        <v>27</v>
      </c>
      <c r="B345" t="s">
        <v>30</v>
      </c>
      <c r="C345" t="s">
        <v>101</v>
      </c>
    </row>
    <row r="346" spans="1:8" x14ac:dyDescent="0.35">
      <c r="A346" t="s">
        <v>27</v>
      </c>
      <c r="B346" t="s">
        <v>31</v>
      </c>
      <c r="C346" t="s">
        <v>102</v>
      </c>
    </row>
    <row r="347" spans="1:8" x14ac:dyDescent="0.35">
      <c r="A347" t="s">
        <v>32</v>
      </c>
      <c r="B347" t="s">
        <v>33</v>
      </c>
      <c r="C347" t="s">
        <v>27</v>
      </c>
    </row>
    <row r="348" spans="1:8" x14ac:dyDescent="0.35">
      <c r="A348" t="s">
        <v>34</v>
      </c>
      <c r="B348" t="s">
        <v>35</v>
      </c>
      <c r="C348" t="s">
        <v>141</v>
      </c>
    </row>
    <row r="349" spans="1:8" x14ac:dyDescent="0.35">
      <c r="A349" t="s">
        <v>36</v>
      </c>
      <c r="B349" t="s">
        <v>37</v>
      </c>
      <c r="C349" t="s">
        <v>38</v>
      </c>
      <c r="D349">
        <v>3</v>
      </c>
    </row>
    <row r="350" spans="1:8" x14ac:dyDescent="0.35">
      <c r="A350" t="s">
        <v>39</v>
      </c>
      <c r="B350" t="s">
        <v>40</v>
      </c>
      <c r="C350" t="s">
        <v>41</v>
      </c>
      <c r="D350" t="s">
        <v>42</v>
      </c>
    </row>
    <row r="351" spans="1:8" x14ac:dyDescent="0.35">
      <c r="A351" t="s">
        <v>43</v>
      </c>
      <c r="B351" t="s">
        <v>44</v>
      </c>
      <c r="C351" t="s">
        <v>40</v>
      </c>
      <c r="D351" t="s">
        <v>41</v>
      </c>
      <c r="E351" t="s">
        <v>42</v>
      </c>
    </row>
    <row r="352" spans="1:8" x14ac:dyDescent="0.35">
      <c r="A352" t="s">
        <v>45</v>
      </c>
      <c r="B352" t="s">
        <v>46</v>
      </c>
      <c r="C352" t="s">
        <v>41</v>
      </c>
      <c r="D352" t="s">
        <v>45</v>
      </c>
    </row>
    <row r="353" spans="1:7" x14ac:dyDescent="0.35">
      <c r="A353" t="s">
        <v>47</v>
      </c>
      <c r="B353" t="s">
        <v>48</v>
      </c>
      <c r="C353" t="s">
        <v>49</v>
      </c>
      <c r="D353">
        <v>55</v>
      </c>
    </row>
    <row r="354" spans="1:7" x14ac:dyDescent="0.35">
      <c r="A354" t="s">
        <v>27</v>
      </c>
      <c r="B354" t="s">
        <v>35</v>
      </c>
      <c r="C354" t="s">
        <v>139</v>
      </c>
    </row>
    <row r="355" spans="1:7" x14ac:dyDescent="0.35">
      <c r="A355" t="s">
        <v>50</v>
      </c>
      <c r="B355" t="s">
        <v>35</v>
      </c>
      <c r="C355" t="s">
        <v>140</v>
      </c>
    </row>
    <row r="356" spans="1:7" x14ac:dyDescent="0.35">
      <c r="A356" t="s">
        <v>51</v>
      </c>
      <c r="B356" t="s">
        <v>35</v>
      </c>
      <c r="C356" t="s">
        <v>154</v>
      </c>
    </row>
    <row r="357" spans="1:7" x14ac:dyDescent="0.35">
      <c r="A357" t="s">
        <v>52</v>
      </c>
      <c r="B357" t="s">
        <v>35</v>
      </c>
      <c r="C357" t="s">
        <v>142</v>
      </c>
    </row>
    <row r="358" spans="1:7" x14ac:dyDescent="0.35">
      <c r="A358" t="s">
        <v>53</v>
      </c>
      <c r="B358" t="s">
        <v>35</v>
      </c>
      <c r="C358" t="s">
        <v>143</v>
      </c>
    </row>
    <row r="359" spans="1:7" x14ac:dyDescent="0.35">
      <c r="A359" t="s">
        <v>54</v>
      </c>
      <c r="B359" t="s">
        <v>35</v>
      </c>
      <c r="C359" t="s">
        <v>144</v>
      </c>
    </row>
    <row r="360" spans="1:7" x14ac:dyDescent="0.35">
      <c r="A360" t="s">
        <v>54</v>
      </c>
      <c r="B360" t="s">
        <v>33</v>
      </c>
      <c r="C360" t="s">
        <v>55</v>
      </c>
    </row>
    <row r="361" spans="1:7" x14ac:dyDescent="0.35">
      <c r="A361" t="s">
        <v>25</v>
      </c>
    </row>
    <row r="362" spans="1:7" x14ac:dyDescent="0.35">
      <c r="A362" t="s">
        <v>56</v>
      </c>
    </row>
    <row r="363" spans="1:7" x14ac:dyDescent="0.35">
      <c r="B363" t="s">
        <v>57</v>
      </c>
      <c r="C363" t="s">
        <v>58</v>
      </c>
      <c r="D363" t="s">
        <v>59</v>
      </c>
      <c r="E363" t="s">
        <v>60</v>
      </c>
      <c r="F363" t="s">
        <v>61</v>
      </c>
      <c r="G363" t="s">
        <v>62</v>
      </c>
    </row>
    <row r="364" spans="1:7" x14ac:dyDescent="0.35">
      <c r="A364" t="s">
        <v>63</v>
      </c>
      <c r="B364" t="s">
        <v>64</v>
      </c>
      <c r="C364">
        <v>74</v>
      </c>
      <c r="D364">
        <v>48237</v>
      </c>
      <c r="E364">
        <v>0.84699999999999998</v>
      </c>
      <c r="F364">
        <v>47281.288</v>
      </c>
      <c r="G364">
        <v>0.748</v>
      </c>
    </row>
    <row r="365" spans="1:7" x14ac:dyDescent="0.35">
      <c r="A365" t="s">
        <v>65</v>
      </c>
      <c r="B365" t="s">
        <v>66</v>
      </c>
      <c r="C365">
        <v>75</v>
      </c>
      <c r="D365">
        <v>2339</v>
      </c>
      <c r="E365">
        <v>1.482</v>
      </c>
      <c r="F365">
        <v>65.334000000000003</v>
      </c>
      <c r="G365">
        <v>4.4480000000000004</v>
      </c>
    </row>
    <row r="366" spans="1:7" x14ac:dyDescent="0.35">
      <c r="A366" t="s">
        <v>65</v>
      </c>
      <c r="B366" t="s">
        <v>67</v>
      </c>
      <c r="C366">
        <v>202</v>
      </c>
      <c r="D366">
        <v>8814</v>
      </c>
      <c r="E366">
        <v>0.29599999999999999</v>
      </c>
      <c r="F366">
        <v>51.555999999999997</v>
      </c>
      <c r="G366">
        <v>9.1739999999999995</v>
      </c>
    </row>
    <row r="367" spans="1:7" x14ac:dyDescent="0.35">
      <c r="A367" t="s">
        <v>68</v>
      </c>
      <c r="B367" t="s">
        <v>69</v>
      </c>
      <c r="C367">
        <v>208</v>
      </c>
      <c r="D367">
        <v>43409</v>
      </c>
      <c r="E367">
        <v>0.31</v>
      </c>
      <c r="F367">
        <v>247.113</v>
      </c>
      <c r="G367">
        <v>4.5970000000000004</v>
      </c>
    </row>
    <row r="368" spans="1:7" x14ac:dyDescent="0.35">
      <c r="A368" t="s">
        <v>63</v>
      </c>
      <c r="B368" t="s">
        <v>70</v>
      </c>
      <c r="C368">
        <v>209</v>
      </c>
      <c r="D368">
        <v>428117</v>
      </c>
      <c r="E368">
        <v>0.38600000000000001</v>
      </c>
      <c r="F368">
        <v>419009.91700000002</v>
      </c>
      <c r="G368">
        <v>1.2270000000000001</v>
      </c>
    </row>
    <row r="369" spans="1:8" x14ac:dyDescent="0.35">
      <c r="A369" t="s">
        <v>65</v>
      </c>
      <c r="B369" t="s">
        <v>71</v>
      </c>
      <c r="C369">
        <v>114</v>
      </c>
      <c r="D369">
        <v>28844</v>
      </c>
      <c r="E369">
        <v>1.145</v>
      </c>
      <c r="F369">
        <v>225.65700000000001</v>
      </c>
      <c r="G369">
        <v>13.932</v>
      </c>
    </row>
    <row r="370" spans="1:8" x14ac:dyDescent="0.35">
      <c r="A370" t="s">
        <v>63</v>
      </c>
      <c r="B370" t="s">
        <v>72</v>
      </c>
      <c r="C370">
        <v>115</v>
      </c>
      <c r="D370">
        <v>514373</v>
      </c>
      <c r="E370">
        <v>1.292</v>
      </c>
      <c r="F370">
        <v>491446.11499999999</v>
      </c>
      <c r="G370">
        <v>1.26</v>
      </c>
    </row>
    <row r="371" spans="1:8" x14ac:dyDescent="0.35">
      <c r="A371" t="s">
        <v>73</v>
      </c>
      <c r="B371" t="s">
        <v>74</v>
      </c>
    </row>
    <row r="372" spans="1:8" x14ac:dyDescent="0.35">
      <c r="B372" t="s">
        <v>57</v>
      </c>
      <c r="C372" t="s">
        <v>58</v>
      </c>
      <c r="D372" t="s">
        <v>75</v>
      </c>
      <c r="E372" t="s">
        <v>76</v>
      </c>
      <c r="F372" t="s">
        <v>77</v>
      </c>
      <c r="G372" t="s">
        <v>78</v>
      </c>
      <c r="H372" t="s">
        <v>79</v>
      </c>
    </row>
    <row r="373" spans="1:8" x14ac:dyDescent="0.35">
      <c r="A373" t="s">
        <v>63</v>
      </c>
      <c r="B373" t="s">
        <v>64</v>
      </c>
      <c r="C373">
        <v>74</v>
      </c>
      <c r="D373">
        <v>48237.135000000002</v>
      </c>
      <c r="E373" t="s">
        <v>80</v>
      </c>
    </row>
    <row r="374" spans="1:8" x14ac:dyDescent="0.35">
      <c r="A374" t="s">
        <v>65</v>
      </c>
      <c r="B374" t="s">
        <v>66</v>
      </c>
      <c r="C374">
        <v>75</v>
      </c>
      <c r="D374">
        <v>4.7E-2</v>
      </c>
      <c r="E374">
        <v>2.2229999999999999</v>
      </c>
      <c r="F374">
        <v>0.05</v>
      </c>
      <c r="G374">
        <v>2.2999999999999998</v>
      </c>
      <c r="H374" t="s">
        <v>80</v>
      </c>
    </row>
    <row r="375" spans="1:8" x14ac:dyDescent="0.35">
      <c r="A375" t="s">
        <v>65</v>
      </c>
      <c r="B375" t="s">
        <v>67</v>
      </c>
      <c r="C375">
        <v>202</v>
      </c>
      <c r="D375">
        <v>0.02</v>
      </c>
      <c r="E375">
        <v>2.0059999999999998</v>
      </c>
      <c r="F375">
        <v>0.01</v>
      </c>
      <c r="G375">
        <v>0.4</v>
      </c>
      <c r="H375" t="s">
        <v>80</v>
      </c>
    </row>
    <row r="376" spans="1:8" x14ac:dyDescent="0.35">
      <c r="A376" t="s">
        <v>68</v>
      </c>
      <c r="B376" t="s">
        <v>69</v>
      </c>
      <c r="C376">
        <v>208</v>
      </c>
      <c r="D376">
        <v>0.10100000000000001</v>
      </c>
      <c r="E376">
        <v>2.0630000000000002</v>
      </c>
      <c r="F376">
        <v>0</v>
      </c>
      <c r="G376">
        <v>0.1</v>
      </c>
      <c r="H376" t="s">
        <v>80</v>
      </c>
    </row>
    <row r="377" spans="1:8" x14ac:dyDescent="0.35">
      <c r="A377" t="s">
        <v>63</v>
      </c>
      <c r="B377" t="s">
        <v>70</v>
      </c>
      <c r="C377">
        <v>209</v>
      </c>
      <c r="D377">
        <v>428116.57900000003</v>
      </c>
      <c r="E377" t="s">
        <v>80</v>
      </c>
    </row>
    <row r="378" spans="1:8" x14ac:dyDescent="0.35">
      <c r="A378" t="s">
        <v>65</v>
      </c>
      <c r="B378" t="s">
        <v>71</v>
      </c>
      <c r="C378">
        <v>114</v>
      </c>
      <c r="D378">
        <v>5.6000000000000001E-2</v>
      </c>
      <c r="E378">
        <v>1.9870000000000001</v>
      </c>
      <c r="F378">
        <v>0.04</v>
      </c>
      <c r="G378">
        <v>1.8</v>
      </c>
      <c r="H378" t="s">
        <v>80</v>
      </c>
    </row>
    <row r="379" spans="1:8" x14ac:dyDescent="0.35">
      <c r="A379" t="s">
        <v>63</v>
      </c>
      <c r="B379" t="s">
        <v>72</v>
      </c>
      <c r="C379">
        <v>115</v>
      </c>
      <c r="D379">
        <v>514372.93699999998</v>
      </c>
      <c r="E379" t="s">
        <v>80</v>
      </c>
    </row>
    <row r="380" spans="1:8" s="10" customFormat="1" x14ac:dyDescent="0.35"/>
    <row r="381" spans="1:8" x14ac:dyDescent="0.35">
      <c r="A381" t="s">
        <v>22</v>
      </c>
      <c r="B381" t="s">
        <v>23</v>
      </c>
      <c r="C381" t="s">
        <v>24</v>
      </c>
      <c r="D381" t="s">
        <v>25</v>
      </c>
      <c r="E381" t="s">
        <v>26</v>
      </c>
    </row>
    <row r="382" spans="1:8" x14ac:dyDescent="0.35">
      <c r="A382" t="s">
        <v>27</v>
      </c>
      <c r="B382" t="s">
        <v>28</v>
      </c>
      <c r="C382" t="s">
        <v>103</v>
      </c>
    </row>
    <row r="383" spans="1:8" x14ac:dyDescent="0.35">
      <c r="A383" t="s">
        <v>27</v>
      </c>
      <c r="B383" t="s">
        <v>30</v>
      </c>
      <c r="C383" t="s">
        <v>104</v>
      </c>
    </row>
    <row r="384" spans="1:8" x14ac:dyDescent="0.35">
      <c r="A384" t="s">
        <v>27</v>
      </c>
      <c r="B384" t="s">
        <v>31</v>
      </c>
    </row>
    <row r="385" spans="1:5" x14ac:dyDescent="0.35">
      <c r="A385" t="s">
        <v>32</v>
      </c>
      <c r="B385" t="s">
        <v>33</v>
      </c>
      <c r="C385" t="s">
        <v>105</v>
      </c>
    </row>
    <row r="386" spans="1:5" x14ac:dyDescent="0.35">
      <c r="A386" t="s">
        <v>34</v>
      </c>
      <c r="B386" t="s">
        <v>35</v>
      </c>
      <c r="C386" t="s">
        <v>141</v>
      </c>
    </row>
    <row r="387" spans="1:5" x14ac:dyDescent="0.35">
      <c r="A387" t="s">
        <v>36</v>
      </c>
      <c r="B387" t="s">
        <v>37</v>
      </c>
      <c r="C387" t="s">
        <v>38</v>
      </c>
      <c r="D387">
        <v>3</v>
      </c>
    </row>
    <row r="388" spans="1:5" x14ac:dyDescent="0.35">
      <c r="A388" t="s">
        <v>39</v>
      </c>
      <c r="B388" t="s">
        <v>40</v>
      </c>
      <c r="C388" t="s">
        <v>41</v>
      </c>
      <c r="D388" t="s">
        <v>42</v>
      </c>
    </row>
    <row r="389" spans="1:5" x14ac:dyDescent="0.35">
      <c r="A389" t="s">
        <v>43</v>
      </c>
      <c r="B389" t="s">
        <v>44</v>
      </c>
      <c r="C389" t="s">
        <v>40</v>
      </c>
      <c r="D389" t="s">
        <v>41</v>
      </c>
      <c r="E389" t="s">
        <v>42</v>
      </c>
    </row>
    <row r="390" spans="1:5" x14ac:dyDescent="0.35">
      <c r="A390" t="s">
        <v>45</v>
      </c>
      <c r="B390" t="s">
        <v>46</v>
      </c>
      <c r="C390" t="s">
        <v>41</v>
      </c>
      <c r="D390" t="s">
        <v>45</v>
      </c>
    </row>
    <row r="391" spans="1:5" x14ac:dyDescent="0.35">
      <c r="A391" t="s">
        <v>47</v>
      </c>
      <c r="B391" t="s">
        <v>48</v>
      </c>
      <c r="C391" t="s">
        <v>49</v>
      </c>
      <c r="D391">
        <v>55</v>
      </c>
    </row>
    <row r="392" spans="1:5" x14ac:dyDescent="0.35">
      <c r="A392" t="s">
        <v>27</v>
      </c>
      <c r="B392" t="s">
        <v>35</v>
      </c>
      <c r="C392" t="s">
        <v>139</v>
      </c>
    </row>
    <row r="393" spans="1:5" x14ac:dyDescent="0.35">
      <c r="A393" t="s">
        <v>50</v>
      </c>
      <c r="B393" t="s">
        <v>35</v>
      </c>
      <c r="C393" t="s">
        <v>140</v>
      </c>
    </row>
    <row r="394" spans="1:5" x14ac:dyDescent="0.35">
      <c r="A394" t="s">
        <v>51</v>
      </c>
      <c r="B394" t="s">
        <v>35</v>
      </c>
      <c r="C394" t="s">
        <v>155</v>
      </c>
    </row>
    <row r="395" spans="1:5" x14ac:dyDescent="0.35">
      <c r="A395" t="s">
        <v>52</v>
      </c>
      <c r="B395" t="s">
        <v>35</v>
      </c>
      <c r="C395" t="s">
        <v>142</v>
      </c>
    </row>
    <row r="396" spans="1:5" x14ac:dyDescent="0.35">
      <c r="A396" t="s">
        <v>53</v>
      </c>
      <c r="B396" t="s">
        <v>35</v>
      </c>
      <c r="C396" t="s">
        <v>143</v>
      </c>
    </row>
    <row r="397" spans="1:5" x14ac:dyDescent="0.35">
      <c r="A397" t="s">
        <v>54</v>
      </c>
      <c r="B397" t="s">
        <v>35</v>
      </c>
      <c r="C397" t="s">
        <v>144</v>
      </c>
    </row>
    <row r="398" spans="1:5" x14ac:dyDescent="0.35">
      <c r="A398" t="s">
        <v>54</v>
      </c>
      <c r="B398" t="s">
        <v>33</v>
      </c>
      <c r="C398" t="s">
        <v>55</v>
      </c>
    </row>
    <row r="399" spans="1:5" x14ac:dyDescent="0.35">
      <c r="A399" t="s">
        <v>25</v>
      </c>
    </row>
    <row r="400" spans="1:5" x14ac:dyDescent="0.35">
      <c r="A400" t="s">
        <v>56</v>
      </c>
    </row>
    <row r="401" spans="1:9" x14ac:dyDescent="0.35">
      <c r="B401" t="s">
        <v>57</v>
      </c>
      <c r="C401" t="s">
        <v>58</v>
      </c>
      <c r="D401" t="s">
        <v>59</v>
      </c>
      <c r="E401" t="s">
        <v>60</v>
      </c>
      <c r="F401" t="s">
        <v>61</v>
      </c>
      <c r="G401" t="s">
        <v>62</v>
      </c>
    </row>
    <row r="402" spans="1:9" x14ac:dyDescent="0.35">
      <c r="A402" t="s">
        <v>63</v>
      </c>
      <c r="B402" t="s">
        <v>64</v>
      </c>
      <c r="C402">
        <v>74</v>
      </c>
      <c r="D402">
        <v>48121</v>
      </c>
      <c r="E402">
        <v>1.857</v>
      </c>
      <c r="F402">
        <v>47281.288</v>
      </c>
      <c r="G402">
        <v>0.748</v>
      </c>
    </row>
    <row r="403" spans="1:9" x14ac:dyDescent="0.35">
      <c r="A403" t="s">
        <v>65</v>
      </c>
      <c r="B403" t="s">
        <v>66</v>
      </c>
      <c r="C403">
        <v>75</v>
      </c>
      <c r="D403">
        <v>536</v>
      </c>
      <c r="E403">
        <v>1.458</v>
      </c>
      <c r="F403">
        <v>65.334000000000003</v>
      </c>
      <c r="G403">
        <v>4.4480000000000004</v>
      </c>
    </row>
    <row r="404" spans="1:9" x14ac:dyDescent="0.35">
      <c r="A404" t="s">
        <v>65</v>
      </c>
      <c r="B404" t="s">
        <v>67</v>
      </c>
      <c r="C404">
        <v>202</v>
      </c>
      <c r="D404">
        <v>1927</v>
      </c>
      <c r="E404">
        <v>1.339</v>
      </c>
      <c r="F404">
        <v>51.555999999999997</v>
      </c>
      <c r="G404">
        <v>9.1739999999999995</v>
      </c>
    </row>
    <row r="405" spans="1:9" x14ac:dyDescent="0.35">
      <c r="A405" t="s">
        <v>68</v>
      </c>
      <c r="B405" t="s">
        <v>69</v>
      </c>
      <c r="C405">
        <v>208</v>
      </c>
      <c r="D405">
        <v>9511</v>
      </c>
      <c r="E405">
        <v>1.407</v>
      </c>
      <c r="F405">
        <v>247.113</v>
      </c>
      <c r="G405">
        <v>4.5970000000000004</v>
      </c>
    </row>
    <row r="406" spans="1:9" x14ac:dyDescent="0.35">
      <c r="A406" t="s">
        <v>63</v>
      </c>
      <c r="B406" t="s">
        <v>70</v>
      </c>
      <c r="C406">
        <v>209</v>
      </c>
      <c r="D406">
        <v>443198</v>
      </c>
      <c r="E406">
        <v>0.877</v>
      </c>
      <c r="F406">
        <v>419009.91700000002</v>
      </c>
      <c r="G406">
        <v>1.2270000000000001</v>
      </c>
    </row>
    <row r="407" spans="1:9" x14ac:dyDescent="0.35">
      <c r="A407" t="s">
        <v>65</v>
      </c>
      <c r="B407" t="s">
        <v>71</v>
      </c>
      <c r="C407">
        <v>114</v>
      </c>
      <c r="D407">
        <v>6549</v>
      </c>
      <c r="E407">
        <v>2.4990000000000001</v>
      </c>
      <c r="F407">
        <v>225.65700000000001</v>
      </c>
      <c r="G407">
        <v>13.932</v>
      </c>
    </row>
    <row r="408" spans="1:9" x14ac:dyDescent="0.35">
      <c r="A408" t="s">
        <v>63</v>
      </c>
      <c r="B408" t="s">
        <v>72</v>
      </c>
      <c r="C408">
        <v>115</v>
      </c>
      <c r="D408">
        <v>505286</v>
      </c>
      <c r="E408">
        <v>1.784</v>
      </c>
      <c r="F408">
        <v>491446.11499999999</v>
      </c>
      <c r="G408">
        <v>1.26</v>
      </c>
    </row>
    <row r="409" spans="1:9" x14ac:dyDescent="0.35">
      <c r="A409" t="s">
        <v>73</v>
      </c>
      <c r="B409" t="s">
        <v>74</v>
      </c>
    </row>
    <row r="410" spans="1:9" x14ac:dyDescent="0.35">
      <c r="B410" t="s">
        <v>57</v>
      </c>
      <c r="C410" t="s">
        <v>58</v>
      </c>
      <c r="D410" t="s">
        <v>75</v>
      </c>
      <c r="E410" t="s">
        <v>76</v>
      </c>
      <c r="F410" t="s">
        <v>77</v>
      </c>
      <c r="G410" t="s">
        <v>78</v>
      </c>
      <c r="H410" t="s">
        <v>79</v>
      </c>
      <c r="I410" s="11" t="s">
        <v>97</v>
      </c>
    </row>
    <row r="411" spans="1:9" x14ac:dyDescent="0.35">
      <c r="A411" t="s">
        <v>63</v>
      </c>
      <c r="B411" t="s">
        <v>64</v>
      </c>
      <c r="C411">
        <v>74</v>
      </c>
      <c r="D411">
        <v>48121.061000000002</v>
      </c>
      <c r="E411" t="s">
        <v>80</v>
      </c>
    </row>
    <row r="412" spans="1:9" x14ac:dyDescent="0.35">
      <c r="A412" t="s">
        <v>65</v>
      </c>
      <c r="B412" t="s">
        <v>66</v>
      </c>
      <c r="C412">
        <v>75</v>
      </c>
      <c r="D412">
        <v>0.01</v>
      </c>
      <c r="E412">
        <v>0.46</v>
      </c>
      <c r="F412">
        <v>0.02</v>
      </c>
      <c r="G412">
        <v>3.3</v>
      </c>
      <c r="H412" t="s">
        <v>80</v>
      </c>
      <c r="I412">
        <f>($E$412/0.5)*100</f>
        <v>92</v>
      </c>
    </row>
    <row r="413" spans="1:9" x14ac:dyDescent="0.35">
      <c r="A413" t="s">
        <v>65</v>
      </c>
      <c r="B413" t="s">
        <v>67</v>
      </c>
      <c r="C413">
        <v>202</v>
      </c>
      <c r="D413">
        <v>4.0000000000000001E-3</v>
      </c>
      <c r="E413">
        <v>0.41399999999999998</v>
      </c>
      <c r="F413">
        <v>0</v>
      </c>
      <c r="G413">
        <v>0.7</v>
      </c>
      <c r="H413" t="s">
        <v>80</v>
      </c>
      <c r="I413">
        <f>($E$413/0.5)*100</f>
        <v>82.8</v>
      </c>
    </row>
    <row r="414" spans="1:9" x14ac:dyDescent="0.35">
      <c r="A414" t="s">
        <v>68</v>
      </c>
      <c r="B414" t="s">
        <v>69</v>
      </c>
      <c r="C414">
        <v>208</v>
      </c>
      <c r="D414">
        <v>2.1000000000000001E-2</v>
      </c>
      <c r="E414">
        <v>0.42699999999999999</v>
      </c>
      <c r="F414">
        <v>0</v>
      </c>
      <c r="G414">
        <v>0.6</v>
      </c>
      <c r="H414" t="s">
        <v>80</v>
      </c>
      <c r="I414">
        <f>($E$414/0.5)*100</f>
        <v>85.399999999999991</v>
      </c>
    </row>
    <row r="415" spans="1:9" x14ac:dyDescent="0.35">
      <c r="A415" t="s">
        <v>63</v>
      </c>
      <c r="B415" t="s">
        <v>70</v>
      </c>
      <c r="C415">
        <v>209</v>
      </c>
      <c r="D415">
        <v>443197.65899999999</v>
      </c>
      <c r="E415" t="s">
        <v>80</v>
      </c>
    </row>
    <row r="416" spans="1:9" x14ac:dyDescent="0.35">
      <c r="A416" t="s">
        <v>65</v>
      </c>
      <c r="B416" t="s">
        <v>71</v>
      </c>
      <c r="C416">
        <v>114</v>
      </c>
      <c r="D416">
        <v>1.2999999999999999E-2</v>
      </c>
      <c r="E416">
        <v>0.44700000000000001</v>
      </c>
      <c r="F416">
        <v>0.02</v>
      </c>
      <c r="G416">
        <v>4.4000000000000004</v>
      </c>
      <c r="H416" t="s">
        <v>80</v>
      </c>
      <c r="I416">
        <f>($E$416/0.5)*100</f>
        <v>89.4</v>
      </c>
    </row>
    <row r="417" spans="1:5" x14ac:dyDescent="0.35">
      <c r="A417" t="s">
        <v>63</v>
      </c>
      <c r="B417" t="s">
        <v>72</v>
      </c>
      <c r="C417">
        <v>115</v>
      </c>
      <c r="D417">
        <v>505286.11099999998</v>
      </c>
      <c r="E417" t="s">
        <v>80</v>
      </c>
    </row>
    <row r="418" spans="1:5" s="10" customFormat="1" x14ac:dyDescent="0.35"/>
    <row r="419" spans="1:5" x14ac:dyDescent="0.35">
      <c r="A419" t="s">
        <v>22</v>
      </c>
      <c r="B419" t="s">
        <v>23</v>
      </c>
      <c r="C419" t="s">
        <v>24</v>
      </c>
      <c r="D419" t="s">
        <v>25</v>
      </c>
      <c r="E419" t="s">
        <v>26</v>
      </c>
    </row>
    <row r="420" spans="1:5" x14ac:dyDescent="0.35">
      <c r="A420" t="s">
        <v>27</v>
      </c>
      <c r="B420" t="s">
        <v>28</v>
      </c>
      <c r="C420" t="s">
        <v>103</v>
      </c>
    </row>
    <row r="421" spans="1:5" x14ac:dyDescent="0.35">
      <c r="A421" t="s">
        <v>27</v>
      </c>
      <c r="B421" t="s">
        <v>30</v>
      </c>
      <c r="C421" t="s">
        <v>106</v>
      </c>
    </row>
    <row r="422" spans="1:5" x14ac:dyDescent="0.35">
      <c r="A422" t="s">
        <v>27</v>
      </c>
      <c r="B422" t="s">
        <v>31</v>
      </c>
    </row>
    <row r="423" spans="1:5" x14ac:dyDescent="0.35">
      <c r="A423" t="s">
        <v>32</v>
      </c>
      <c r="B423" t="s">
        <v>33</v>
      </c>
      <c r="C423" t="s">
        <v>105</v>
      </c>
    </row>
    <row r="424" spans="1:5" x14ac:dyDescent="0.35">
      <c r="A424" t="s">
        <v>34</v>
      </c>
      <c r="B424" t="s">
        <v>35</v>
      </c>
      <c r="C424" t="s">
        <v>141</v>
      </c>
    </row>
    <row r="425" spans="1:5" x14ac:dyDescent="0.35">
      <c r="A425" t="s">
        <v>36</v>
      </c>
      <c r="B425" t="s">
        <v>37</v>
      </c>
      <c r="C425" t="s">
        <v>38</v>
      </c>
      <c r="D425">
        <v>3</v>
      </c>
    </row>
    <row r="426" spans="1:5" x14ac:dyDescent="0.35">
      <c r="A426" t="s">
        <v>39</v>
      </c>
      <c r="B426" t="s">
        <v>40</v>
      </c>
      <c r="C426" t="s">
        <v>41</v>
      </c>
      <c r="D426" t="s">
        <v>42</v>
      </c>
    </row>
    <row r="427" spans="1:5" x14ac:dyDescent="0.35">
      <c r="A427" t="s">
        <v>43</v>
      </c>
      <c r="B427" t="s">
        <v>44</v>
      </c>
      <c r="C427" t="s">
        <v>40</v>
      </c>
      <c r="D427" t="s">
        <v>41</v>
      </c>
      <c r="E427" t="s">
        <v>42</v>
      </c>
    </row>
    <row r="428" spans="1:5" x14ac:dyDescent="0.35">
      <c r="A428" t="s">
        <v>45</v>
      </c>
      <c r="B428" t="s">
        <v>46</v>
      </c>
      <c r="C428" t="s">
        <v>41</v>
      </c>
      <c r="D428" t="s">
        <v>45</v>
      </c>
    </row>
    <row r="429" spans="1:5" x14ac:dyDescent="0.35">
      <c r="A429" t="s">
        <v>47</v>
      </c>
      <c r="B429" t="s">
        <v>48</v>
      </c>
      <c r="C429" t="s">
        <v>49</v>
      </c>
      <c r="D429">
        <v>55</v>
      </c>
    </row>
    <row r="430" spans="1:5" x14ac:dyDescent="0.35">
      <c r="A430" t="s">
        <v>27</v>
      </c>
      <c r="B430" t="s">
        <v>35</v>
      </c>
      <c r="C430" t="s">
        <v>139</v>
      </c>
    </row>
    <row r="431" spans="1:5" x14ac:dyDescent="0.35">
      <c r="A431" t="s">
        <v>50</v>
      </c>
      <c r="B431" t="s">
        <v>35</v>
      </c>
      <c r="C431" t="s">
        <v>140</v>
      </c>
    </row>
    <row r="432" spans="1:5" x14ac:dyDescent="0.35">
      <c r="A432" t="s">
        <v>51</v>
      </c>
      <c r="B432" t="s">
        <v>35</v>
      </c>
      <c r="C432" t="s">
        <v>156</v>
      </c>
    </row>
    <row r="433" spans="1:9" x14ac:dyDescent="0.35">
      <c r="A433" t="s">
        <v>52</v>
      </c>
      <c r="B433" t="s">
        <v>35</v>
      </c>
      <c r="C433" t="s">
        <v>142</v>
      </c>
    </row>
    <row r="434" spans="1:9" x14ac:dyDescent="0.35">
      <c r="A434" t="s">
        <v>53</v>
      </c>
      <c r="B434" t="s">
        <v>35</v>
      </c>
      <c r="C434" t="s">
        <v>143</v>
      </c>
    </row>
    <row r="435" spans="1:9" x14ac:dyDescent="0.35">
      <c r="A435" t="s">
        <v>54</v>
      </c>
      <c r="B435" t="s">
        <v>35</v>
      </c>
      <c r="C435" t="s">
        <v>144</v>
      </c>
    </row>
    <row r="436" spans="1:9" x14ac:dyDescent="0.35">
      <c r="A436" t="s">
        <v>54</v>
      </c>
      <c r="B436" t="s">
        <v>33</v>
      </c>
      <c r="C436" t="s">
        <v>55</v>
      </c>
    </row>
    <row r="437" spans="1:9" x14ac:dyDescent="0.35">
      <c r="A437" t="s">
        <v>25</v>
      </c>
    </row>
    <row r="438" spans="1:9" x14ac:dyDescent="0.35">
      <c r="A438" t="s">
        <v>56</v>
      </c>
    </row>
    <row r="439" spans="1:9" x14ac:dyDescent="0.35">
      <c r="B439" t="s">
        <v>57</v>
      </c>
      <c r="C439" t="s">
        <v>58</v>
      </c>
      <c r="D439" t="s">
        <v>59</v>
      </c>
      <c r="E439" t="s">
        <v>60</v>
      </c>
      <c r="F439" t="s">
        <v>61</v>
      </c>
      <c r="G439" t="s">
        <v>62</v>
      </c>
    </row>
    <row r="440" spans="1:9" x14ac:dyDescent="0.35">
      <c r="A440" t="s">
        <v>63</v>
      </c>
      <c r="B440" t="s">
        <v>64</v>
      </c>
      <c r="C440">
        <v>74</v>
      </c>
      <c r="D440">
        <v>45840</v>
      </c>
      <c r="E440">
        <v>1.3049999999999999</v>
      </c>
      <c r="F440">
        <v>47281.288</v>
      </c>
      <c r="G440">
        <v>0.748</v>
      </c>
    </row>
    <row r="441" spans="1:9" x14ac:dyDescent="0.35">
      <c r="A441" t="s">
        <v>65</v>
      </c>
      <c r="B441" t="s">
        <v>66</v>
      </c>
      <c r="C441">
        <v>75</v>
      </c>
      <c r="D441">
        <v>526</v>
      </c>
      <c r="E441">
        <v>3.2690000000000001</v>
      </c>
      <c r="F441">
        <v>65.334000000000003</v>
      </c>
      <c r="G441">
        <v>4.4480000000000004</v>
      </c>
    </row>
    <row r="442" spans="1:9" x14ac:dyDescent="0.35">
      <c r="A442" t="s">
        <v>65</v>
      </c>
      <c r="B442" t="s">
        <v>67</v>
      </c>
      <c r="C442">
        <v>202</v>
      </c>
      <c r="D442">
        <v>1912</v>
      </c>
      <c r="E442">
        <v>0.63400000000000001</v>
      </c>
      <c r="F442">
        <v>51.555999999999997</v>
      </c>
      <c r="G442">
        <v>9.1739999999999995</v>
      </c>
    </row>
    <row r="443" spans="1:9" x14ac:dyDescent="0.35">
      <c r="A443" t="s">
        <v>68</v>
      </c>
      <c r="B443" t="s">
        <v>69</v>
      </c>
      <c r="C443">
        <v>208</v>
      </c>
      <c r="D443">
        <v>9500</v>
      </c>
      <c r="E443">
        <v>0.35499999999999998</v>
      </c>
      <c r="F443">
        <v>247.113</v>
      </c>
      <c r="G443">
        <v>4.5970000000000004</v>
      </c>
    </row>
    <row r="444" spans="1:9" x14ac:dyDescent="0.35">
      <c r="A444" t="s">
        <v>63</v>
      </c>
      <c r="B444" t="s">
        <v>70</v>
      </c>
      <c r="C444">
        <v>209</v>
      </c>
      <c r="D444">
        <v>436780</v>
      </c>
      <c r="E444">
        <v>1.5840000000000001</v>
      </c>
      <c r="F444">
        <v>419009.91700000002</v>
      </c>
      <c r="G444">
        <v>1.2270000000000001</v>
      </c>
    </row>
    <row r="445" spans="1:9" x14ac:dyDescent="0.35">
      <c r="A445" t="s">
        <v>65</v>
      </c>
      <c r="B445" t="s">
        <v>71</v>
      </c>
      <c r="C445">
        <v>114</v>
      </c>
      <c r="D445">
        <v>6347</v>
      </c>
      <c r="E445">
        <v>1.133</v>
      </c>
      <c r="F445">
        <v>225.65700000000001</v>
      </c>
      <c r="G445">
        <v>13.932</v>
      </c>
    </row>
    <row r="446" spans="1:9" x14ac:dyDescent="0.35">
      <c r="A446" t="s">
        <v>63</v>
      </c>
      <c r="B446" t="s">
        <v>72</v>
      </c>
      <c r="C446">
        <v>115</v>
      </c>
      <c r="D446">
        <v>491683</v>
      </c>
      <c r="E446">
        <v>1.27</v>
      </c>
      <c r="F446">
        <v>491446.11499999999</v>
      </c>
      <c r="G446">
        <v>1.26</v>
      </c>
    </row>
    <row r="447" spans="1:9" x14ac:dyDescent="0.35">
      <c r="A447" t="s">
        <v>73</v>
      </c>
      <c r="B447" t="s">
        <v>74</v>
      </c>
    </row>
    <row r="448" spans="1:9" x14ac:dyDescent="0.35">
      <c r="B448" t="s">
        <v>57</v>
      </c>
      <c r="C448" t="s">
        <v>58</v>
      </c>
      <c r="D448" t="s">
        <v>75</v>
      </c>
      <c r="E448" t="s">
        <v>76</v>
      </c>
      <c r="F448" t="s">
        <v>77</v>
      </c>
      <c r="G448" t="s">
        <v>78</v>
      </c>
      <c r="H448" t="s">
        <v>79</v>
      </c>
      <c r="I448" s="11" t="s">
        <v>97</v>
      </c>
    </row>
    <row r="449" spans="1:9" x14ac:dyDescent="0.35">
      <c r="A449" t="s">
        <v>63</v>
      </c>
      <c r="B449" t="s">
        <v>64</v>
      </c>
      <c r="C449">
        <v>74</v>
      </c>
      <c r="D449">
        <v>45840.216999999997</v>
      </c>
      <c r="E449" t="s">
        <v>80</v>
      </c>
    </row>
    <row r="450" spans="1:9" x14ac:dyDescent="0.35">
      <c r="A450" t="s">
        <v>65</v>
      </c>
      <c r="B450" t="s">
        <v>66</v>
      </c>
      <c r="C450">
        <v>75</v>
      </c>
      <c r="D450">
        <v>0.01</v>
      </c>
      <c r="E450">
        <v>0.47699999999999998</v>
      </c>
      <c r="F450">
        <v>0.02</v>
      </c>
      <c r="G450">
        <v>3.9</v>
      </c>
      <c r="H450" t="s">
        <v>80</v>
      </c>
      <c r="I450">
        <f>($E$450/0.5)*100</f>
        <v>95.399999999999991</v>
      </c>
    </row>
    <row r="451" spans="1:9" x14ac:dyDescent="0.35">
      <c r="A451" t="s">
        <v>65</v>
      </c>
      <c r="B451" t="s">
        <v>67</v>
      </c>
      <c r="C451">
        <v>202</v>
      </c>
      <c r="D451">
        <v>4.0000000000000001E-3</v>
      </c>
      <c r="E451">
        <v>0.41699999999999998</v>
      </c>
      <c r="F451">
        <v>0</v>
      </c>
      <c r="G451">
        <v>1.1000000000000001</v>
      </c>
      <c r="H451" t="s">
        <v>80</v>
      </c>
      <c r="I451">
        <f>($E$451/0.5)*100</f>
        <v>83.399999999999991</v>
      </c>
    </row>
    <row r="452" spans="1:9" x14ac:dyDescent="0.35">
      <c r="A452" t="s">
        <v>68</v>
      </c>
      <c r="B452" t="s">
        <v>69</v>
      </c>
      <c r="C452">
        <v>208</v>
      </c>
      <c r="D452">
        <v>2.1000000000000001E-2</v>
      </c>
      <c r="E452">
        <v>0.433</v>
      </c>
      <c r="F452">
        <v>0.01</v>
      </c>
      <c r="G452">
        <v>1.8</v>
      </c>
      <c r="H452" t="s">
        <v>80</v>
      </c>
      <c r="I452">
        <f>($E$452/0.5)*100</f>
        <v>86.6</v>
      </c>
    </row>
    <row r="453" spans="1:9" x14ac:dyDescent="0.35">
      <c r="A453" t="s">
        <v>63</v>
      </c>
      <c r="B453" t="s">
        <v>70</v>
      </c>
      <c r="C453">
        <v>209</v>
      </c>
      <c r="D453">
        <v>436779.516</v>
      </c>
      <c r="E453" t="s">
        <v>80</v>
      </c>
    </row>
    <row r="454" spans="1:9" x14ac:dyDescent="0.35">
      <c r="A454" t="s">
        <v>65</v>
      </c>
      <c r="B454" t="s">
        <v>71</v>
      </c>
      <c r="C454">
        <v>114</v>
      </c>
      <c r="D454">
        <v>1.2E-2</v>
      </c>
      <c r="E454">
        <v>0.44500000000000001</v>
      </c>
      <c r="F454">
        <v>0</v>
      </c>
      <c r="G454">
        <v>0.2</v>
      </c>
      <c r="H454" t="s">
        <v>80</v>
      </c>
      <c r="I454">
        <f>($E$454/0.5)*100</f>
        <v>89</v>
      </c>
    </row>
    <row r="455" spans="1:9" x14ac:dyDescent="0.35">
      <c r="A455" t="s">
        <v>63</v>
      </c>
      <c r="B455" t="s">
        <v>72</v>
      </c>
      <c r="C455">
        <v>115</v>
      </c>
      <c r="D455">
        <v>491683.48599999998</v>
      </c>
      <c r="E455" t="s">
        <v>80</v>
      </c>
    </row>
    <row r="456" spans="1:9" s="10" customFormat="1" x14ac:dyDescent="0.35"/>
    <row r="457" spans="1:9" x14ac:dyDescent="0.35">
      <c r="A457" t="s">
        <v>22</v>
      </c>
      <c r="B457" t="s">
        <v>23</v>
      </c>
      <c r="C457" t="s">
        <v>24</v>
      </c>
      <c r="D457" t="s">
        <v>25</v>
      </c>
      <c r="E457" t="s">
        <v>26</v>
      </c>
    </row>
    <row r="458" spans="1:9" x14ac:dyDescent="0.35">
      <c r="A458" t="s">
        <v>27</v>
      </c>
      <c r="B458" t="s">
        <v>28</v>
      </c>
      <c r="C458" t="s">
        <v>107</v>
      </c>
    </row>
    <row r="459" spans="1:9" x14ac:dyDescent="0.35">
      <c r="A459" t="s">
        <v>27</v>
      </c>
      <c r="B459" t="s">
        <v>30</v>
      </c>
      <c r="C459" t="s">
        <v>108</v>
      </c>
    </row>
    <row r="460" spans="1:9" x14ac:dyDescent="0.35">
      <c r="A460" t="s">
        <v>27</v>
      </c>
      <c r="B460" t="s">
        <v>31</v>
      </c>
    </row>
    <row r="461" spans="1:9" x14ac:dyDescent="0.35">
      <c r="A461" t="s">
        <v>32</v>
      </c>
      <c r="B461" t="s">
        <v>33</v>
      </c>
      <c r="C461" t="s">
        <v>105</v>
      </c>
    </row>
    <row r="462" spans="1:9" x14ac:dyDescent="0.35">
      <c r="A462" t="s">
        <v>34</v>
      </c>
      <c r="B462" t="s">
        <v>35</v>
      </c>
      <c r="C462" t="s">
        <v>141</v>
      </c>
    </row>
    <row r="463" spans="1:9" x14ac:dyDescent="0.35">
      <c r="A463" t="s">
        <v>36</v>
      </c>
      <c r="B463" t="s">
        <v>37</v>
      </c>
      <c r="C463" t="s">
        <v>38</v>
      </c>
      <c r="D463">
        <v>3</v>
      </c>
    </row>
    <row r="464" spans="1:9" x14ac:dyDescent="0.35">
      <c r="A464" t="s">
        <v>39</v>
      </c>
      <c r="B464" t="s">
        <v>40</v>
      </c>
      <c r="C464" t="s">
        <v>41</v>
      </c>
      <c r="D464" t="s">
        <v>42</v>
      </c>
    </row>
    <row r="465" spans="1:7" x14ac:dyDescent="0.35">
      <c r="A465" t="s">
        <v>43</v>
      </c>
      <c r="B465" t="s">
        <v>44</v>
      </c>
      <c r="C465" t="s">
        <v>40</v>
      </c>
      <c r="D465" t="s">
        <v>41</v>
      </c>
      <c r="E465" t="s">
        <v>42</v>
      </c>
    </row>
    <row r="466" spans="1:7" x14ac:dyDescent="0.35">
      <c r="A466" t="s">
        <v>45</v>
      </c>
      <c r="B466" t="s">
        <v>46</v>
      </c>
      <c r="C466" t="s">
        <v>41</v>
      </c>
      <c r="D466" t="s">
        <v>45</v>
      </c>
    </row>
    <row r="467" spans="1:7" x14ac:dyDescent="0.35">
      <c r="A467" t="s">
        <v>47</v>
      </c>
      <c r="B467" t="s">
        <v>48</v>
      </c>
      <c r="C467" t="s">
        <v>49</v>
      </c>
      <c r="D467">
        <v>55</v>
      </c>
    </row>
    <row r="468" spans="1:7" x14ac:dyDescent="0.35">
      <c r="A468" t="s">
        <v>27</v>
      </c>
      <c r="B468" t="s">
        <v>35</v>
      </c>
      <c r="C468" t="s">
        <v>139</v>
      </c>
    </row>
    <row r="469" spans="1:7" x14ac:dyDescent="0.35">
      <c r="A469" t="s">
        <v>50</v>
      </c>
      <c r="B469" t="s">
        <v>35</v>
      </c>
      <c r="C469" t="s">
        <v>140</v>
      </c>
    </row>
    <row r="470" spans="1:7" x14ac:dyDescent="0.35">
      <c r="A470" t="s">
        <v>51</v>
      </c>
      <c r="B470" t="s">
        <v>35</v>
      </c>
      <c r="C470" t="s">
        <v>157</v>
      </c>
    </row>
    <row r="471" spans="1:7" x14ac:dyDescent="0.35">
      <c r="A471" t="s">
        <v>52</v>
      </c>
      <c r="B471" t="s">
        <v>35</v>
      </c>
      <c r="C471" t="s">
        <v>142</v>
      </c>
    </row>
    <row r="472" spans="1:7" x14ac:dyDescent="0.35">
      <c r="A472" t="s">
        <v>53</v>
      </c>
      <c r="B472" t="s">
        <v>35</v>
      </c>
      <c r="C472" t="s">
        <v>143</v>
      </c>
    </row>
    <row r="473" spans="1:7" x14ac:dyDescent="0.35">
      <c r="A473" t="s">
        <v>54</v>
      </c>
      <c r="B473" t="s">
        <v>35</v>
      </c>
      <c r="C473" t="s">
        <v>144</v>
      </c>
    </row>
    <row r="474" spans="1:7" x14ac:dyDescent="0.35">
      <c r="A474" t="s">
        <v>54</v>
      </c>
      <c r="B474" t="s">
        <v>33</v>
      </c>
      <c r="C474" t="s">
        <v>55</v>
      </c>
    </row>
    <row r="475" spans="1:7" x14ac:dyDescent="0.35">
      <c r="A475" t="s">
        <v>25</v>
      </c>
    </row>
    <row r="476" spans="1:7" x14ac:dyDescent="0.35">
      <c r="A476" t="s">
        <v>56</v>
      </c>
    </row>
    <row r="477" spans="1:7" x14ac:dyDescent="0.35">
      <c r="B477" t="s">
        <v>57</v>
      </c>
      <c r="C477" t="s">
        <v>58</v>
      </c>
      <c r="D477" t="s">
        <v>59</v>
      </c>
      <c r="E477" t="s">
        <v>60</v>
      </c>
      <c r="F477" t="s">
        <v>61</v>
      </c>
      <c r="G477" t="s">
        <v>62</v>
      </c>
    </row>
    <row r="478" spans="1:7" x14ac:dyDescent="0.35">
      <c r="A478" t="s">
        <v>63</v>
      </c>
      <c r="B478" t="s">
        <v>64</v>
      </c>
      <c r="C478">
        <v>74</v>
      </c>
      <c r="D478">
        <v>44749</v>
      </c>
      <c r="E478">
        <v>0.60099999999999998</v>
      </c>
      <c r="F478">
        <v>47281.288</v>
      </c>
      <c r="G478">
        <v>0.748</v>
      </c>
    </row>
    <row r="479" spans="1:7" x14ac:dyDescent="0.35">
      <c r="A479" t="s">
        <v>65</v>
      </c>
      <c r="B479" t="s">
        <v>66</v>
      </c>
      <c r="C479">
        <v>75</v>
      </c>
      <c r="D479">
        <v>2248</v>
      </c>
      <c r="E479">
        <v>2.1179999999999999</v>
      </c>
      <c r="F479">
        <v>65.334000000000003</v>
      </c>
      <c r="G479">
        <v>4.4480000000000004</v>
      </c>
    </row>
    <row r="480" spans="1:7" x14ac:dyDescent="0.35">
      <c r="A480" t="s">
        <v>65</v>
      </c>
      <c r="B480" t="s">
        <v>67</v>
      </c>
      <c r="C480">
        <v>202</v>
      </c>
      <c r="D480">
        <v>10308</v>
      </c>
      <c r="E480">
        <v>1.147</v>
      </c>
      <c r="F480">
        <v>51.555999999999997</v>
      </c>
      <c r="G480">
        <v>9.1739999999999995</v>
      </c>
    </row>
    <row r="481" spans="1:9" x14ac:dyDescent="0.35">
      <c r="A481" t="s">
        <v>68</v>
      </c>
      <c r="B481" t="s">
        <v>69</v>
      </c>
      <c r="C481">
        <v>208</v>
      </c>
      <c r="D481">
        <v>49928</v>
      </c>
      <c r="E481">
        <v>0.80700000000000005</v>
      </c>
      <c r="F481">
        <v>247.113</v>
      </c>
      <c r="G481">
        <v>4.5970000000000004</v>
      </c>
    </row>
    <row r="482" spans="1:9" x14ac:dyDescent="0.35">
      <c r="A482" t="s">
        <v>63</v>
      </c>
      <c r="B482" t="s">
        <v>70</v>
      </c>
      <c r="C482">
        <v>209</v>
      </c>
      <c r="D482">
        <v>451423</v>
      </c>
      <c r="E482">
        <v>1.169</v>
      </c>
      <c r="F482">
        <v>419009.91700000002</v>
      </c>
      <c r="G482">
        <v>1.2270000000000001</v>
      </c>
    </row>
    <row r="483" spans="1:9" x14ac:dyDescent="0.35">
      <c r="A483" t="s">
        <v>65</v>
      </c>
      <c r="B483" t="s">
        <v>71</v>
      </c>
      <c r="C483">
        <v>114</v>
      </c>
      <c r="D483">
        <v>30833</v>
      </c>
      <c r="E483">
        <v>0.76</v>
      </c>
      <c r="F483">
        <v>225.65700000000001</v>
      </c>
      <c r="G483">
        <v>13.932</v>
      </c>
    </row>
    <row r="484" spans="1:9" x14ac:dyDescent="0.35">
      <c r="A484" t="s">
        <v>63</v>
      </c>
      <c r="B484" t="s">
        <v>72</v>
      </c>
      <c r="C484">
        <v>115</v>
      </c>
      <c r="D484">
        <v>483127</v>
      </c>
      <c r="E484">
        <v>1.5369999999999999</v>
      </c>
      <c r="F484">
        <v>491446.11499999999</v>
      </c>
      <c r="G484">
        <v>1.26</v>
      </c>
    </row>
    <row r="485" spans="1:9" x14ac:dyDescent="0.35">
      <c r="A485" t="s">
        <v>73</v>
      </c>
      <c r="B485" t="s">
        <v>74</v>
      </c>
    </row>
    <row r="486" spans="1:9" x14ac:dyDescent="0.35">
      <c r="B486" t="s">
        <v>57</v>
      </c>
      <c r="C486" t="s">
        <v>58</v>
      </c>
      <c r="D486" t="s">
        <v>75</v>
      </c>
      <c r="E486" t="s">
        <v>76</v>
      </c>
      <c r="F486" t="s">
        <v>77</v>
      </c>
      <c r="G486" t="s">
        <v>78</v>
      </c>
      <c r="H486" t="s">
        <v>79</v>
      </c>
      <c r="I486" s="11" t="s">
        <v>97</v>
      </c>
    </row>
    <row r="487" spans="1:9" x14ac:dyDescent="0.35">
      <c r="A487" t="s">
        <v>63</v>
      </c>
      <c r="B487" t="s">
        <v>64</v>
      </c>
      <c r="C487">
        <v>74</v>
      </c>
      <c r="D487">
        <v>44748.546999999999</v>
      </c>
      <c r="E487" t="s">
        <v>80</v>
      </c>
    </row>
    <row r="488" spans="1:9" x14ac:dyDescent="0.35">
      <c r="A488" t="s">
        <v>65</v>
      </c>
      <c r="B488" t="s">
        <v>66</v>
      </c>
      <c r="C488">
        <v>75</v>
      </c>
      <c r="D488">
        <v>4.9000000000000002E-2</v>
      </c>
      <c r="E488">
        <v>2.3050000000000002</v>
      </c>
      <c r="F488">
        <v>0.06</v>
      </c>
      <c r="G488">
        <v>2.7</v>
      </c>
      <c r="H488" t="s">
        <v>80</v>
      </c>
      <c r="I488">
        <f>($E$488/2.5)*100</f>
        <v>92.2</v>
      </c>
    </row>
    <row r="489" spans="1:9" x14ac:dyDescent="0.35">
      <c r="A489" t="s">
        <v>65</v>
      </c>
      <c r="B489" t="s">
        <v>67</v>
      </c>
      <c r="C489">
        <v>202</v>
      </c>
      <c r="D489">
        <v>2.3E-2</v>
      </c>
      <c r="E489">
        <v>2.226</v>
      </c>
      <c r="F489">
        <v>0.05</v>
      </c>
      <c r="G489">
        <v>2.2999999999999998</v>
      </c>
      <c r="H489" t="s">
        <v>80</v>
      </c>
      <c r="I489">
        <f>($E$489/2.5)*100</f>
        <v>89.039999999999992</v>
      </c>
    </row>
    <row r="490" spans="1:9" x14ac:dyDescent="0.35">
      <c r="A490" t="s">
        <v>68</v>
      </c>
      <c r="B490" t="s">
        <v>69</v>
      </c>
      <c r="C490">
        <v>208</v>
      </c>
      <c r="D490">
        <v>0.11</v>
      </c>
      <c r="E490">
        <v>2.2509999999999999</v>
      </c>
      <c r="F490">
        <v>0.01</v>
      </c>
      <c r="G490">
        <v>0.4</v>
      </c>
      <c r="H490" t="s">
        <v>80</v>
      </c>
      <c r="I490">
        <f>($E$490/2.5)*100</f>
        <v>90.039999999999992</v>
      </c>
    </row>
    <row r="491" spans="1:9" x14ac:dyDescent="0.35">
      <c r="A491" t="s">
        <v>63</v>
      </c>
      <c r="B491" t="s">
        <v>70</v>
      </c>
      <c r="C491">
        <v>209</v>
      </c>
      <c r="D491">
        <v>451423.48800000001</v>
      </c>
      <c r="E491" t="s">
        <v>80</v>
      </c>
    </row>
    <row r="492" spans="1:9" x14ac:dyDescent="0.35">
      <c r="A492" t="s">
        <v>65</v>
      </c>
      <c r="B492" t="s">
        <v>71</v>
      </c>
      <c r="C492">
        <v>114</v>
      </c>
      <c r="D492">
        <v>6.3E-2</v>
      </c>
      <c r="E492">
        <v>2.2639999999999998</v>
      </c>
      <c r="F492">
        <v>0.02</v>
      </c>
      <c r="G492">
        <v>0.8</v>
      </c>
      <c r="H492" t="s">
        <v>80</v>
      </c>
      <c r="I492">
        <f>($E$492/2.5)*100</f>
        <v>90.56</v>
      </c>
    </row>
    <row r="493" spans="1:9" x14ac:dyDescent="0.35">
      <c r="A493" t="s">
        <v>63</v>
      </c>
      <c r="B493" t="s">
        <v>72</v>
      </c>
      <c r="C493">
        <v>115</v>
      </c>
      <c r="D493">
        <v>483127.16899999999</v>
      </c>
      <c r="E493" t="s">
        <v>80</v>
      </c>
    </row>
    <row r="494" spans="1:9" s="10" customFormat="1" x14ac:dyDescent="0.35"/>
    <row r="495" spans="1:9" x14ac:dyDescent="0.35">
      <c r="A495" t="s">
        <v>22</v>
      </c>
      <c r="B495" t="s">
        <v>23</v>
      </c>
      <c r="C495" t="s">
        <v>24</v>
      </c>
      <c r="D495" t="s">
        <v>25</v>
      </c>
      <c r="E495" t="s">
        <v>26</v>
      </c>
    </row>
    <row r="496" spans="1:9" x14ac:dyDescent="0.35">
      <c r="A496" t="s">
        <v>27</v>
      </c>
      <c r="B496" t="s">
        <v>28</v>
      </c>
      <c r="C496" t="s">
        <v>109</v>
      </c>
    </row>
    <row r="497" spans="1:5" x14ac:dyDescent="0.35">
      <c r="A497" t="s">
        <v>27</v>
      </c>
      <c r="B497" t="s">
        <v>30</v>
      </c>
      <c r="C497" t="s">
        <v>110</v>
      </c>
    </row>
    <row r="498" spans="1:5" x14ac:dyDescent="0.35">
      <c r="A498" t="s">
        <v>27</v>
      </c>
      <c r="B498" t="s">
        <v>31</v>
      </c>
    </row>
    <row r="499" spans="1:5" x14ac:dyDescent="0.35">
      <c r="A499" t="s">
        <v>32</v>
      </c>
      <c r="B499" t="s">
        <v>33</v>
      </c>
      <c r="C499" t="s">
        <v>27</v>
      </c>
    </row>
    <row r="500" spans="1:5" x14ac:dyDescent="0.35">
      <c r="A500" t="s">
        <v>34</v>
      </c>
      <c r="B500" t="s">
        <v>35</v>
      </c>
      <c r="C500" t="s">
        <v>141</v>
      </c>
    </row>
    <row r="501" spans="1:5" x14ac:dyDescent="0.35">
      <c r="A501" t="s">
        <v>36</v>
      </c>
      <c r="B501" t="s">
        <v>37</v>
      </c>
      <c r="C501" t="s">
        <v>38</v>
      </c>
      <c r="D501">
        <v>3</v>
      </c>
    </row>
    <row r="502" spans="1:5" x14ac:dyDescent="0.35">
      <c r="A502" t="s">
        <v>39</v>
      </c>
      <c r="B502" t="s">
        <v>40</v>
      </c>
      <c r="C502" t="s">
        <v>41</v>
      </c>
      <c r="D502" t="s">
        <v>42</v>
      </c>
    </row>
    <row r="503" spans="1:5" x14ac:dyDescent="0.35">
      <c r="A503" t="s">
        <v>43</v>
      </c>
      <c r="B503" t="s">
        <v>44</v>
      </c>
      <c r="C503" t="s">
        <v>40</v>
      </c>
      <c r="D503" t="s">
        <v>41</v>
      </c>
      <c r="E503" t="s">
        <v>42</v>
      </c>
    </row>
    <row r="504" spans="1:5" x14ac:dyDescent="0.35">
      <c r="A504" t="s">
        <v>45</v>
      </c>
      <c r="B504" t="s">
        <v>46</v>
      </c>
      <c r="C504" t="s">
        <v>41</v>
      </c>
      <c r="D504" t="s">
        <v>45</v>
      </c>
    </row>
    <row r="505" spans="1:5" x14ac:dyDescent="0.35">
      <c r="A505" t="s">
        <v>47</v>
      </c>
      <c r="B505" t="s">
        <v>48</v>
      </c>
      <c r="C505" t="s">
        <v>49</v>
      </c>
      <c r="D505">
        <v>55</v>
      </c>
    </row>
    <row r="506" spans="1:5" x14ac:dyDescent="0.35">
      <c r="A506" t="s">
        <v>27</v>
      </c>
      <c r="B506" t="s">
        <v>35</v>
      </c>
      <c r="C506" t="s">
        <v>139</v>
      </c>
    </row>
    <row r="507" spans="1:5" x14ac:dyDescent="0.35">
      <c r="A507" t="s">
        <v>50</v>
      </c>
      <c r="B507" t="s">
        <v>35</v>
      </c>
      <c r="C507" t="s">
        <v>140</v>
      </c>
    </row>
    <row r="508" spans="1:5" x14ac:dyDescent="0.35">
      <c r="A508" t="s">
        <v>51</v>
      </c>
      <c r="B508" t="s">
        <v>35</v>
      </c>
      <c r="C508" t="s">
        <v>158</v>
      </c>
    </row>
    <row r="509" spans="1:5" x14ac:dyDescent="0.35">
      <c r="A509" t="s">
        <v>52</v>
      </c>
      <c r="B509" t="s">
        <v>35</v>
      </c>
      <c r="C509" t="s">
        <v>142</v>
      </c>
    </row>
    <row r="510" spans="1:5" x14ac:dyDescent="0.35">
      <c r="A510" t="s">
        <v>53</v>
      </c>
      <c r="B510" t="s">
        <v>35</v>
      </c>
      <c r="C510" t="s">
        <v>143</v>
      </c>
    </row>
    <row r="511" spans="1:5" x14ac:dyDescent="0.35">
      <c r="A511" t="s">
        <v>54</v>
      </c>
      <c r="B511" t="s">
        <v>35</v>
      </c>
      <c r="C511" t="s">
        <v>144</v>
      </c>
    </row>
    <row r="512" spans="1:5" x14ac:dyDescent="0.35">
      <c r="A512" t="s">
        <v>54</v>
      </c>
      <c r="B512" t="s">
        <v>33</v>
      </c>
      <c r="C512" t="s">
        <v>55</v>
      </c>
    </row>
    <row r="513" spans="1:8" x14ac:dyDescent="0.35">
      <c r="A513" t="s">
        <v>25</v>
      </c>
    </row>
    <row r="514" spans="1:8" x14ac:dyDescent="0.35">
      <c r="A514" t="s">
        <v>56</v>
      </c>
    </row>
    <row r="515" spans="1:8" x14ac:dyDescent="0.35">
      <c r="B515" t="s">
        <v>57</v>
      </c>
      <c r="C515" t="s">
        <v>58</v>
      </c>
      <c r="D515" t="s">
        <v>59</v>
      </c>
      <c r="E515" t="s">
        <v>60</v>
      </c>
      <c r="F515" t="s">
        <v>61</v>
      </c>
      <c r="G515" t="s">
        <v>62</v>
      </c>
    </row>
    <row r="516" spans="1:8" x14ac:dyDescent="0.35">
      <c r="A516" t="s">
        <v>63</v>
      </c>
      <c r="B516" t="s">
        <v>64</v>
      </c>
      <c r="C516">
        <v>74</v>
      </c>
      <c r="D516">
        <v>49412</v>
      </c>
      <c r="E516">
        <v>2.2440000000000002</v>
      </c>
      <c r="F516">
        <v>47281.288</v>
      </c>
      <c r="G516">
        <v>0.748</v>
      </c>
    </row>
    <row r="517" spans="1:8" x14ac:dyDescent="0.35">
      <c r="A517" t="s">
        <v>65</v>
      </c>
      <c r="B517" t="s">
        <v>66</v>
      </c>
      <c r="C517">
        <v>75</v>
      </c>
      <c r="D517">
        <v>224</v>
      </c>
      <c r="E517">
        <v>3.694</v>
      </c>
      <c r="F517">
        <v>65.334000000000003</v>
      </c>
      <c r="G517">
        <v>4.4480000000000004</v>
      </c>
    </row>
    <row r="518" spans="1:8" x14ac:dyDescent="0.35">
      <c r="A518" t="s">
        <v>65</v>
      </c>
      <c r="B518" t="s">
        <v>67</v>
      </c>
      <c r="C518">
        <v>202</v>
      </c>
      <c r="D518">
        <v>64</v>
      </c>
      <c r="E518">
        <v>8.1359999999999992</v>
      </c>
      <c r="F518">
        <v>51.555999999999997</v>
      </c>
      <c r="G518">
        <v>9.1739999999999995</v>
      </c>
    </row>
    <row r="519" spans="1:8" x14ac:dyDescent="0.35">
      <c r="A519" t="s">
        <v>68</v>
      </c>
      <c r="B519" t="s">
        <v>69</v>
      </c>
      <c r="C519">
        <v>208</v>
      </c>
      <c r="D519">
        <v>243</v>
      </c>
      <c r="E519">
        <v>3.593</v>
      </c>
      <c r="F519">
        <v>247.113</v>
      </c>
      <c r="G519">
        <v>4.5970000000000004</v>
      </c>
    </row>
    <row r="520" spans="1:8" x14ac:dyDescent="0.35">
      <c r="A520" t="s">
        <v>63</v>
      </c>
      <c r="B520" t="s">
        <v>70</v>
      </c>
      <c r="C520">
        <v>209</v>
      </c>
      <c r="D520">
        <v>454033</v>
      </c>
      <c r="E520">
        <v>0.47</v>
      </c>
      <c r="F520">
        <v>419009.91700000002</v>
      </c>
      <c r="G520">
        <v>1.2270000000000001</v>
      </c>
    </row>
    <row r="521" spans="1:8" x14ac:dyDescent="0.35">
      <c r="A521" t="s">
        <v>65</v>
      </c>
      <c r="B521" t="s">
        <v>71</v>
      </c>
      <c r="C521">
        <v>114</v>
      </c>
      <c r="D521">
        <v>196</v>
      </c>
      <c r="E521">
        <v>4.4210000000000003</v>
      </c>
      <c r="F521">
        <v>225.65700000000001</v>
      </c>
      <c r="G521">
        <v>13.932</v>
      </c>
    </row>
    <row r="522" spans="1:8" x14ac:dyDescent="0.35">
      <c r="A522" t="s">
        <v>63</v>
      </c>
      <c r="B522" t="s">
        <v>72</v>
      </c>
      <c r="C522">
        <v>115</v>
      </c>
      <c r="D522">
        <v>536278</v>
      </c>
      <c r="E522">
        <v>1.367</v>
      </c>
      <c r="F522">
        <v>491446.11499999999</v>
      </c>
      <c r="G522">
        <v>1.26</v>
      </c>
    </row>
    <row r="523" spans="1:8" x14ac:dyDescent="0.35">
      <c r="A523" t="s">
        <v>73</v>
      </c>
      <c r="B523" t="s">
        <v>74</v>
      </c>
    </row>
    <row r="524" spans="1:8" x14ac:dyDescent="0.35">
      <c r="B524" t="s">
        <v>57</v>
      </c>
      <c r="C524" t="s">
        <v>58</v>
      </c>
      <c r="D524" t="s">
        <v>75</v>
      </c>
      <c r="E524" t="s">
        <v>76</v>
      </c>
      <c r="F524" t="s">
        <v>77</v>
      </c>
      <c r="G524" t="s">
        <v>78</v>
      </c>
      <c r="H524" t="s">
        <v>79</v>
      </c>
    </row>
    <row r="525" spans="1:8" x14ac:dyDescent="0.35">
      <c r="A525" t="s">
        <v>63</v>
      </c>
      <c r="B525" t="s">
        <v>64</v>
      </c>
      <c r="C525">
        <v>74</v>
      </c>
      <c r="D525">
        <v>49412.447</v>
      </c>
      <c r="E525" t="s">
        <v>80</v>
      </c>
    </row>
    <row r="526" spans="1:8" x14ac:dyDescent="0.35">
      <c r="A526" t="s">
        <v>65</v>
      </c>
      <c r="B526" t="s">
        <v>66</v>
      </c>
      <c r="C526">
        <v>75</v>
      </c>
      <c r="D526">
        <v>3.0000000000000001E-3</v>
      </c>
      <c r="E526">
        <v>0.14899999999999999</v>
      </c>
      <c r="F526">
        <v>0.01</v>
      </c>
      <c r="G526">
        <v>8.4</v>
      </c>
      <c r="H526" t="s">
        <v>80</v>
      </c>
    </row>
    <row r="527" spans="1:8" x14ac:dyDescent="0.35">
      <c r="A527" t="s">
        <v>65</v>
      </c>
      <c r="B527" t="s">
        <v>67</v>
      </c>
      <c r="C527">
        <v>202</v>
      </c>
      <c r="D527">
        <v>0</v>
      </c>
      <c r="E527">
        <v>2E-3</v>
      </c>
      <c r="F527">
        <v>0</v>
      </c>
      <c r="G527">
        <v>67.3</v>
      </c>
      <c r="H527" t="s">
        <v>80</v>
      </c>
    </row>
    <row r="528" spans="1:8" x14ac:dyDescent="0.35">
      <c r="A528" t="s">
        <v>68</v>
      </c>
      <c r="B528" t="s">
        <v>69</v>
      </c>
      <c r="C528">
        <v>208</v>
      </c>
      <c r="D528">
        <v>0</v>
      </c>
      <c r="E528">
        <v>-1E-3</v>
      </c>
      <c r="F528">
        <v>0</v>
      </c>
      <c r="G528">
        <v>31.5</v>
      </c>
      <c r="H528" t="s">
        <v>80</v>
      </c>
    </row>
    <row r="529" spans="1:8" x14ac:dyDescent="0.35">
      <c r="A529" t="s">
        <v>63</v>
      </c>
      <c r="B529" t="s">
        <v>70</v>
      </c>
      <c r="C529">
        <v>209</v>
      </c>
      <c r="D529">
        <v>454032.59700000001</v>
      </c>
      <c r="E529" t="s">
        <v>80</v>
      </c>
    </row>
    <row r="530" spans="1:8" x14ac:dyDescent="0.35">
      <c r="A530" t="s">
        <v>65</v>
      </c>
      <c r="B530" t="s">
        <v>71</v>
      </c>
      <c r="C530">
        <v>114</v>
      </c>
      <c r="D530">
        <v>0</v>
      </c>
      <c r="E530">
        <v>-3.0000000000000001E-3</v>
      </c>
      <c r="F530">
        <v>0</v>
      </c>
      <c r="G530">
        <v>14.1</v>
      </c>
      <c r="H530" t="s">
        <v>80</v>
      </c>
    </row>
    <row r="531" spans="1:8" x14ac:dyDescent="0.35">
      <c r="A531" t="s">
        <v>63</v>
      </c>
      <c r="B531" t="s">
        <v>72</v>
      </c>
      <c r="C531">
        <v>115</v>
      </c>
      <c r="D531">
        <v>536277.61800000002</v>
      </c>
      <c r="E531" t="s">
        <v>80</v>
      </c>
    </row>
    <row r="532" spans="1:8" s="10" customFormat="1" x14ac:dyDescent="0.35"/>
    <row r="533" spans="1:8" x14ac:dyDescent="0.35">
      <c r="A533" t="s">
        <v>22</v>
      </c>
      <c r="B533" t="s">
        <v>23</v>
      </c>
      <c r="C533" t="s">
        <v>24</v>
      </c>
      <c r="D533" t="s">
        <v>25</v>
      </c>
      <c r="E533" t="s">
        <v>26</v>
      </c>
    </row>
    <row r="534" spans="1:8" x14ac:dyDescent="0.35">
      <c r="A534" t="s">
        <v>27</v>
      </c>
      <c r="B534" t="s">
        <v>28</v>
      </c>
      <c r="C534" t="s">
        <v>178</v>
      </c>
    </row>
    <row r="535" spans="1:8" x14ac:dyDescent="0.35">
      <c r="A535" t="s">
        <v>27</v>
      </c>
      <c r="B535" t="s">
        <v>30</v>
      </c>
      <c r="C535" t="s">
        <v>111</v>
      </c>
    </row>
    <row r="536" spans="1:8" x14ac:dyDescent="0.35">
      <c r="A536" t="s">
        <v>27</v>
      </c>
      <c r="B536" t="s">
        <v>31</v>
      </c>
    </row>
    <row r="537" spans="1:8" x14ac:dyDescent="0.35">
      <c r="A537" t="s">
        <v>32</v>
      </c>
      <c r="B537" t="s">
        <v>33</v>
      </c>
      <c r="C537" t="s">
        <v>27</v>
      </c>
    </row>
    <row r="538" spans="1:8" x14ac:dyDescent="0.35">
      <c r="A538" t="s">
        <v>34</v>
      </c>
      <c r="B538" t="s">
        <v>35</v>
      </c>
      <c r="C538" t="s">
        <v>141</v>
      </c>
    </row>
    <row r="539" spans="1:8" x14ac:dyDescent="0.35">
      <c r="A539" t="s">
        <v>36</v>
      </c>
      <c r="B539" t="s">
        <v>37</v>
      </c>
      <c r="C539" t="s">
        <v>38</v>
      </c>
      <c r="D539">
        <v>3</v>
      </c>
    </row>
    <row r="540" spans="1:8" x14ac:dyDescent="0.35">
      <c r="A540" t="s">
        <v>39</v>
      </c>
      <c r="B540" t="s">
        <v>40</v>
      </c>
      <c r="C540" t="s">
        <v>41</v>
      </c>
      <c r="D540" t="s">
        <v>42</v>
      </c>
    </row>
    <row r="541" spans="1:8" x14ac:dyDescent="0.35">
      <c r="A541" t="s">
        <v>43</v>
      </c>
      <c r="B541" t="s">
        <v>44</v>
      </c>
      <c r="C541" t="s">
        <v>40</v>
      </c>
      <c r="D541" t="s">
        <v>41</v>
      </c>
      <c r="E541" t="s">
        <v>42</v>
      </c>
    </row>
    <row r="542" spans="1:8" x14ac:dyDescent="0.35">
      <c r="A542" t="s">
        <v>45</v>
      </c>
      <c r="B542" t="s">
        <v>46</v>
      </c>
      <c r="C542" t="s">
        <v>41</v>
      </c>
      <c r="D542" t="s">
        <v>45</v>
      </c>
    </row>
    <row r="543" spans="1:8" x14ac:dyDescent="0.35">
      <c r="A543" t="s">
        <v>47</v>
      </c>
      <c r="B543" t="s">
        <v>48</v>
      </c>
      <c r="C543" t="s">
        <v>49</v>
      </c>
      <c r="D543">
        <v>55</v>
      </c>
    </row>
    <row r="544" spans="1:8" x14ac:dyDescent="0.35">
      <c r="A544" t="s">
        <v>27</v>
      </c>
      <c r="B544" t="s">
        <v>35</v>
      </c>
      <c r="C544" t="s">
        <v>139</v>
      </c>
    </row>
    <row r="545" spans="1:7" x14ac:dyDescent="0.35">
      <c r="A545" t="s">
        <v>50</v>
      </c>
      <c r="B545" t="s">
        <v>35</v>
      </c>
      <c r="C545" t="s">
        <v>140</v>
      </c>
    </row>
    <row r="546" spans="1:7" x14ac:dyDescent="0.35">
      <c r="A546" t="s">
        <v>51</v>
      </c>
      <c r="B546" t="s">
        <v>35</v>
      </c>
      <c r="C546" t="s">
        <v>179</v>
      </c>
    </row>
    <row r="547" spans="1:7" x14ac:dyDescent="0.35">
      <c r="A547" t="s">
        <v>52</v>
      </c>
      <c r="B547" t="s">
        <v>35</v>
      </c>
      <c r="C547" t="s">
        <v>142</v>
      </c>
    </row>
    <row r="548" spans="1:7" x14ac:dyDescent="0.35">
      <c r="A548" t="s">
        <v>53</v>
      </c>
      <c r="B548" t="s">
        <v>35</v>
      </c>
      <c r="C548" t="s">
        <v>143</v>
      </c>
    </row>
    <row r="549" spans="1:7" x14ac:dyDescent="0.35">
      <c r="A549" t="s">
        <v>54</v>
      </c>
      <c r="B549" t="s">
        <v>35</v>
      </c>
      <c r="C549" t="s">
        <v>144</v>
      </c>
    </row>
    <row r="550" spans="1:7" x14ac:dyDescent="0.35">
      <c r="A550" t="s">
        <v>54</v>
      </c>
      <c r="B550" t="s">
        <v>33</v>
      </c>
      <c r="C550" t="s">
        <v>55</v>
      </c>
    </row>
    <row r="551" spans="1:7" x14ac:dyDescent="0.35">
      <c r="A551" t="s">
        <v>25</v>
      </c>
    </row>
    <row r="552" spans="1:7" x14ac:dyDescent="0.35">
      <c r="A552" t="s">
        <v>56</v>
      </c>
    </row>
    <row r="553" spans="1:7" x14ac:dyDescent="0.35">
      <c r="B553" t="s">
        <v>57</v>
      </c>
      <c r="C553" t="s">
        <v>58</v>
      </c>
      <c r="D553" t="s">
        <v>59</v>
      </c>
      <c r="E553" t="s">
        <v>60</v>
      </c>
      <c r="F553" t="s">
        <v>61</v>
      </c>
      <c r="G553" t="s">
        <v>62</v>
      </c>
    </row>
    <row r="554" spans="1:7" x14ac:dyDescent="0.35">
      <c r="A554" t="s">
        <v>63</v>
      </c>
      <c r="B554" t="s">
        <v>64</v>
      </c>
      <c r="C554">
        <v>74</v>
      </c>
      <c r="D554">
        <v>55226</v>
      </c>
      <c r="E554">
        <v>0.64100000000000001</v>
      </c>
      <c r="F554">
        <v>47281.288</v>
      </c>
      <c r="G554">
        <v>0.748</v>
      </c>
    </row>
    <row r="555" spans="1:7" x14ac:dyDescent="0.35">
      <c r="A555" t="s">
        <v>65</v>
      </c>
      <c r="B555" t="s">
        <v>66</v>
      </c>
      <c r="C555">
        <v>75</v>
      </c>
      <c r="D555">
        <v>1146</v>
      </c>
      <c r="E555">
        <v>2.738</v>
      </c>
      <c r="F555">
        <v>65.334000000000003</v>
      </c>
      <c r="G555">
        <v>4.4480000000000004</v>
      </c>
    </row>
    <row r="556" spans="1:7" x14ac:dyDescent="0.35">
      <c r="A556" t="s">
        <v>65</v>
      </c>
      <c r="B556" t="s">
        <v>67</v>
      </c>
      <c r="C556">
        <v>202</v>
      </c>
      <c r="D556">
        <v>96</v>
      </c>
      <c r="E556">
        <v>8.5259999999999998</v>
      </c>
      <c r="F556">
        <v>51.555999999999997</v>
      </c>
      <c r="G556">
        <v>9.1739999999999995</v>
      </c>
    </row>
    <row r="557" spans="1:7" x14ac:dyDescent="0.35">
      <c r="A557" t="s">
        <v>68</v>
      </c>
      <c r="B557" t="s">
        <v>69</v>
      </c>
      <c r="C557">
        <v>208</v>
      </c>
      <c r="D557">
        <v>3641</v>
      </c>
      <c r="E557">
        <v>1.196</v>
      </c>
      <c r="F557">
        <v>247.113</v>
      </c>
      <c r="G557">
        <v>4.5970000000000004</v>
      </c>
    </row>
    <row r="558" spans="1:7" x14ac:dyDescent="0.35">
      <c r="A558" t="s">
        <v>63</v>
      </c>
      <c r="B558" t="s">
        <v>70</v>
      </c>
      <c r="C558">
        <v>209</v>
      </c>
      <c r="D558">
        <v>431845</v>
      </c>
      <c r="E558">
        <v>0.89500000000000002</v>
      </c>
      <c r="F558">
        <v>419009.91700000002</v>
      </c>
      <c r="G558">
        <v>1.2270000000000001</v>
      </c>
    </row>
    <row r="559" spans="1:7" x14ac:dyDescent="0.35">
      <c r="A559" t="s">
        <v>65</v>
      </c>
      <c r="B559" t="s">
        <v>71</v>
      </c>
      <c r="C559">
        <v>114</v>
      </c>
      <c r="D559">
        <v>2254</v>
      </c>
      <c r="E559">
        <v>1.4</v>
      </c>
      <c r="F559">
        <v>225.65700000000001</v>
      </c>
      <c r="G559">
        <v>13.932</v>
      </c>
    </row>
    <row r="560" spans="1:7" x14ac:dyDescent="0.35">
      <c r="A560" t="s">
        <v>63</v>
      </c>
      <c r="B560" t="s">
        <v>72</v>
      </c>
      <c r="C560">
        <v>115</v>
      </c>
      <c r="D560">
        <v>527665</v>
      </c>
      <c r="E560">
        <v>0.98</v>
      </c>
      <c r="F560">
        <v>491446.11499999999</v>
      </c>
      <c r="G560">
        <v>1.26</v>
      </c>
    </row>
    <row r="561" spans="1:11" x14ac:dyDescent="0.35">
      <c r="A561" t="s">
        <v>73</v>
      </c>
      <c r="B561" t="s">
        <v>74</v>
      </c>
    </row>
    <row r="562" spans="1:11" x14ac:dyDescent="0.35">
      <c r="B562" t="s">
        <v>57</v>
      </c>
      <c r="C562" t="s">
        <v>58</v>
      </c>
      <c r="D562" t="s">
        <v>75</v>
      </c>
      <c r="E562" t="s">
        <v>76</v>
      </c>
      <c r="F562" t="s">
        <v>77</v>
      </c>
      <c r="G562" t="s">
        <v>78</v>
      </c>
      <c r="H562" t="s">
        <v>79</v>
      </c>
      <c r="I562" s="11" t="s">
        <v>112</v>
      </c>
      <c r="J562" s="11" t="s">
        <v>113</v>
      </c>
      <c r="K562" s="11" t="s">
        <v>114</v>
      </c>
    </row>
    <row r="563" spans="1:11" x14ac:dyDescent="0.35">
      <c r="A563" t="s">
        <v>63</v>
      </c>
      <c r="B563" t="s">
        <v>64</v>
      </c>
      <c r="C563">
        <v>74</v>
      </c>
      <c r="D563">
        <v>55225.875999999997</v>
      </c>
      <c r="E563" t="s">
        <v>80</v>
      </c>
    </row>
    <row r="564" spans="1:11" x14ac:dyDescent="0.35">
      <c r="A564" t="s">
        <v>65</v>
      </c>
      <c r="B564" t="s">
        <v>66</v>
      </c>
      <c r="C564">
        <v>75</v>
      </c>
      <c r="D564">
        <v>1.9E-2</v>
      </c>
      <c r="E564">
        <v>0.91400000000000003</v>
      </c>
      <c r="F564">
        <v>0.03</v>
      </c>
      <c r="G564">
        <v>2.9</v>
      </c>
      <c r="H564" t="s">
        <v>80</v>
      </c>
      <c r="I564">
        <f>(50.75+0.5)/0.5</f>
        <v>102.5</v>
      </c>
      <c r="J564">
        <f>$E$564*$I$564/1000</f>
        <v>9.3685000000000004E-2</v>
      </c>
      <c r="K564">
        <f>(I564*E564)/1000</f>
        <v>9.3685000000000004E-2</v>
      </c>
    </row>
    <row r="565" spans="1:11" x14ac:dyDescent="0.35">
      <c r="A565" t="s">
        <v>65</v>
      </c>
      <c r="B565" t="s">
        <v>67</v>
      </c>
      <c r="C565">
        <v>202</v>
      </c>
      <c r="D565">
        <v>0</v>
      </c>
      <c r="E565">
        <v>0.01</v>
      </c>
      <c r="F565">
        <v>0</v>
      </c>
      <c r="G565">
        <v>18.7</v>
      </c>
      <c r="H565" t="s">
        <v>80</v>
      </c>
      <c r="I565">
        <f>(50.75+0.5)/0.5</f>
        <v>102.5</v>
      </c>
      <c r="J565" t="s">
        <v>115</v>
      </c>
      <c r="K565">
        <f t="shared" ref="K565:K568" si="0">(I565*E565)/1000</f>
        <v>1.0249999999999999E-3</v>
      </c>
    </row>
    <row r="566" spans="1:11" x14ac:dyDescent="0.35">
      <c r="A566" t="s">
        <v>68</v>
      </c>
      <c r="B566" t="s">
        <v>69</v>
      </c>
      <c r="C566">
        <v>208</v>
      </c>
      <c r="D566">
        <v>8.0000000000000002E-3</v>
      </c>
      <c r="E566">
        <v>0.16</v>
      </c>
      <c r="F566">
        <v>0</v>
      </c>
      <c r="G566">
        <v>0.6</v>
      </c>
      <c r="H566" t="s">
        <v>80</v>
      </c>
      <c r="I566">
        <f>(50.75+0.5)/0.5</f>
        <v>102.5</v>
      </c>
      <c r="J566" t="s">
        <v>115</v>
      </c>
      <c r="K566">
        <f t="shared" si="0"/>
        <v>1.6399999999999998E-2</v>
      </c>
    </row>
    <row r="567" spans="1:11" x14ac:dyDescent="0.35">
      <c r="A567" t="s">
        <v>63</v>
      </c>
      <c r="B567" t="s">
        <v>70</v>
      </c>
      <c r="C567">
        <v>209</v>
      </c>
      <c r="D567">
        <v>431844.59299999999</v>
      </c>
      <c r="E567" t="s">
        <v>80</v>
      </c>
    </row>
    <row r="568" spans="1:11" x14ac:dyDescent="0.35">
      <c r="A568" t="s">
        <v>65</v>
      </c>
      <c r="B568" t="s">
        <v>71</v>
      </c>
      <c r="C568">
        <v>114</v>
      </c>
      <c r="D568">
        <v>4.0000000000000001E-3</v>
      </c>
      <c r="E568">
        <v>0.13600000000000001</v>
      </c>
      <c r="F568">
        <v>0</v>
      </c>
      <c r="G568">
        <v>0.6</v>
      </c>
      <c r="H568" t="s">
        <v>80</v>
      </c>
      <c r="I568">
        <f>(50.75+0.5)/0.5</f>
        <v>102.5</v>
      </c>
      <c r="J568" t="s">
        <v>115</v>
      </c>
      <c r="K568">
        <f t="shared" si="0"/>
        <v>1.3940000000000001E-2</v>
      </c>
    </row>
    <row r="569" spans="1:11" x14ac:dyDescent="0.35">
      <c r="A569" t="s">
        <v>63</v>
      </c>
      <c r="B569" t="s">
        <v>72</v>
      </c>
      <c r="C569">
        <v>115</v>
      </c>
      <c r="D569">
        <v>527664.50100000005</v>
      </c>
      <c r="E569" t="s">
        <v>80</v>
      </c>
    </row>
    <row r="570" spans="1:11" s="10" customFormat="1" x14ac:dyDescent="0.35"/>
    <row r="571" spans="1:11" x14ac:dyDescent="0.35">
      <c r="A571" t="s">
        <v>22</v>
      </c>
      <c r="B571" t="s">
        <v>23</v>
      </c>
      <c r="C571" t="s">
        <v>24</v>
      </c>
      <c r="D571" t="s">
        <v>25</v>
      </c>
      <c r="E571" t="s">
        <v>26</v>
      </c>
    </row>
    <row r="572" spans="1:11" x14ac:dyDescent="0.35">
      <c r="A572" t="s">
        <v>27</v>
      </c>
      <c r="B572" t="s">
        <v>28</v>
      </c>
      <c r="C572" t="s">
        <v>180</v>
      </c>
    </row>
    <row r="573" spans="1:11" x14ac:dyDescent="0.35">
      <c r="A573" t="s">
        <v>27</v>
      </c>
      <c r="B573" t="s">
        <v>30</v>
      </c>
      <c r="C573" t="s">
        <v>116</v>
      </c>
    </row>
    <row r="574" spans="1:11" x14ac:dyDescent="0.35">
      <c r="A574" t="s">
        <v>27</v>
      </c>
      <c r="B574" t="s">
        <v>31</v>
      </c>
      <c r="C574" t="s">
        <v>102</v>
      </c>
    </row>
    <row r="575" spans="1:11" x14ac:dyDescent="0.35">
      <c r="A575" t="s">
        <v>32</v>
      </c>
      <c r="B575" t="s">
        <v>33</v>
      </c>
      <c r="C575" t="s">
        <v>27</v>
      </c>
    </row>
    <row r="576" spans="1:11" x14ac:dyDescent="0.35">
      <c r="A576" t="s">
        <v>34</v>
      </c>
      <c r="B576" t="s">
        <v>35</v>
      </c>
      <c r="C576" t="s">
        <v>141</v>
      </c>
    </row>
    <row r="577" spans="1:7" x14ac:dyDescent="0.35">
      <c r="A577" t="s">
        <v>36</v>
      </c>
      <c r="B577" t="s">
        <v>37</v>
      </c>
      <c r="C577" t="s">
        <v>38</v>
      </c>
      <c r="D577">
        <v>3</v>
      </c>
    </row>
    <row r="578" spans="1:7" x14ac:dyDescent="0.35">
      <c r="A578" t="s">
        <v>39</v>
      </c>
      <c r="B578" t="s">
        <v>40</v>
      </c>
      <c r="C578" t="s">
        <v>41</v>
      </c>
      <c r="D578" t="s">
        <v>42</v>
      </c>
    </row>
    <row r="579" spans="1:7" x14ac:dyDescent="0.35">
      <c r="A579" t="s">
        <v>43</v>
      </c>
      <c r="B579" t="s">
        <v>44</v>
      </c>
      <c r="C579" t="s">
        <v>40</v>
      </c>
      <c r="D579" t="s">
        <v>41</v>
      </c>
      <c r="E579" t="s">
        <v>42</v>
      </c>
    </row>
    <row r="580" spans="1:7" x14ac:dyDescent="0.35">
      <c r="A580" t="s">
        <v>45</v>
      </c>
      <c r="B580" t="s">
        <v>46</v>
      </c>
      <c r="C580" t="s">
        <v>41</v>
      </c>
      <c r="D580" t="s">
        <v>45</v>
      </c>
    </row>
    <row r="581" spans="1:7" x14ac:dyDescent="0.35">
      <c r="A581" t="s">
        <v>47</v>
      </c>
      <c r="B581" t="s">
        <v>48</v>
      </c>
      <c r="C581" t="s">
        <v>49</v>
      </c>
      <c r="D581">
        <v>55</v>
      </c>
    </row>
    <row r="582" spans="1:7" x14ac:dyDescent="0.35">
      <c r="A582" t="s">
        <v>27</v>
      </c>
      <c r="B582" t="s">
        <v>35</v>
      </c>
      <c r="C582" t="s">
        <v>139</v>
      </c>
    </row>
    <row r="583" spans="1:7" x14ac:dyDescent="0.35">
      <c r="A583" t="s">
        <v>50</v>
      </c>
      <c r="B583" t="s">
        <v>35</v>
      </c>
      <c r="C583" t="s">
        <v>140</v>
      </c>
    </row>
    <row r="584" spans="1:7" x14ac:dyDescent="0.35">
      <c r="A584" t="s">
        <v>51</v>
      </c>
      <c r="B584" t="s">
        <v>35</v>
      </c>
      <c r="C584" t="s">
        <v>181</v>
      </c>
    </row>
    <row r="585" spans="1:7" x14ac:dyDescent="0.35">
      <c r="A585" t="s">
        <v>52</v>
      </c>
      <c r="B585" t="s">
        <v>35</v>
      </c>
      <c r="C585" t="s">
        <v>142</v>
      </c>
    </row>
    <row r="586" spans="1:7" x14ac:dyDescent="0.35">
      <c r="A586" t="s">
        <v>53</v>
      </c>
      <c r="B586" t="s">
        <v>35</v>
      </c>
      <c r="C586" t="s">
        <v>143</v>
      </c>
    </row>
    <row r="587" spans="1:7" x14ac:dyDescent="0.35">
      <c r="A587" t="s">
        <v>54</v>
      </c>
      <c r="B587" t="s">
        <v>35</v>
      </c>
      <c r="C587" t="s">
        <v>144</v>
      </c>
    </row>
    <row r="588" spans="1:7" x14ac:dyDescent="0.35">
      <c r="A588" t="s">
        <v>54</v>
      </c>
      <c r="B588" t="s">
        <v>33</v>
      </c>
      <c r="C588" t="s">
        <v>55</v>
      </c>
    </row>
    <row r="589" spans="1:7" x14ac:dyDescent="0.35">
      <c r="A589" t="s">
        <v>25</v>
      </c>
    </row>
    <row r="590" spans="1:7" x14ac:dyDescent="0.35">
      <c r="A590" t="s">
        <v>56</v>
      </c>
    </row>
    <row r="591" spans="1:7" x14ac:dyDescent="0.35">
      <c r="B591" t="s">
        <v>57</v>
      </c>
      <c r="C591" t="s">
        <v>58</v>
      </c>
      <c r="D591" t="s">
        <v>59</v>
      </c>
      <c r="E591" t="s">
        <v>60</v>
      </c>
      <c r="F591" t="s">
        <v>61</v>
      </c>
      <c r="G591" t="s">
        <v>62</v>
      </c>
    </row>
    <row r="592" spans="1:7" x14ac:dyDescent="0.35">
      <c r="A592" t="s">
        <v>63</v>
      </c>
      <c r="B592" t="s">
        <v>64</v>
      </c>
      <c r="C592">
        <v>74</v>
      </c>
      <c r="D592">
        <v>56229</v>
      </c>
      <c r="E592">
        <v>0.53400000000000003</v>
      </c>
      <c r="F592">
        <v>47281.288</v>
      </c>
      <c r="G592">
        <v>0.748</v>
      </c>
    </row>
    <row r="593" spans="1:11" x14ac:dyDescent="0.35">
      <c r="A593" t="s">
        <v>65</v>
      </c>
      <c r="B593" t="s">
        <v>66</v>
      </c>
      <c r="C593">
        <v>75</v>
      </c>
      <c r="D593">
        <v>4686</v>
      </c>
      <c r="E593">
        <v>2.0259999999999998</v>
      </c>
      <c r="F593">
        <v>65.334000000000003</v>
      </c>
      <c r="G593">
        <v>4.4480000000000004</v>
      </c>
    </row>
    <row r="594" spans="1:11" x14ac:dyDescent="0.35">
      <c r="A594" t="s">
        <v>65</v>
      </c>
      <c r="B594" t="s">
        <v>67</v>
      </c>
      <c r="C594">
        <v>202</v>
      </c>
      <c r="D594">
        <v>8377</v>
      </c>
      <c r="E594">
        <v>0.14299999999999999</v>
      </c>
      <c r="F594">
        <v>51.555999999999997</v>
      </c>
      <c r="G594">
        <v>9.1739999999999995</v>
      </c>
    </row>
    <row r="595" spans="1:11" x14ac:dyDescent="0.35">
      <c r="A595" t="s">
        <v>68</v>
      </c>
      <c r="B595" t="s">
        <v>69</v>
      </c>
      <c r="C595">
        <v>208</v>
      </c>
      <c r="D595">
        <v>46078</v>
      </c>
      <c r="E595">
        <v>0.35899999999999999</v>
      </c>
      <c r="F595">
        <v>247.113</v>
      </c>
      <c r="G595">
        <v>4.5970000000000004</v>
      </c>
    </row>
    <row r="596" spans="1:11" x14ac:dyDescent="0.35">
      <c r="A596" t="s">
        <v>63</v>
      </c>
      <c r="B596" t="s">
        <v>70</v>
      </c>
      <c r="C596">
        <v>209</v>
      </c>
      <c r="D596">
        <v>428071</v>
      </c>
      <c r="E596">
        <v>0.20499999999999999</v>
      </c>
      <c r="F596">
        <v>419009.91700000002</v>
      </c>
      <c r="G596">
        <v>1.2270000000000001</v>
      </c>
    </row>
    <row r="597" spans="1:11" x14ac:dyDescent="0.35">
      <c r="A597" t="s">
        <v>65</v>
      </c>
      <c r="B597" t="s">
        <v>71</v>
      </c>
      <c r="C597">
        <v>114</v>
      </c>
      <c r="D597">
        <v>31939</v>
      </c>
      <c r="E597">
        <v>0.39600000000000002</v>
      </c>
      <c r="F597">
        <v>225.65700000000001</v>
      </c>
      <c r="G597">
        <v>13.932</v>
      </c>
    </row>
    <row r="598" spans="1:11" x14ac:dyDescent="0.35">
      <c r="A598" t="s">
        <v>63</v>
      </c>
      <c r="B598" t="s">
        <v>72</v>
      </c>
      <c r="C598">
        <v>115</v>
      </c>
      <c r="D598">
        <v>532486</v>
      </c>
      <c r="E598">
        <v>1.1140000000000001</v>
      </c>
      <c r="F598">
        <v>491446.11499999999</v>
      </c>
      <c r="G598">
        <v>1.26</v>
      </c>
    </row>
    <row r="599" spans="1:11" x14ac:dyDescent="0.35">
      <c r="A599" t="s">
        <v>73</v>
      </c>
      <c r="B599" t="s">
        <v>74</v>
      </c>
    </row>
    <row r="600" spans="1:11" x14ac:dyDescent="0.35">
      <c r="B600" t="s">
        <v>57</v>
      </c>
      <c r="C600" t="s">
        <v>58</v>
      </c>
      <c r="D600" t="s">
        <v>75</v>
      </c>
      <c r="E600" t="s">
        <v>76</v>
      </c>
      <c r="F600" t="s">
        <v>77</v>
      </c>
      <c r="G600" t="s">
        <v>78</v>
      </c>
      <c r="H600" t="s">
        <v>79</v>
      </c>
      <c r="I600" s="11" t="s">
        <v>112</v>
      </c>
      <c r="J600" s="11" t="s">
        <v>113</v>
      </c>
      <c r="K600" s="11" t="s">
        <v>117</v>
      </c>
    </row>
    <row r="601" spans="1:11" x14ac:dyDescent="0.35">
      <c r="A601" t="s">
        <v>63</v>
      </c>
      <c r="B601" t="s">
        <v>64</v>
      </c>
      <c r="C601">
        <v>74</v>
      </c>
      <c r="D601">
        <v>56228.548999999999</v>
      </c>
      <c r="E601" t="s">
        <v>80</v>
      </c>
    </row>
    <row r="602" spans="1:11" x14ac:dyDescent="0.35">
      <c r="A602" t="s">
        <v>65</v>
      </c>
      <c r="B602" t="s">
        <v>66</v>
      </c>
      <c r="C602">
        <v>75</v>
      </c>
      <c r="D602">
        <v>8.2000000000000003E-2</v>
      </c>
      <c r="E602">
        <v>3.867</v>
      </c>
      <c r="F602">
        <v>0.1</v>
      </c>
      <c r="G602">
        <v>2.5</v>
      </c>
      <c r="H602" t="s">
        <v>80</v>
      </c>
      <c r="I602">
        <f>(50.75+0.5)/0.5</f>
        <v>102.5</v>
      </c>
      <c r="J602">
        <f>$E$602*$I$602/1000</f>
        <v>0.39636749999999998</v>
      </c>
      <c r="K602">
        <f>((((J602-K564)*1000)/I602)/2)*100</f>
        <v>147.64999999999998</v>
      </c>
    </row>
    <row r="603" spans="1:11" x14ac:dyDescent="0.35">
      <c r="A603" t="s">
        <v>65</v>
      </c>
      <c r="B603" t="s">
        <v>67</v>
      </c>
      <c r="C603">
        <v>202</v>
      </c>
      <c r="D603">
        <v>1.9E-2</v>
      </c>
      <c r="E603">
        <v>1.9059999999999999</v>
      </c>
      <c r="F603">
        <v>0.01</v>
      </c>
      <c r="G603">
        <v>0.3</v>
      </c>
      <c r="H603" t="s">
        <v>80</v>
      </c>
      <c r="I603">
        <f>(50.75+0.5)/0.5</f>
        <v>102.5</v>
      </c>
      <c r="J603">
        <f>$E$603*$I$603/1000</f>
        <v>0.19536499999999998</v>
      </c>
      <c r="K603">
        <f t="shared" ref="K603:K606" si="1">((((J603-K565)*1000)/I603)/2)*100</f>
        <v>94.799999999999983</v>
      </c>
    </row>
    <row r="604" spans="1:11" x14ac:dyDescent="0.35">
      <c r="A604" t="s">
        <v>68</v>
      </c>
      <c r="B604" t="s">
        <v>69</v>
      </c>
      <c r="C604">
        <v>208</v>
      </c>
      <c r="D604">
        <v>0.107</v>
      </c>
      <c r="E604">
        <v>2.19</v>
      </c>
      <c r="F604">
        <v>0</v>
      </c>
      <c r="G604">
        <v>0.2</v>
      </c>
      <c r="H604" t="s">
        <v>80</v>
      </c>
      <c r="I604">
        <f>(50.75+0.5)/0.5</f>
        <v>102.5</v>
      </c>
      <c r="J604">
        <f>$E$604*$I$604/1000</f>
        <v>0.22447500000000001</v>
      </c>
      <c r="K604">
        <f t="shared" si="1"/>
        <v>101.50000000000001</v>
      </c>
    </row>
    <row r="605" spans="1:11" x14ac:dyDescent="0.35">
      <c r="A605" t="s">
        <v>63</v>
      </c>
      <c r="B605" t="s">
        <v>70</v>
      </c>
      <c r="C605">
        <v>209</v>
      </c>
      <c r="D605">
        <v>428070.87800000003</v>
      </c>
      <c r="E605" t="s">
        <v>80</v>
      </c>
    </row>
    <row r="606" spans="1:11" x14ac:dyDescent="0.35">
      <c r="A606" t="s">
        <v>65</v>
      </c>
      <c r="B606" t="s">
        <v>71</v>
      </c>
      <c r="C606">
        <v>114</v>
      </c>
      <c r="D606">
        <v>0.06</v>
      </c>
      <c r="E606">
        <v>2.1269999999999998</v>
      </c>
      <c r="F606">
        <v>0.03</v>
      </c>
      <c r="G606">
        <v>1.3</v>
      </c>
      <c r="H606" t="s">
        <v>80</v>
      </c>
      <c r="I606">
        <f>(50.75+0.5)/0.5</f>
        <v>102.5</v>
      </c>
      <c r="J606">
        <f>$E$606*$I$606/1000</f>
        <v>0.21801749999999998</v>
      </c>
      <c r="K606">
        <f t="shared" si="1"/>
        <v>99.549999999999983</v>
      </c>
    </row>
    <row r="607" spans="1:11" x14ac:dyDescent="0.35">
      <c r="A607" t="s">
        <v>63</v>
      </c>
      <c r="B607" t="s">
        <v>72</v>
      </c>
      <c r="C607">
        <v>115</v>
      </c>
      <c r="D607">
        <v>532485.50100000005</v>
      </c>
      <c r="E607" t="s">
        <v>80</v>
      </c>
    </row>
    <row r="608" spans="1:11" s="10" customFormat="1" x14ac:dyDescent="0.35"/>
    <row r="609" spans="1:5" x14ac:dyDescent="0.35">
      <c r="A609" t="s">
        <v>22</v>
      </c>
      <c r="B609" t="s">
        <v>23</v>
      </c>
      <c r="C609" t="s">
        <v>24</v>
      </c>
      <c r="D609" t="s">
        <v>25</v>
      </c>
      <c r="E609" t="s">
        <v>26</v>
      </c>
    </row>
    <row r="610" spans="1:5" x14ac:dyDescent="0.35">
      <c r="A610" t="s">
        <v>27</v>
      </c>
      <c r="B610" t="s">
        <v>28</v>
      </c>
      <c r="C610" t="s">
        <v>162</v>
      </c>
    </row>
    <row r="611" spans="1:5" x14ac:dyDescent="0.35">
      <c r="A611" t="s">
        <v>27</v>
      </c>
      <c r="B611" t="s">
        <v>30</v>
      </c>
      <c r="C611" t="s">
        <v>118</v>
      </c>
    </row>
    <row r="612" spans="1:5" x14ac:dyDescent="0.35">
      <c r="A612" t="s">
        <v>27</v>
      </c>
      <c r="B612" t="s">
        <v>31</v>
      </c>
      <c r="C612" t="s">
        <v>162</v>
      </c>
    </row>
    <row r="613" spans="1:5" x14ac:dyDescent="0.35">
      <c r="A613" t="s">
        <v>32</v>
      </c>
      <c r="B613" t="s">
        <v>33</v>
      </c>
      <c r="C613" t="s">
        <v>27</v>
      </c>
    </row>
    <row r="614" spans="1:5" x14ac:dyDescent="0.35">
      <c r="A614" t="s">
        <v>34</v>
      </c>
      <c r="B614" t="s">
        <v>35</v>
      </c>
      <c r="C614" t="s">
        <v>141</v>
      </c>
    </row>
    <row r="615" spans="1:5" x14ac:dyDescent="0.35">
      <c r="A615" t="s">
        <v>36</v>
      </c>
      <c r="B615" t="s">
        <v>37</v>
      </c>
      <c r="C615" t="s">
        <v>38</v>
      </c>
      <c r="D615">
        <v>3</v>
      </c>
    </row>
    <row r="616" spans="1:5" x14ac:dyDescent="0.35">
      <c r="A616" t="s">
        <v>39</v>
      </c>
      <c r="B616" t="s">
        <v>40</v>
      </c>
      <c r="C616" t="s">
        <v>41</v>
      </c>
      <c r="D616" t="s">
        <v>42</v>
      </c>
    </row>
    <row r="617" spans="1:5" x14ac:dyDescent="0.35">
      <c r="A617" t="s">
        <v>43</v>
      </c>
      <c r="B617" t="s">
        <v>44</v>
      </c>
      <c r="C617" t="s">
        <v>40</v>
      </c>
      <c r="D617" t="s">
        <v>41</v>
      </c>
      <c r="E617" t="s">
        <v>42</v>
      </c>
    </row>
    <row r="618" spans="1:5" x14ac:dyDescent="0.35">
      <c r="A618" t="s">
        <v>45</v>
      </c>
      <c r="B618" t="s">
        <v>46</v>
      </c>
      <c r="C618" t="s">
        <v>41</v>
      </c>
      <c r="D618" t="s">
        <v>45</v>
      </c>
    </row>
    <row r="619" spans="1:5" x14ac:dyDescent="0.35">
      <c r="A619" t="s">
        <v>47</v>
      </c>
      <c r="B619" t="s">
        <v>48</v>
      </c>
      <c r="C619" t="s">
        <v>49</v>
      </c>
      <c r="D619">
        <v>55</v>
      </c>
    </row>
    <row r="620" spans="1:5" x14ac:dyDescent="0.35">
      <c r="A620" t="s">
        <v>27</v>
      </c>
      <c r="B620" t="s">
        <v>35</v>
      </c>
      <c r="C620" t="s">
        <v>139</v>
      </c>
    </row>
    <row r="621" spans="1:5" x14ac:dyDescent="0.35">
      <c r="A621" t="s">
        <v>50</v>
      </c>
      <c r="B621" t="s">
        <v>35</v>
      </c>
      <c r="C621" t="s">
        <v>140</v>
      </c>
    </row>
    <row r="622" spans="1:5" x14ac:dyDescent="0.35">
      <c r="A622" t="s">
        <v>51</v>
      </c>
      <c r="B622" t="s">
        <v>35</v>
      </c>
      <c r="C622" t="s">
        <v>163</v>
      </c>
    </row>
    <row r="623" spans="1:5" x14ac:dyDescent="0.35">
      <c r="A623" t="s">
        <v>52</v>
      </c>
      <c r="B623" t="s">
        <v>35</v>
      </c>
      <c r="C623" t="s">
        <v>142</v>
      </c>
    </row>
    <row r="624" spans="1:5" x14ac:dyDescent="0.35">
      <c r="A624" t="s">
        <v>53</v>
      </c>
      <c r="B624" t="s">
        <v>35</v>
      </c>
      <c r="C624" t="s">
        <v>143</v>
      </c>
    </row>
    <row r="625" spans="1:8" x14ac:dyDescent="0.35">
      <c r="A625" t="s">
        <v>54</v>
      </c>
      <c r="B625" t="s">
        <v>35</v>
      </c>
      <c r="C625" t="s">
        <v>144</v>
      </c>
    </row>
    <row r="626" spans="1:8" x14ac:dyDescent="0.35">
      <c r="A626" t="s">
        <v>54</v>
      </c>
      <c r="B626" t="s">
        <v>33</v>
      </c>
      <c r="C626" t="s">
        <v>55</v>
      </c>
    </row>
    <row r="627" spans="1:8" x14ac:dyDescent="0.35">
      <c r="A627" t="s">
        <v>25</v>
      </c>
    </row>
    <row r="628" spans="1:8" x14ac:dyDescent="0.35">
      <c r="A628" t="s">
        <v>56</v>
      </c>
    </row>
    <row r="629" spans="1:8" x14ac:dyDescent="0.35">
      <c r="B629" t="s">
        <v>57</v>
      </c>
      <c r="C629" t="s">
        <v>58</v>
      </c>
      <c r="D629" t="s">
        <v>59</v>
      </c>
      <c r="E629" t="s">
        <v>60</v>
      </c>
      <c r="F629" t="s">
        <v>61</v>
      </c>
      <c r="G629" t="s">
        <v>62</v>
      </c>
    </row>
    <row r="630" spans="1:8" x14ac:dyDescent="0.35">
      <c r="A630" t="s">
        <v>63</v>
      </c>
      <c r="B630" t="s">
        <v>64</v>
      </c>
      <c r="C630">
        <v>74</v>
      </c>
      <c r="D630">
        <v>51679</v>
      </c>
      <c r="E630">
        <v>1.778</v>
      </c>
      <c r="F630">
        <v>47281.288</v>
      </c>
      <c r="G630">
        <v>0.748</v>
      </c>
    </row>
    <row r="631" spans="1:8" x14ac:dyDescent="0.35">
      <c r="A631" t="s">
        <v>65</v>
      </c>
      <c r="B631" t="s">
        <v>66</v>
      </c>
      <c r="C631">
        <v>75</v>
      </c>
      <c r="D631">
        <v>254</v>
      </c>
      <c r="E631">
        <v>4.7190000000000003</v>
      </c>
      <c r="F631">
        <v>65.334000000000003</v>
      </c>
      <c r="G631">
        <v>4.4480000000000004</v>
      </c>
    </row>
    <row r="632" spans="1:8" x14ac:dyDescent="0.35">
      <c r="A632" t="s">
        <v>65</v>
      </c>
      <c r="B632" t="s">
        <v>67</v>
      </c>
      <c r="C632">
        <v>202</v>
      </c>
      <c r="D632">
        <v>105</v>
      </c>
      <c r="E632">
        <v>13.061999999999999</v>
      </c>
      <c r="F632">
        <v>51.555999999999997</v>
      </c>
      <c r="G632">
        <v>9.1739999999999995</v>
      </c>
    </row>
    <row r="633" spans="1:8" x14ac:dyDescent="0.35">
      <c r="A633" t="s">
        <v>68</v>
      </c>
      <c r="B633" t="s">
        <v>69</v>
      </c>
      <c r="C633">
        <v>208</v>
      </c>
      <c r="D633">
        <v>289</v>
      </c>
      <c r="E633">
        <v>21.257999999999999</v>
      </c>
      <c r="F633">
        <v>247.113</v>
      </c>
      <c r="G633">
        <v>4.5970000000000004</v>
      </c>
    </row>
    <row r="634" spans="1:8" x14ac:dyDescent="0.35">
      <c r="A634" t="s">
        <v>63</v>
      </c>
      <c r="B634" t="s">
        <v>70</v>
      </c>
      <c r="C634">
        <v>209</v>
      </c>
      <c r="D634">
        <v>471222</v>
      </c>
      <c r="E634">
        <v>1.1339999999999999</v>
      </c>
      <c r="F634">
        <v>419009.91700000002</v>
      </c>
      <c r="G634">
        <v>1.2270000000000001</v>
      </c>
    </row>
    <row r="635" spans="1:8" x14ac:dyDescent="0.35">
      <c r="A635" t="s">
        <v>65</v>
      </c>
      <c r="B635" t="s">
        <v>71</v>
      </c>
      <c r="C635">
        <v>114</v>
      </c>
      <c r="D635">
        <v>252</v>
      </c>
      <c r="E635">
        <v>16.881</v>
      </c>
      <c r="F635">
        <v>225.65700000000001</v>
      </c>
      <c r="G635">
        <v>13.932</v>
      </c>
    </row>
    <row r="636" spans="1:8" x14ac:dyDescent="0.35">
      <c r="A636" t="s">
        <v>63</v>
      </c>
      <c r="B636" t="s">
        <v>72</v>
      </c>
      <c r="C636">
        <v>115</v>
      </c>
      <c r="D636">
        <v>535785</v>
      </c>
      <c r="E636">
        <v>0.753</v>
      </c>
      <c r="F636">
        <v>491446.11499999999</v>
      </c>
      <c r="G636">
        <v>1.26</v>
      </c>
    </row>
    <row r="637" spans="1:8" x14ac:dyDescent="0.35">
      <c r="A637" t="s">
        <v>73</v>
      </c>
      <c r="B637" t="s">
        <v>74</v>
      </c>
    </row>
    <row r="638" spans="1:8" x14ac:dyDescent="0.35">
      <c r="B638" t="s">
        <v>57</v>
      </c>
      <c r="C638" t="s">
        <v>58</v>
      </c>
      <c r="D638" t="s">
        <v>75</v>
      </c>
      <c r="E638" t="s">
        <v>76</v>
      </c>
      <c r="F638" t="s">
        <v>77</v>
      </c>
      <c r="G638" t="s">
        <v>78</v>
      </c>
      <c r="H638" t="s">
        <v>79</v>
      </c>
    </row>
    <row r="639" spans="1:8" x14ac:dyDescent="0.35">
      <c r="A639" t="s">
        <v>63</v>
      </c>
      <c r="B639" t="s">
        <v>64</v>
      </c>
      <c r="C639">
        <v>74</v>
      </c>
      <c r="D639">
        <v>51678.686999999998</v>
      </c>
      <c r="E639" t="s">
        <v>80</v>
      </c>
    </row>
    <row r="640" spans="1:8" x14ac:dyDescent="0.35">
      <c r="A640" t="s">
        <v>65</v>
      </c>
      <c r="B640" t="s">
        <v>66</v>
      </c>
      <c r="C640">
        <v>75</v>
      </c>
      <c r="D640">
        <v>4.0000000000000001E-3</v>
      </c>
      <c r="E640">
        <v>0.16700000000000001</v>
      </c>
      <c r="F640">
        <v>0.01</v>
      </c>
      <c r="G640">
        <v>4.7</v>
      </c>
      <c r="H640" t="s">
        <v>80</v>
      </c>
    </row>
    <row r="641" spans="1:8" x14ac:dyDescent="0.35">
      <c r="A641" t="s">
        <v>65</v>
      </c>
      <c r="B641" t="s">
        <v>67</v>
      </c>
      <c r="C641">
        <v>202</v>
      </c>
      <c r="D641">
        <v>0</v>
      </c>
      <c r="E641">
        <v>0.01</v>
      </c>
      <c r="F641">
        <v>0</v>
      </c>
      <c r="G641">
        <v>27.7</v>
      </c>
      <c r="H641" t="s">
        <v>80</v>
      </c>
    </row>
    <row r="642" spans="1:8" x14ac:dyDescent="0.35">
      <c r="A642" t="s">
        <v>68</v>
      </c>
      <c r="B642" t="s">
        <v>69</v>
      </c>
      <c r="C642">
        <v>208</v>
      </c>
      <c r="D642">
        <v>0</v>
      </c>
      <c r="E642">
        <v>0</v>
      </c>
      <c r="F642">
        <v>0</v>
      </c>
      <c r="G642">
        <v>532.20000000000005</v>
      </c>
      <c r="H642" t="s">
        <v>80</v>
      </c>
    </row>
    <row r="643" spans="1:8" x14ac:dyDescent="0.35">
      <c r="A643" t="s">
        <v>63</v>
      </c>
      <c r="B643" t="s">
        <v>70</v>
      </c>
      <c r="C643">
        <v>209</v>
      </c>
      <c r="D643">
        <v>471222.33299999998</v>
      </c>
      <c r="E643" t="s">
        <v>80</v>
      </c>
    </row>
    <row r="644" spans="1:8" x14ac:dyDescent="0.35">
      <c r="A644" t="s">
        <v>65</v>
      </c>
      <c r="B644" t="s">
        <v>71</v>
      </c>
      <c r="C644">
        <v>114</v>
      </c>
      <c r="D644">
        <v>0</v>
      </c>
      <c r="E644">
        <v>0</v>
      </c>
      <c r="F644">
        <v>0</v>
      </c>
      <c r="G644">
        <v>676.6</v>
      </c>
      <c r="H644" t="s">
        <v>80</v>
      </c>
    </row>
    <row r="645" spans="1:8" x14ac:dyDescent="0.35">
      <c r="A645" t="s">
        <v>63</v>
      </c>
      <c r="B645" t="s">
        <v>72</v>
      </c>
      <c r="C645">
        <v>115</v>
      </c>
      <c r="D645">
        <v>535784.82900000003</v>
      </c>
      <c r="E645" t="s">
        <v>80</v>
      </c>
    </row>
    <row r="646" spans="1:8" s="10" customFormat="1" x14ac:dyDescent="0.35"/>
    <row r="647" spans="1:8" x14ac:dyDescent="0.35">
      <c r="A647" t="s">
        <v>22</v>
      </c>
      <c r="B647" t="s">
        <v>23</v>
      </c>
      <c r="C647" t="s">
        <v>24</v>
      </c>
      <c r="D647" t="s">
        <v>25</v>
      </c>
      <c r="E647" t="s">
        <v>26</v>
      </c>
    </row>
    <row r="648" spans="1:8" x14ac:dyDescent="0.35">
      <c r="A648" t="s">
        <v>27</v>
      </c>
      <c r="B648" t="s">
        <v>28</v>
      </c>
      <c r="C648" t="s">
        <v>171</v>
      </c>
    </row>
    <row r="649" spans="1:8" x14ac:dyDescent="0.35">
      <c r="A649" t="s">
        <v>27</v>
      </c>
      <c r="B649" t="s">
        <v>30</v>
      </c>
      <c r="C649" t="s">
        <v>119</v>
      </c>
    </row>
    <row r="650" spans="1:8" x14ac:dyDescent="0.35">
      <c r="A650" t="s">
        <v>27</v>
      </c>
      <c r="B650" t="s">
        <v>31</v>
      </c>
      <c r="C650" t="s">
        <v>171</v>
      </c>
    </row>
    <row r="651" spans="1:8" x14ac:dyDescent="0.35">
      <c r="A651" t="s">
        <v>32</v>
      </c>
      <c r="B651" t="s">
        <v>33</v>
      </c>
      <c r="C651" t="s">
        <v>27</v>
      </c>
    </row>
    <row r="652" spans="1:8" x14ac:dyDescent="0.35">
      <c r="A652" t="s">
        <v>34</v>
      </c>
      <c r="B652" t="s">
        <v>35</v>
      </c>
      <c r="C652" t="s">
        <v>141</v>
      </c>
    </row>
    <row r="653" spans="1:8" x14ac:dyDescent="0.35">
      <c r="A653" t="s">
        <v>36</v>
      </c>
      <c r="B653" t="s">
        <v>37</v>
      </c>
      <c r="C653" t="s">
        <v>38</v>
      </c>
      <c r="D653">
        <v>3</v>
      </c>
    </row>
    <row r="654" spans="1:8" x14ac:dyDescent="0.35">
      <c r="A654" t="s">
        <v>39</v>
      </c>
      <c r="B654" t="s">
        <v>40</v>
      </c>
      <c r="C654" t="s">
        <v>41</v>
      </c>
      <c r="D654" t="s">
        <v>42</v>
      </c>
    </row>
    <row r="655" spans="1:8" x14ac:dyDescent="0.35">
      <c r="A655" t="s">
        <v>43</v>
      </c>
      <c r="B655" t="s">
        <v>44</v>
      </c>
      <c r="C655" t="s">
        <v>40</v>
      </c>
      <c r="D655" t="s">
        <v>41</v>
      </c>
      <c r="E655" t="s">
        <v>42</v>
      </c>
    </row>
    <row r="656" spans="1:8" x14ac:dyDescent="0.35">
      <c r="A656" t="s">
        <v>45</v>
      </c>
      <c r="B656" t="s">
        <v>46</v>
      </c>
      <c r="C656" t="s">
        <v>41</v>
      </c>
      <c r="D656" t="s">
        <v>45</v>
      </c>
    </row>
    <row r="657" spans="1:7" x14ac:dyDescent="0.35">
      <c r="A657" t="s">
        <v>47</v>
      </c>
      <c r="B657" t="s">
        <v>48</v>
      </c>
      <c r="C657" t="s">
        <v>49</v>
      </c>
      <c r="D657">
        <v>55</v>
      </c>
    </row>
    <row r="658" spans="1:7" x14ac:dyDescent="0.35">
      <c r="A658" t="s">
        <v>27</v>
      </c>
      <c r="B658" t="s">
        <v>35</v>
      </c>
      <c r="C658" t="s">
        <v>139</v>
      </c>
    </row>
    <row r="659" spans="1:7" x14ac:dyDescent="0.35">
      <c r="A659" t="s">
        <v>50</v>
      </c>
      <c r="B659" t="s">
        <v>35</v>
      </c>
      <c r="C659" t="s">
        <v>140</v>
      </c>
    </row>
    <row r="660" spans="1:7" x14ac:dyDescent="0.35">
      <c r="A660" t="s">
        <v>51</v>
      </c>
      <c r="B660" t="s">
        <v>35</v>
      </c>
      <c r="C660" t="s">
        <v>172</v>
      </c>
    </row>
    <row r="661" spans="1:7" x14ac:dyDescent="0.35">
      <c r="A661" t="s">
        <v>52</v>
      </c>
      <c r="B661" t="s">
        <v>35</v>
      </c>
      <c r="C661" t="s">
        <v>142</v>
      </c>
    </row>
    <row r="662" spans="1:7" x14ac:dyDescent="0.35">
      <c r="A662" t="s">
        <v>53</v>
      </c>
      <c r="B662" t="s">
        <v>35</v>
      </c>
      <c r="C662" t="s">
        <v>143</v>
      </c>
    </row>
    <row r="663" spans="1:7" x14ac:dyDescent="0.35">
      <c r="A663" t="s">
        <v>54</v>
      </c>
      <c r="B663" t="s">
        <v>35</v>
      </c>
      <c r="C663" t="s">
        <v>144</v>
      </c>
    </row>
    <row r="664" spans="1:7" x14ac:dyDescent="0.35">
      <c r="A664" t="s">
        <v>54</v>
      </c>
      <c r="B664" t="s">
        <v>33</v>
      </c>
      <c r="C664" t="s">
        <v>55</v>
      </c>
    </row>
    <row r="665" spans="1:7" x14ac:dyDescent="0.35">
      <c r="A665" t="s">
        <v>25</v>
      </c>
    </row>
    <row r="666" spans="1:7" x14ac:dyDescent="0.35">
      <c r="A666" t="s">
        <v>56</v>
      </c>
    </row>
    <row r="667" spans="1:7" x14ac:dyDescent="0.35">
      <c r="B667" t="s">
        <v>57</v>
      </c>
      <c r="C667" t="s">
        <v>58</v>
      </c>
      <c r="D667" t="s">
        <v>59</v>
      </c>
      <c r="E667" t="s">
        <v>60</v>
      </c>
      <c r="F667" t="s">
        <v>61</v>
      </c>
      <c r="G667" t="s">
        <v>62</v>
      </c>
    </row>
    <row r="668" spans="1:7" x14ac:dyDescent="0.35">
      <c r="A668" t="s">
        <v>63</v>
      </c>
      <c r="B668" t="s">
        <v>64</v>
      </c>
      <c r="C668">
        <v>74</v>
      </c>
      <c r="D668">
        <v>59367</v>
      </c>
      <c r="E668">
        <v>0.81599999999999995</v>
      </c>
      <c r="F668">
        <v>47281.288</v>
      </c>
      <c r="G668">
        <v>0.748</v>
      </c>
    </row>
    <row r="669" spans="1:7" x14ac:dyDescent="0.35">
      <c r="A669" t="s">
        <v>65</v>
      </c>
      <c r="B669" t="s">
        <v>66</v>
      </c>
      <c r="C669">
        <v>75</v>
      </c>
      <c r="D669">
        <v>214</v>
      </c>
      <c r="E669">
        <v>2.6549999999999998</v>
      </c>
      <c r="F669">
        <v>65.334000000000003</v>
      </c>
      <c r="G669">
        <v>4.4480000000000004</v>
      </c>
    </row>
    <row r="670" spans="1:7" x14ac:dyDescent="0.35">
      <c r="A670" t="s">
        <v>65</v>
      </c>
      <c r="B670" t="s">
        <v>67</v>
      </c>
      <c r="C670">
        <v>202</v>
      </c>
      <c r="D670">
        <v>80</v>
      </c>
      <c r="E670">
        <v>11.644</v>
      </c>
      <c r="F670">
        <v>51.555999999999997</v>
      </c>
      <c r="G670">
        <v>9.1739999999999995</v>
      </c>
    </row>
    <row r="671" spans="1:7" x14ac:dyDescent="0.35">
      <c r="A671" t="s">
        <v>68</v>
      </c>
      <c r="B671" t="s">
        <v>69</v>
      </c>
      <c r="C671">
        <v>208</v>
      </c>
      <c r="D671">
        <v>3639</v>
      </c>
      <c r="E671">
        <v>0.80100000000000005</v>
      </c>
      <c r="F671">
        <v>247.113</v>
      </c>
      <c r="G671">
        <v>4.5970000000000004</v>
      </c>
    </row>
    <row r="672" spans="1:7" x14ac:dyDescent="0.35">
      <c r="A672" t="s">
        <v>63</v>
      </c>
      <c r="B672" t="s">
        <v>70</v>
      </c>
      <c r="C672">
        <v>209</v>
      </c>
      <c r="D672">
        <v>499074</v>
      </c>
      <c r="E672">
        <v>1.4790000000000001</v>
      </c>
      <c r="F672">
        <v>419009.91700000002</v>
      </c>
      <c r="G672">
        <v>1.2270000000000001</v>
      </c>
    </row>
    <row r="673" spans="1:11" x14ac:dyDescent="0.35">
      <c r="A673" t="s">
        <v>65</v>
      </c>
      <c r="B673" t="s">
        <v>71</v>
      </c>
      <c r="C673">
        <v>114</v>
      </c>
      <c r="D673">
        <v>208</v>
      </c>
      <c r="E673">
        <v>8.3759999999999994</v>
      </c>
      <c r="F673">
        <v>225.65700000000001</v>
      </c>
      <c r="G673">
        <v>13.932</v>
      </c>
    </row>
    <row r="674" spans="1:11" x14ac:dyDescent="0.35">
      <c r="A674" t="s">
        <v>63</v>
      </c>
      <c r="B674" t="s">
        <v>72</v>
      </c>
      <c r="C674">
        <v>115</v>
      </c>
      <c r="D674">
        <v>636929</v>
      </c>
      <c r="E674">
        <v>0.88700000000000001</v>
      </c>
      <c r="F674">
        <v>491446.11499999999</v>
      </c>
      <c r="G674">
        <v>1.26</v>
      </c>
    </row>
    <row r="675" spans="1:11" x14ac:dyDescent="0.35">
      <c r="A675" t="s">
        <v>73</v>
      </c>
      <c r="B675" t="s">
        <v>74</v>
      </c>
    </row>
    <row r="676" spans="1:11" x14ac:dyDescent="0.35">
      <c r="B676" t="s">
        <v>57</v>
      </c>
      <c r="C676" t="s">
        <v>58</v>
      </c>
      <c r="D676" t="s">
        <v>75</v>
      </c>
      <c r="E676" t="s">
        <v>76</v>
      </c>
      <c r="F676" t="s">
        <v>77</v>
      </c>
      <c r="G676" t="s">
        <v>78</v>
      </c>
      <c r="H676" t="s">
        <v>79</v>
      </c>
      <c r="I676" s="11" t="s">
        <v>112</v>
      </c>
      <c r="J676" s="11" t="s">
        <v>113</v>
      </c>
      <c r="K676" s="11" t="s">
        <v>114</v>
      </c>
    </row>
    <row r="677" spans="1:11" x14ac:dyDescent="0.35">
      <c r="A677" t="s">
        <v>63</v>
      </c>
      <c r="B677" t="s">
        <v>64</v>
      </c>
      <c r="C677">
        <v>74</v>
      </c>
      <c r="D677">
        <v>59367.341999999997</v>
      </c>
      <c r="E677" t="s">
        <v>80</v>
      </c>
    </row>
    <row r="678" spans="1:11" x14ac:dyDescent="0.35">
      <c r="A678" t="s">
        <v>65</v>
      </c>
      <c r="B678" t="s">
        <v>66</v>
      </c>
      <c r="C678">
        <v>75</v>
      </c>
      <c r="D678">
        <v>2E-3</v>
      </c>
      <c r="E678">
        <v>0.105</v>
      </c>
      <c r="F678">
        <v>0.01</v>
      </c>
      <c r="G678">
        <v>5.0999999999999996</v>
      </c>
      <c r="H678" t="s">
        <v>80</v>
      </c>
      <c r="I678">
        <f>(50.75+0.1312)/0.1312</f>
        <v>387.81402439024384</v>
      </c>
      <c r="J678" t="s">
        <v>115</v>
      </c>
      <c r="K678">
        <f>(I678*E678)/1000</f>
        <v>4.07204725609756E-2</v>
      </c>
    </row>
    <row r="679" spans="1:11" x14ac:dyDescent="0.35">
      <c r="A679" t="s">
        <v>65</v>
      </c>
      <c r="B679" t="s">
        <v>67</v>
      </c>
      <c r="C679">
        <v>202</v>
      </c>
      <c r="D679">
        <v>0</v>
      </c>
      <c r="E679">
        <v>4.0000000000000001E-3</v>
      </c>
      <c r="F679">
        <v>0</v>
      </c>
      <c r="G679">
        <v>44.4</v>
      </c>
      <c r="H679" t="s">
        <v>80</v>
      </c>
      <c r="I679">
        <f t="shared" ref="I679:I682" si="2">(50.75+0.1312)/0.1312</f>
        <v>387.81402439024384</v>
      </c>
      <c r="J679" t="s">
        <v>115</v>
      </c>
      <c r="K679">
        <f t="shared" ref="K679:K682" si="3">(I679*E679)/1000</f>
        <v>1.5512560975609756E-3</v>
      </c>
    </row>
    <row r="680" spans="1:11" x14ac:dyDescent="0.35">
      <c r="A680" t="s">
        <v>68</v>
      </c>
      <c r="B680" t="s">
        <v>69</v>
      </c>
      <c r="C680">
        <v>208</v>
      </c>
      <c r="D680">
        <v>7.0000000000000001E-3</v>
      </c>
      <c r="E680">
        <v>0.13700000000000001</v>
      </c>
      <c r="F680">
        <v>0</v>
      </c>
      <c r="G680">
        <v>2.2000000000000002</v>
      </c>
      <c r="H680" t="s">
        <v>80</v>
      </c>
      <c r="I680">
        <f t="shared" si="2"/>
        <v>387.81402439024384</v>
      </c>
      <c r="J680" t="s">
        <v>115</v>
      </c>
      <c r="K680">
        <f t="shared" si="3"/>
        <v>5.3130521341463413E-2</v>
      </c>
    </row>
    <row r="681" spans="1:11" x14ac:dyDescent="0.35">
      <c r="A681" t="s">
        <v>63</v>
      </c>
      <c r="B681" t="s">
        <v>70</v>
      </c>
      <c r="C681">
        <v>209</v>
      </c>
      <c r="D681">
        <v>499073.85700000002</v>
      </c>
      <c r="E681" t="s">
        <v>80</v>
      </c>
    </row>
    <row r="682" spans="1:11" x14ac:dyDescent="0.35">
      <c r="A682" t="s">
        <v>65</v>
      </c>
      <c r="B682" t="s">
        <v>71</v>
      </c>
      <c r="C682">
        <v>114</v>
      </c>
      <c r="D682">
        <v>0</v>
      </c>
      <c r="E682">
        <v>-5.0000000000000001E-3</v>
      </c>
      <c r="F682">
        <v>0</v>
      </c>
      <c r="G682">
        <v>20.100000000000001</v>
      </c>
      <c r="H682" t="s">
        <v>80</v>
      </c>
      <c r="I682">
        <f t="shared" si="2"/>
        <v>387.81402439024384</v>
      </c>
      <c r="J682" t="s">
        <v>115</v>
      </c>
      <c r="K682">
        <f t="shared" si="3"/>
        <v>-1.9390701219512193E-3</v>
      </c>
    </row>
    <row r="683" spans="1:11" x14ac:dyDescent="0.35">
      <c r="A683" t="s">
        <v>63</v>
      </c>
      <c r="B683" t="s">
        <v>72</v>
      </c>
      <c r="C683">
        <v>115</v>
      </c>
      <c r="D683">
        <v>636928.57900000003</v>
      </c>
      <c r="E683" t="s">
        <v>80</v>
      </c>
    </row>
    <row r="684" spans="1:11" s="10" customFormat="1" x14ac:dyDescent="0.35"/>
    <row r="685" spans="1:11" x14ac:dyDescent="0.35">
      <c r="A685" t="s">
        <v>22</v>
      </c>
      <c r="B685" t="s">
        <v>23</v>
      </c>
      <c r="C685" t="s">
        <v>24</v>
      </c>
      <c r="D685" t="s">
        <v>25</v>
      </c>
      <c r="E685" t="s">
        <v>26</v>
      </c>
    </row>
    <row r="686" spans="1:11" x14ac:dyDescent="0.35">
      <c r="A686" t="s">
        <v>27</v>
      </c>
      <c r="B686" t="s">
        <v>28</v>
      </c>
      <c r="C686" t="s">
        <v>173</v>
      </c>
    </row>
    <row r="687" spans="1:11" x14ac:dyDescent="0.35">
      <c r="A687" t="s">
        <v>27</v>
      </c>
      <c r="B687" t="s">
        <v>30</v>
      </c>
      <c r="C687" t="s">
        <v>120</v>
      </c>
    </row>
    <row r="688" spans="1:11" x14ac:dyDescent="0.35">
      <c r="A688" t="s">
        <v>27</v>
      </c>
      <c r="B688" t="s">
        <v>31</v>
      </c>
      <c r="C688" t="s">
        <v>121</v>
      </c>
    </row>
    <row r="689" spans="1:5" x14ac:dyDescent="0.35">
      <c r="A689" t="s">
        <v>32</v>
      </c>
      <c r="B689" t="s">
        <v>33</v>
      </c>
      <c r="C689" t="s">
        <v>27</v>
      </c>
    </row>
    <row r="690" spans="1:5" x14ac:dyDescent="0.35">
      <c r="A690" t="s">
        <v>34</v>
      </c>
      <c r="B690" t="s">
        <v>35</v>
      </c>
      <c r="C690" t="s">
        <v>141</v>
      </c>
    </row>
    <row r="691" spans="1:5" x14ac:dyDescent="0.35">
      <c r="A691" t="s">
        <v>36</v>
      </c>
      <c r="B691" t="s">
        <v>37</v>
      </c>
      <c r="C691" t="s">
        <v>38</v>
      </c>
      <c r="D691">
        <v>3</v>
      </c>
    </row>
    <row r="692" spans="1:5" x14ac:dyDescent="0.35">
      <c r="A692" t="s">
        <v>39</v>
      </c>
      <c r="B692" t="s">
        <v>40</v>
      </c>
      <c r="C692" t="s">
        <v>41</v>
      </c>
      <c r="D692" t="s">
        <v>42</v>
      </c>
    </row>
    <row r="693" spans="1:5" x14ac:dyDescent="0.35">
      <c r="A693" t="s">
        <v>43</v>
      </c>
      <c r="B693" t="s">
        <v>44</v>
      </c>
      <c r="C693" t="s">
        <v>40</v>
      </c>
      <c r="D693" t="s">
        <v>41</v>
      </c>
      <c r="E693" t="s">
        <v>42</v>
      </c>
    </row>
    <row r="694" spans="1:5" x14ac:dyDescent="0.35">
      <c r="A694" t="s">
        <v>45</v>
      </c>
      <c r="B694" t="s">
        <v>46</v>
      </c>
      <c r="C694" t="s">
        <v>41</v>
      </c>
      <c r="D694" t="s">
        <v>45</v>
      </c>
    </row>
    <row r="695" spans="1:5" x14ac:dyDescent="0.35">
      <c r="A695" t="s">
        <v>47</v>
      </c>
      <c r="B695" t="s">
        <v>48</v>
      </c>
      <c r="C695" t="s">
        <v>49</v>
      </c>
      <c r="D695">
        <v>55</v>
      </c>
    </row>
    <row r="696" spans="1:5" x14ac:dyDescent="0.35">
      <c r="A696" t="s">
        <v>27</v>
      </c>
      <c r="B696" t="s">
        <v>35</v>
      </c>
      <c r="C696" t="s">
        <v>139</v>
      </c>
    </row>
    <row r="697" spans="1:5" x14ac:dyDescent="0.35">
      <c r="A697" t="s">
        <v>50</v>
      </c>
      <c r="B697" t="s">
        <v>35</v>
      </c>
      <c r="C697" t="s">
        <v>140</v>
      </c>
    </row>
    <row r="698" spans="1:5" x14ac:dyDescent="0.35">
      <c r="A698" t="s">
        <v>51</v>
      </c>
      <c r="B698" t="s">
        <v>35</v>
      </c>
      <c r="C698" t="s">
        <v>174</v>
      </c>
    </row>
    <row r="699" spans="1:5" x14ac:dyDescent="0.35">
      <c r="A699" t="s">
        <v>52</v>
      </c>
      <c r="B699" t="s">
        <v>35</v>
      </c>
      <c r="C699" t="s">
        <v>142</v>
      </c>
    </row>
    <row r="700" spans="1:5" x14ac:dyDescent="0.35">
      <c r="A700" t="s">
        <v>53</v>
      </c>
      <c r="B700" t="s">
        <v>35</v>
      </c>
      <c r="C700" t="s">
        <v>143</v>
      </c>
    </row>
    <row r="701" spans="1:5" x14ac:dyDescent="0.35">
      <c r="A701" t="s">
        <v>54</v>
      </c>
      <c r="B701" t="s">
        <v>35</v>
      </c>
      <c r="C701" t="s">
        <v>144</v>
      </c>
    </row>
    <row r="702" spans="1:5" x14ac:dyDescent="0.35">
      <c r="A702" t="s">
        <v>54</v>
      </c>
      <c r="B702" t="s">
        <v>33</v>
      </c>
      <c r="C702" t="s">
        <v>55</v>
      </c>
    </row>
    <row r="703" spans="1:5" x14ac:dyDescent="0.35">
      <c r="A703" t="s">
        <v>25</v>
      </c>
    </row>
    <row r="704" spans="1:5" x14ac:dyDescent="0.35">
      <c r="A704" t="s">
        <v>56</v>
      </c>
    </row>
    <row r="705" spans="1:11" x14ac:dyDescent="0.35">
      <c r="B705" t="s">
        <v>57</v>
      </c>
      <c r="C705" t="s">
        <v>58</v>
      </c>
      <c r="D705" t="s">
        <v>59</v>
      </c>
      <c r="E705" t="s">
        <v>60</v>
      </c>
      <c r="F705" t="s">
        <v>61</v>
      </c>
      <c r="G705" t="s">
        <v>62</v>
      </c>
    </row>
    <row r="706" spans="1:11" x14ac:dyDescent="0.35">
      <c r="A706" t="s">
        <v>63</v>
      </c>
      <c r="B706" t="s">
        <v>64</v>
      </c>
      <c r="C706">
        <v>74</v>
      </c>
      <c r="D706">
        <v>58651</v>
      </c>
      <c r="E706">
        <v>1.2150000000000001</v>
      </c>
      <c r="F706">
        <v>47281.288</v>
      </c>
      <c r="G706">
        <v>0.748</v>
      </c>
    </row>
    <row r="707" spans="1:11" x14ac:dyDescent="0.35">
      <c r="A707" t="s">
        <v>65</v>
      </c>
      <c r="B707" t="s">
        <v>66</v>
      </c>
      <c r="C707">
        <v>75</v>
      </c>
      <c r="D707">
        <v>3890</v>
      </c>
      <c r="E707">
        <v>0.5</v>
      </c>
      <c r="F707">
        <v>65.334000000000003</v>
      </c>
      <c r="G707">
        <v>4.4480000000000004</v>
      </c>
    </row>
    <row r="708" spans="1:11" x14ac:dyDescent="0.35">
      <c r="A708" t="s">
        <v>65</v>
      </c>
      <c r="B708" t="s">
        <v>67</v>
      </c>
      <c r="C708">
        <v>202</v>
      </c>
      <c r="D708">
        <v>9095</v>
      </c>
      <c r="E708">
        <v>0.76300000000000001</v>
      </c>
      <c r="F708">
        <v>51.555999999999997</v>
      </c>
      <c r="G708">
        <v>9.1739999999999995</v>
      </c>
    </row>
    <row r="709" spans="1:11" x14ac:dyDescent="0.35">
      <c r="A709" t="s">
        <v>68</v>
      </c>
      <c r="B709" t="s">
        <v>69</v>
      </c>
      <c r="C709">
        <v>208</v>
      </c>
      <c r="D709">
        <v>49945</v>
      </c>
      <c r="E709">
        <v>0.63300000000000001</v>
      </c>
      <c r="F709">
        <v>247.113</v>
      </c>
      <c r="G709">
        <v>4.5970000000000004</v>
      </c>
    </row>
    <row r="710" spans="1:11" x14ac:dyDescent="0.35">
      <c r="A710" t="s">
        <v>63</v>
      </c>
      <c r="B710" t="s">
        <v>70</v>
      </c>
      <c r="C710">
        <v>209</v>
      </c>
      <c r="D710">
        <v>494092</v>
      </c>
      <c r="E710">
        <v>0.69399999999999995</v>
      </c>
      <c r="F710">
        <v>419009.91700000002</v>
      </c>
      <c r="G710">
        <v>1.2270000000000001</v>
      </c>
    </row>
    <row r="711" spans="1:11" x14ac:dyDescent="0.35">
      <c r="A711" t="s">
        <v>65</v>
      </c>
      <c r="B711" t="s">
        <v>71</v>
      </c>
      <c r="C711">
        <v>114</v>
      </c>
      <c r="D711">
        <v>35401</v>
      </c>
      <c r="E711">
        <v>1.274</v>
      </c>
      <c r="F711">
        <v>225.65700000000001</v>
      </c>
      <c r="G711">
        <v>13.932</v>
      </c>
    </row>
    <row r="712" spans="1:11" x14ac:dyDescent="0.35">
      <c r="A712" t="s">
        <v>63</v>
      </c>
      <c r="B712" t="s">
        <v>72</v>
      </c>
      <c r="C712">
        <v>115</v>
      </c>
      <c r="D712">
        <v>626271</v>
      </c>
      <c r="E712">
        <v>0.39700000000000002</v>
      </c>
      <c r="F712">
        <v>491446.11499999999</v>
      </c>
      <c r="G712">
        <v>1.26</v>
      </c>
    </row>
    <row r="713" spans="1:11" x14ac:dyDescent="0.35">
      <c r="A713" t="s">
        <v>73</v>
      </c>
      <c r="B713" t="s">
        <v>74</v>
      </c>
    </row>
    <row r="714" spans="1:11" x14ac:dyDescent="0.35">
      <c r="B714" t="s">
        <v>57</v>
      </c>
      <c r="C714" t="s">
        <v>58</v>
      </c>
      <c r="D714" t="s">
        <v>75</v>
      </c>
      <c r="E714" t="s">
        <v>76</v>
      </c>
      <c r="F714" t="s">
        <v>77</v>
      </c>
      <c r="G714" t="s">
        <v>78</v>
      </c>
      <c r="H714" t="s">
        <v>79</v>
      </c>
      <c r="I714" s="11" t="s">
        <v>112</v>
      </c>
      <c r="J714" s="11" t="s">
        <v>113</v>
      </c>
      <c r="K714" s="11" t="s">
        <v>117</v>
      </c>
    </row>
    <row r="715" spans="1:11" x14ac:dyDescent="0.35">
      <c r="A715" t="s">
        <v>63</v>
      </c>
      <c r="B715" t="s">
        <v>64</v>
      </c>
      <c r="C715">
        <v>74</v>
      </c>
      <c r="D715">
        <v>58651.27</v>
      </c>
      <c r="E715" t="s">
        <v>80</v>
      </c>
    </row>
    <row r="716" spans="1:11" x14ac:dyDescent="0.35">
      <c r="A716" t="s">
        <v>65</v>
      </c>
      <c r="B716" t="s">
        <v>66</v>
      </c>
      <c r="C716">
        <v>75</v>
      </c>
      <c r="D716">
        <v>6.5000000000000002E-2</v>
      </c>
      <c r="E716">
        <v>3.0640000000000001</v>
      </c>
      <c r="F716">
        <v>0.05</v>
      </c>
      <c r="G716">
        <v>1.7</v>
      </c>
      <c r="H716" t="s">
        <v>80</v>
      </c>
      <c r="I716">
        <f>(50.75+0.1804)/0.1804</f>
        <v>282.31929046563192</v>
      </c>
      <c r="J716">
        <f>$E$716*$I$716/1000</f>
        <v>0.86502630598669628</v>
      </c>
      <c r="K716">
        <f>((((J716-K678)*1000)/I716)/2)*100</f>
        <v>145.98822348734745</v>
      </c>
    </row>
    <row r="717" spans="1:11" x14ac:dyDescent="0.35">
      <c r="A717" t="s">
        <v>65</v>
      </c>
      <c r="B717" t="s">
        <v>67</v>
      </c>
      <c r="C717">
        <v>202</v>
      </c>
      <c r="D717">
        <v>1.7999999999999999E-2</v>
      </c>
      <c r="E717">
        <v>1.792</v>
      </c>
      <c r="F717">
        <v>0.03</v>
      </c>
      <c r="G717">
        <v>1.5</v>
      </c>
      <c r="H717" t="s">
        <v>80</v>
      </c>
      <c r="I717">
        <f t="shared" ref="I717:I720" si="4">(50.75+0.1804)/0.1804</f>
        <v>282.31929046563192</v>
      </c>
      <c r="J717">
        <f>$E$717*$I$717/1000</f>
        <v>0.50591616851441235</v>
      </c>
      <c r="K717">
        <f t="shared" ref="K717:K720" si="5">((((J717-K679)*1000)/I717)/2)*100</f>
        <v>89.325265656660832</v>
      </c>
    </row>
    <row r="718" spans="1:11" x14ac:dyDescent="0.35">
      <c r="A718" t="s">
        <v>68</v>
      </c>
      <c r="B718" t="s">
        <v>69</v>
      </c>
      <c r="C718">
        <v>208</v>
      </c>
      <c r="D718">
        <v>0.1</v>
      </c>
      <c r="E718">
        <v>2.056</v>
      </c>
      <c r="F718">
        <v>0.02</v>
      </c>
      <c r="G718">
        <v>1.2</v>
      </c>
      <c r="H718" t="s">
        <v>80</v>
      </c>
      <c r="I718">
        <f t="shared" si="4"/>
        <v>282.31929046563192</v>
      </c>
      <c r="J718">
        <f>$E$718*$I$718/1000</f>
        <v>0.58044846119733928</v>
      </c>
      <c r="K718">
        <f t="shared" si="5"/>
        <v>93.39034874063428</v>
      </c>
    </row>
    <row r="719" spans="1:11" x14ac:dyDescent="0.35">
      <c r="A719" t="s">
        <v>63</v>
      </c>
      <c r="B719" t="s">
        <v>70</v>
      </c>
      <c r="C719">
        <v>209</v>
      </c>
      <c r="D719">
        <v>494091.69099999999</v>
      </c>
      <c r="E719" t="s">
        <v>80</v>
      </c>
    </row>
    <row r="720" spans="1:11" x14ac:dyDescent="0.35">
      <c r="A720" t="s">
        <v>65</v>
      </c>
      <c r="B720" t="s">
        <v>71</v>
      </c>
      <c r="C720">
        <v>114</v>
      </c>
      <c r="D720">
        <v>5.6000000000000001E-2</v>
      </c>
      <c r="E720">
        <v>2.0030000000000001</v>
      </c>
      <c r="F720">
        <v>0.02</v>
      </c>
      <c r="G720">
        <v>0.9</v>
      </c>
      <c r="H720" t="s">
        <v>80</v>
      </c>
      <c r="I720">
        <f t="shared" si="4"/>
        <v>282.31929046563192</v>
      </c>
      <c r="J720">
        <f>$E$720*$I$720/1000</f>
        <v>0.56548553880266084</v>
      </c>
      <c r="K720">
        <f t="shared" si="5"/>
        <v>100.49341792917397</v>
      </c>
    </row>
    <row r="721" spans="1:5" x14ac:dyDescent="0.35">
      <c r="A721" t="s">
        <v>63</v>
      </c>
      <c r="B721" t="s">
        <v>72</v>
      </c>
      <c r="C721">
        <v>115</v>
      </c>
      <c r="D721">
        <v>626270.82400000002</v>
      </c>
      <c r="E721" t="s">
        <v>80</v>
      </c>
    </row>
    <row r="722" spans="1:5" s="10" customFormat="1" x14ac:dyDescent="0.35"/>
    <row r="723" spans="1:5" x14ac:dyDescent="0.35">
      <c r="A723" t="s">
        <v>22</v>
      </c>
      <c r="B723" t="s">
        <v>23</v>
      </c>
      <c r="C723" t="s">
        <v>24</v>
      </c>
      <c r="D723" t="s">
        <v>25</v>
      </c>
      <c r="E723" t="s">
        <v>26</v>
      </c>
    </row>
    <row r="724" spans="1:5" x14ac:dyDescent="0.35">
      <c r="A724" t="s">
        <v>27</v>
      </c>
      <c r="B724" t="s">
        <v>28</v>
      </c>
      <c r="C724" t="s">
        <v>107</v>
      </c>
    </row>
    <row r="725" spans="1:5" x14ac:dyDescent="0.35">
      <c r="A725" t="s">
        <v>27</v>
      </c>
      <c r="B725" t="s">
        <v>30</v>
      </c>
      <c r="C725" t="s">
        <v>122</v>
      </c>
    </row>
    <row r="726" spans="1:5" x14ac:dyDescent="0.35">
      <c r="A726" t="s">
        <v>27</v>
      </c>
      <c r="B726" t="s">
        <v>31</v>
      </c>
    </row>
    <row r="727" spans="1:5" x14ac:dyDescent="0.35">
      <c r="A727" t="s">
        <v>32</v>
      </c>
      <c r="B727" t="s">
        <v>33</v>
      </c>
      <c r="C727" t="s">
        <v>105</v>
      </c>
    </row>
    <row r="728" spans="1:5" x14ac:dyDescent="0.35">
      <c r="A728" t="s">
        <v>34</v>
      </c>
      <c r="B728" t="s">
        <v>35</v>
      </c>
      <c r="C728" t="s">
        <v>141</v>
      </c>
    </row>
    <row r="729" spans="1:5" x14ac:dyDescent="0.35">
      <c r="A729" t="s">
        <v>36</v>
      </c>
      <c r="B729" t="s">
        <v>37</v>
      </c>
      <c r="C729" t="s">
        <v>38</v>
      </c>
      <c r="D729">
        <v>3</v>
      </c>
    </row>
    <row r="730" spans="1:5" x14ac:dyDescent="0.35">
      <c r="A730" t="s">
        <v>39</v>
      </c>
      <c r="B730" t="s">
        <v>40</v>
      </c>
      <c r="C730" t="s">
        <v>41</v>
      </c>
      <c r="D730" t="s">
        <v>42</v>
      </c>
    </row>
    <row r="731" spans="1:5" x14ac:dyDescent="0.35">
      <c r="A731" t="s">
        <v>43</v>
      </c>
      <c r="B731" t="s">
        <v>44</v>
      </c>
      <c r="C731" t="s">
        <v>40</v>
      </c>
      <c r="D731" t="s">
        <v>41</v>
      </c>
      <c r="E731" t="s">
        <v>42</v>
      </c>
    </row>
    <row r="732" spans="1:5" x14ac:dyDescent="0.35">
      <c r="A732" t="s">
        <v>45</v>
      </c>
      <c r="B732" t="s">
        <v>46</v>
      </c>
      <c r="C732" t="s">
        <v>41</v>
      </c>
      <c r="D732" t="s">
        <v>45</v>
      </c>
    </row>
    <row r="733" spans="1:5" x14ac:dyDescent="0.35">
      <c r="A733" t="s">
        <v>47</v>
      </c>
      <c r="B733" t="s">
        <v>48</v>
      </c>
      <c r="C733" t="s">
        <v>49</v>
      </c>
      <c r="D733">
        <v>55</v>
      </c>
    </row>
    <row r="734" spans="1:5" x14ac:dyDescent="0.35">
      <c r="A734" t="s">
        <v>27</v>
      </c>
      <c r="B734" t="s">
        <v>35</v>
      </c>
      <c r="C734" t="s">
        <v>139</v>
      </c>
    </row>
    <row r="735" spans="1:5" x14ac:dyDescent="0.35">
      <c r="A735" t="s">
        <v>50</v>
      </c>
      <c r="B735" t="s">
        <v>35</v>
      </c>
      <c r="C735" t="s">
        <v>140</v>
      </c>
    </row>
    <row r="736" spans="1:5" x14ac:dyDescent="0.35">
      <c r="A736" t="s">
        <v>51</v>
      </c>
      <c r="B736" t="s">
        <v>35</v>
      </c>
      <c r="C736" t="s">
        <v>159</v>
      </c>
    </row>
    <row r="737" spans="1:9" x14ac:dyDescent="0.35">
      <c r="A737" t="s">
        <v>52</v>
      </c>
      <c r="B737" t="s">
        <v>35</v>
      </c>
      <c r="C737" t="s">
        <v>142</v>
      </c>
    </row>
    <row r="738" spans="1:9" x14ac:dyDescent="0.35">
      <c r="A738" t="s">
        <v>53</v>
      </c>
      <c r="B738" t="s">
        <v>35</v>
      </c>
      <c r="C738" t="s">
        <v>143</v>
      </c>
    </row>
    <row r="739" spans="1:9" x14ac:dyDescent="0.35">
      <c r="A739" t="s">
        <v>54</v>
      </c>
      <c r="B739" t="s">
        <v>35</v>
      </c>
      <c r="C739" t="s">
        <v>144</v>
      </c>
    </row>
    <row r="740" spans="1:9" x14ac:dyDescent="0.35">
      <c r="A740" t="s">
        <v>54</v>
      </c>
      <c r="B740" t="s">
        <v>33</v>
      </c>
      <c r="C740" t="s">
        <v>55</v>
      </c>
    </row>
    <row r="741" spans="1:9" x14ac:dyDescent="0.35">
      <c r="A741" t="s">
        <v>25</v>
      </c>
    </row>
    <row r="742" spans="1:9" x14ac:dyDescent="0.35">
      <c r="A742" t="s">
        <v>56</v>
      </c>
    </row>
    <row r="743" spans="1:9" x14ac:dyDescent="0.35">
      <c r="B743" t="s">
        <v>57</v>
      </c>
      <c r="C743" t="s">
        <v>58</v>
      </c>
      <c r="D743" t="s">
        <v>59</v>
      </c>
      <c r="E743" t="s">
        <v>60</v>
      </c>
      <c r="F743" t="s">
        <v>61</v>
      </c>
      <c r="G743" t="s">
        <v>62</v>
      </c>
    </row>
    <row r="744" spans="1:9" x14ac:dyDescent="0.35">
      <c r="A744" t="s">
        <v>63</v>
      </c>
      <c r="B744" t="s">
        <v>64</v>
      </c>
      <c r="C744">
        <v>74</v>
      </c>
      <c r="D744">
        <v>45737</v>
      </c>
      <c r="E744">
        <v>1.1950000000000001</v>
      </c>
      <c r="F744">
        <v>47281.288</v>
      </c>
      <c r="G744">
        <v>0.748</v>
      </c>
    </row>
    <row r="745" spans="1:9" x14ac:dyDescent="0.35">
      <c r="A745" t="s">
        <v>65</v>
      </c>
      <c r="B745" t="s">
        <v>66</v>
      </c>
      <c r="C745">
        <v>75</v>
      </c>
      <c r="D745">
        <v>2456</v>
      </c>
      <c r="E745">
        <v>0.77600000000000002</v>
      </c>
      <c r="F745">
        <v>65.334000000000003</v>
      </c>
      <c r="G745">
        <v>4.4480000000000004</v>
      </c>
    </row>
    <row r="746" spans="1:9" x14ac:dyDescent="0.35">
      <c r="A746" t="s">
        <v>65</v>
      </c>
      <c r="B746" t="s">
        <v>67</v>
      </c>
      <c r="C746">
        <v>202</v>
      </c>
      <c r="D746">
        <v>10683</v>
      </c>
      <c r="E746">
        <v>0.60599999999999998</v>
      </c>
      <c r="F746">
        <v>51.555999999999997</v>
      </c>
      <c r="G746">
        <v>9.1739999999999995</v>
      </c>
    </row>
    <row r="747" spans="1:9" x14ac:dyDescent="0.35">
      <c r="A747" t="s">
        <v>68</v>
      </c>
      <c r="B747" t="s">
        <v>69</v>
      </c>
      <c r="C747">
        <v>208</v>
      </c>
      <c r="D747">
        <v>51489</v>
      </c>
      <c r="E747">
        <v>0.95099999999999996</v>
      </c>
      <c r="F747">
        <v>247.113</v>
      </c>
      <c r="G747">
        <v>4.5970000000000004</v>
      </c>
    </row>
    <row r="748" spans="1:9" x14ac:dyDescent="0.35">
      <c r="A748" t="s">
        <v>63</v>
      </c>
      <c r="B748" t="s">
        <v>70</v>
      </c>
      <c r="C748">
        <v>209</v>
      </c>
      <c r="D748">
        <v>465720</v>
      </c>
      <c r="E748">
        <v>1.238</v>
      </c>
      <c r="F748">
        <v>419009.91700000002</v>
      </c>
      <c r="G748">
        <v>1.2270000000000001</v>
      </c>
    </row>
    <row r="749" spans="1:9" x14ac:dyDescent="0.35">
      <c r="A749" t="s">
        <v>65</v>
      </c>
      <c r="B749" t="s">
        <v>71</v>
      </c>
      <c r="C749">
        <v>114</v>
      </c>
      <c r="D749">
        <v>31374</v>
      </c>
      <c r="E749">
        <v>0.80600000000000005</v>
      </c>
      <c r="F749">
        <v>225.65700000000001</v>
      </c>
      <c r="G749">
        <v>13.932</v>
      </c>
    </row>
    <row r="750" spans="1:9" x14ac:dyDescent="0.35">
      <c r="A750" t="s">
        <v>63</v>
      </c>
      <c r="B750" t="s">
        <v>72</v>
      </c>
      <c r="C750">
        <v>115</v>
      </c>
      <c r="D750">
        <v>496076</v>
      </c>
      <c r="E750">
        <v>1.4550000000000001</v>
      </c>
      <c r="F750">
        <v>491446.11499999999</v>
      </c>
      <c r="G750">
        <v>1.26</v>
      </c>
    </row>
    <row r="751" spans="1:9" x14ac:dyDescent="0.35">
      <c r="A751" t="s">
        <v>73</v>
      </c>
      <c r="B751" t="s">
        <v>74</v>
      </c>
    </row>
    <row r="752" spans="1:9" x14ac:dyDescent="0.35">
      <c r="B752" t="s">
        <v>57</v>
      </c>
      <c r="C752" t="s">
        <v>58</v>
      </c>
      <c r="D752" t="s">
        <v>75</v>
      </c>
      <c r="E752" t="s">
        <v>76</v>
      </c>
      <c r="F752" t="s">
        <v>77</v>
      </c>
      <c r="G752" t="s">
        <v>78</v>
      </c>
      <c r="H752" t="s">
        <v>79</v>
      </c>
      <c r="I752" s="11" t="s">
        <v>97</v>
      </c>
    </row>
    <row r="753" spans="1:9" x14ac:dyDescent="0.35">
      <c r="A753" t="s">
        <v>63</v>
      </c>
      <c r="B753" t="s">
        <v>64</v>
      </c>
      <c r="C753">
        <v>74</v>
      </c>
      <c r="D753">
        <v>45736.868000000002</v>
      </c>
      <c r="E753" t="s">
        <v>80</v>
      </c>
    </row>
    <row r="754" spans="1:9" x14ac:dyDescent="0.35">
      <c r="A754" t="s">
        <v>65</v>
      </c>
      <c r="B754" t="s">
        <v>66</v>
      </c>
      <c r="C754">
        <v>75</v>
      </c>
      <c r="D754">
        <v>5.1999999999999998E-2</v>
      </c>
      <c r="E754">
        <v>2.4689999999999999</v>
      </c>
      <c r="F754">
        <v>0.03</v>
      </c>
      <c r="G754">
        <v>1.4</v>
      </c>
      <c r="H754" t="s">
        <v>80</v>
      </c>
      <c r="I754">
        <f>($E$754/2.5)*100</f>
        <v>98.759999999999991</v>
      </c>
    </row>
    <row r="755" spans="1:9" x14ac:dyDescent="0.35">
      <c r="A755" t="s">
        <v>65</v>
      </c>
      <c r="B755" t="s">
        <v>67</v>
      </c>
      <c r="C755">
        <v>202</v>
      </c>
      <c r="D755">
        <v>2.3E-2</v>
      </c>
      <c r="E755">
        <v>2.2360000000000002</v>
      </c>
      <c r="F755">
        <v>0.02</v>
      </c>
      <c r="G755">
        <v>0.7</v>
      </c>
      <c r="H755" t="s">
        <v>80</v>
      </c>
      <c r="I755">
        <f>($E$755/2.5)*100</f>
        <v>89.440000000000012</v>
      </c>
    </row>
    <row r="756" spans="1:9" x14ac:dyDescent="0.35">
      <c r="A756" t="s">
        <v>68</v>
      </c>
      <c r="B756" t="s">
        <v>69</v>
      </c>
      <c r="C756">
        <v>208</v>
      </c>
      <c r="D756">
        <v>0.11</v>
      </c>
      <c r="E756">
        <v>2.25</v>
      </c>
      <c r="F756">
        <v>0.04</v>
      </c>
      <c r="G756">
        <v>1.9</v>
      </c>
      <c r="H756" t="s">
        <v>80</v>
      </c>
      <c r="I756">
        <f>($E$756/2.5)*100</f>
        <v>90</v>
      </c>
    </row>
    <row r="757" spans="1:9" x14ac:dyDescent="0.35">
      <c r="A757" t="s">
        <v>63</v>
      </c>
      <c r="B757" t="s">
        <v>70</v>
      </c>
      <c r="C757">
        <v>209</v>
      </c>
      <c r="D757">
        <v>465719.51799999998</v>
      </c>
      <c r="E757" t="s">
        <v>80</v>
      </c>
    </row>
    <row r="758" spans="1:9" x14ac:dyDescent="0.35">
      <c r="A758" t="s">
        <v>65</v>
      </c>
      <c r="B758" t="s">
        <v>71</v>
      </c>
      <c r="C758">
        <v>114</v>
      </c>
      <c r="D758">
        <v>6.3E-2</v>
      </c>
      <c r="E758">
        <v>2.2440000000000002</v>
      </c>
      <c r="F758">
        <v>0.04</v>
      </c>
      <c r="G758">
        <v>1.8</v>
      </c>
      <c r="H758" t="s">
        <v>80</v>
      </c>
      <c r="I758">
        <f>($E$758/2.5)*100</f>
        <v>89.76</v>
      </c>
    </row>
    <row r="759" spans="1:9" x14ac:dyDescent="0.35">
      <c r="A759" t="s">
        <v>63</v>
      </c>
      <c r="B759" t="s">
        <v>72</v>
      </c>
      <c r="C759">
        <v>115</v>
      </c>
      <c r="D759">
        <v>496076.42200000002</v>
      </c>
      <c r="E759" t="s">
        <v>80</v>
      </c>
    </row>
    <row r="760" spans="1:9" s="10" customFormat="1" x14ac:dyDescent="0.35"/>
    <row r="761" spans="1:9" x14ac:dyDescent="0.35">
      <c r="A761" t="s">
        <v>22</v>
      </c>
      <c r="B761" t="s">
        <v>23</v>
      </c>
      <c r="C761" t="s">
        <v>24</v>
      </c>
      <c r="D761" t="s">
        <v>25</v>
      </c>
      <c r="E761" t="s">
        <v>26</v>
      </c>
    </row>
    <row r="762" spans="1:9" x14ac:dyDescent="0.35">
      <c r="A762" t="s">
        <v>27</v>
      </c>
      <c r="B762" t="s">
        <v>28</v>
      </c>
      <c r="C762" t="s">
        <v>107</v>
      </c>
    </row>
    <row r="763" spans="1:9" x14ac:dyDescent="0.35">
      <c r="A763" t="s">
        <v>27</v>
      </c>
      <c r="B763" t="s">
        <v>30</v>
      </c>
      <c r="C763" t="s">
        <v>123</v>
      </c>
    </row>
    <row r="764" spans="1:9" x14ac:dyDescent="0.35">
      <c r="A764" t="s">
        <v>27</v>
      </c>
      <c r="B764" t="s">
        <v>31</v>
      </c>
    </row>
    <row r="765" spans="1:9" x14ac:dyDescent="0.35">
      <c r="A765" t="s">
        <v>32</v>
      </c>
      <c r="B765" t="s">
        <v>33</v>
      </c>
      <c r="C765" t="s">
        <v>105</v>
      </c>
    </row>
    <row r="766" spans="1:9" x14ac:dyDescent="0.35">
      <c r="A766" t="s">
        <v>34</v>
      </c>
      <c r="B766" t="s">
        <v>35</v>
      </c>
      <c r="C766" t="s">
        <v>141</v>
      </c>
    </row>
    <row r="767" spans="1:9" x14ac:dyDescent="0.35">
      <c r="A767" t="s">
        <v>36</v>
      </c>
      <c r="B767" t="s">
        <v>37</v>
      </c>
      <c r="C767" t="s">
        <v>38</v>
      </c>
      <c r="D767">
        <v>3</v>
      </c>
    </row>
    <row r="768" spans="1:9" x14ac:dyDescent="0.35">
      <c r="A768" t="s">
        <v>39</v>
      </c>
      <c r="B768" t="s">
        <v>40</v>
      </c>
      <c r="C768" t="s">
        <v>41</v>
      </c>
      <c r="D768" t="s">
        <v>42</v>
      </c>
    </row>
    <row r="769" spans="1:7" x14ac:dyDescent="0.35">
      <c r="A769" t="s">
        <v>43</v>
      </c>
      <c r="B769" t="s">
        <v>44</v>
      </c>
      <c r="C769" t="s">
        <v>40</v>
      </c>
      <c r="D769" t="s">
        <v>41</v>
      </c>
      <c r="E769" t="s">
        <v>42</v>
      </c>
    </row>
    <row r="770" spans="1:7" x14ac:dyDescent="0.35">
      <c r="A770" t="s">
        <v>45</v>
      </c>
      <c r="B770" t="s">
        <v>46</v>
      </c>
      <c r="C770" t="s">
        <v>41</v>
      </c>
      <c r="D770" t="s">
        <v>45</v>
      </c>
    </row>
    <row r="771" spans="1:7" x14ac:dyDescent="0.35">
      <c r="A771" t="s">
        <v>47</v>
      </c>
      <c r="B771" t="s">
        <v>48</v>
      </c>
      <c r="C771" t="s">
        <v>49</v>
      </c>
      <c r="D771">
        <v>55</v>
      </c>
    </row>
    <row r="772" spans="1:7" x14ac:dyDescent="0.35">
      <c r="A772" t="s">
        <v>27</v>
      </c>
      <c r="B772" t="s">
        <v>35</v>
      </c>
      <c r="C772" t="s">
        <v>139</v>
      </c>
    </row>
    <row r="773" spans="1:7" x14ac:dyDescent="0.35">
      <c r="A773" t="s">
        <v>50</v>
      </c>
      <c r="B773" t="s">
        <v>35</v>
      </c>
      <c r="C773" t="s">
        <v>140</v>
      </c>
    </row>
    <row r="774" spans="1:7" x14ac:dyDescent="0.35">
      <c r="A774" t="s">
        <v>51</v>
      </c>
      <c r="B774" t="s">
        <v>35</v>
      </c>
      <c r="C774" t="s">
        <v>160</v>
      </c>
    </row>
    <row r="775" spans="1:7" x14ac:dyDescent="0.35">
      <c r="A775" t="s">
        <v>52</v>
      </c>
      <c r="B775" t="s">
        <v>35</v>
      </c>
      <c r="C775" t="s">
        <v>142</v>
      </c>
    </row>
    <row r="776" spans="1:7" x14ac:dyDescent="0.35">
      <c r="A776" t="s">
        <v>53</v>
      </c>
      <c r="B776" t="s">
        <v>35</v>
      </c>
      <c r="C776" t="s">
        <v>143</v>
      </c>
    </row>
    <row r="777" spans="1:7" x14ac:dyDescent="0.35">
      <c r="A777" t="s">
        <v>54</v>
      </c>
      <c r="B777" t="s">
        <v>35</v>
      </c>
      <c r="C777" t="s">
        <v>144</v>
      </c>
    </row>
    <row r="778" spans="1:7" x14ac:dyDescent="0.35">
      <c r="A778" t="s">
        <v>54</v>
      </c>
      <c r="B778" t="s">
        <v>33</v>
      </c>
      <c r="C778" t="s">
        <v>55</v>
      </c>
    </row>
    <row r="779" spans="1:7" x14ac:dyDescent="0.35">
      <c r="A779" t="s">
        <v>25</v>
      </c>
    </row>
    <row r="780" spans="1:7" x14ac:dyDescent="0.35">
      <c r="A780" t="s">
        <v>56</v>
      </c>
    </row>
    <row r="781" spans="1:7" x14ac:dyDescent="0.35">
      <c r="B781" t="s">
        <v>57</v>
      </c>
      <c r="C781" t="s">
        <v>58</v>
      </c>
      <c r="D781" t="s">
        <v>59</v>
      </c>
      <c r="E781" t="s">
        <v>60</v>
      </c>
      <c r="F781" t="s">
        <v>61</v>
      </c>
      <c r="G781" t="s">
        <v>62</v>
      </c>
    </row>
    <row r="782" spans="1:7" x14ac:dyDescent="0.35">
      <c r="A782" t="s">
        <v>63</v>
      </c>
      <c r="B782" t="s">
        <v>64</v>
      </c>
      <c r="C782">
        <v>74</v>
      </c>
      <c r="D782">
        <v>44016</v>
      </c>
      <c r="E782">
        <v>1.1100000000000001</v>
      </c>
      <c r="F782">
        <v>47281.288</v>
      </c>
      <c r="G782">
        <v>0.748</v>
      </c>
    </row>
    <row r="783" spans="1:7" x14ac:dyDescent="0.35">
      <c r="A783" t="s">
        <v>65</v>
      </c>
      <c r="B783" t="s">
        <v>66</v>
      </c>
      <c r="C783">
        <v>75</v>
      </c>
      <c r="D783">
        <v>2289</v>
      </c>
      <c r="E783">
        <v>2.7450000000000001</v>
      </c>
      <c r="F783">
        <v>65.334000000000003</v>
      </c>
      <c r="G783">
        <v>4.4480000000000004</v>
      </c>
    </row>
    <row r="784" spans="1:7" x14ac:dyDescent="0.35">
      <c r="A784" t="s">
        <v>65</v>
      </c>
      <c r="B784" t="s">
        <v>67</v>
      </c>
      <c r="C784">
        <v>202</v>
      </c>
      <c r="D784">
        <v>10658</v>
      </c>
      <c r="E784">
        <v>0.52600000000000002</v>
      </c>
      <c r="F784">
        <v>51.555999999999997</v>
      </c>
      <c r="G784">
        <v>9.1739999999999995</v>
      </c>
    </row>
    <row r="785" spans="1:9" x14ac:dyDescent="0.35">
      <c r="A785" t="s">
        <v>68</v>
      </c>
      <c r="B785" t="s">
        <v>69</v>
      </c>
      <c r="C785">
        <v>208</v>
      </c>
      <c r="D785">
        <v>51400</v>
      </c>
      <c r="E785">
        <v>0.93300000000000005</v>
      </c>
      <c r="F785">
        <v>247.113</v>
      </c>
      <c r="G785">
        <v>4.5970000000000004</v>
      </c>
    </row>
    <row r="786" spans="1:9" x14ac:dyDescent="0.35">
      <c r="A786" t="s">
        <v>63</v>
      </c>
      <c r="B786" t="s">
        <v>70</v>
      </c>
      <c r="C786">
        <v>209</v>
      </c>
      <c r="D786">
        <v>457745</v>
      </c>
      <c r="E786">
        <v>0.49399999999999999</v>
      </c>
      <c r="F786">
        <v>419009.91700000002</v>
      </c>
      <c r="G786">
        <v>1.2270000000000001</v>
      </c>
    </row>
    <row r="787" spans="1:9" x14ac:dyDescent="0.35">
      <c r="A787" t="s">
        <v>65</v>
      </c>
      <c r="B787" t="s">
        <v>71</v>
      </c>
      <c r="C787">
        <v>114</v>
      </c>
      <c r="D787">
        <v>30845</v>
      </c>
      <c r="E787">
        <v>2.2290000000000001</v>
      </c>
      <c r="F787">
        <v>225.65700000000001</v>
      </c>
      <c r="G787">
        <v>13.932</v>
      </c>
    </row>
    <row r="788" spans="1:9" x14ac:dyDescent="0.35">
      <c r="A788" t="s">
        <v>63</v>
      </c>
      <c r="B788" t="s">
        <v>72</v>
      </c>
      <c r="C788">
        <v>115</v>
      </c>
      <c r="D788">
        <v>478762</v>
      </c>
      <c r="E788">
        <v>1.8180000000000001</v>
      </c>
      <c r="F788">
        <v>491446.11499999999</v>
      </c>
      <c r="G788">
        <v>1.26</v>
      </c>
    </row>
    <row r="789" spans="1:9" x14ac:dyDescent="0.35">
      <c r="A789" t="s">
        <v>73</v>
      </c>
      <c r="B789" t="s">
        <v>74</v>
      </c>
    </row>
    <row r="790" spans="1:9" x14ac:dyDescent="0.35">
      <c r="B790" t="s">
        <v>57</v>
      </c>
      <c r="C790" t="s">
        <v>58</v>
      </c>
      <c r="D790" t="s">
        <v>75</v>
      </c>
      <c r="E790" t="s">
        <v>76</v>
      </c>
      <c r="F790" t="s">
        <v>77</v>
      </c>
      <c r="G790" t="s">
        <v>78</v>
      </c>
      <c r="H790" t="s">
        <v>79</v>
      </c>
      <c r="I790" s="11" t="s">
        <v>97</v>
      </c>
    </row>
    <row r="791" spans="1:9" x14ac:dyDescent="0.35">
      <c r="A791" t="s">
        <v>63</v>
      </c>
      <c r="B791" t="s">
        <v>64</v>
      </c>
      <c r="C791">
        <v>74</v>
      </c>
      <c r="D791">
        <v>44015.775000000001</v>
      </c>
      <c r="E791" t="s">
        <v>80</v>
      </c>
    </row>
    <row r="792" spans="1:9" x14ac:dyDescent="0.35">
      <c r="A792" t="s">
        <v>65</v>
      </c>
      <c r="B792" t="s">
        <v>66</v>
      </c>
      <c r="C792">
        <v>75</v>
      </c>
      <c r="D792">
        <v>5.0999999999999997E-2</v>
      </c>
      <c r="E792">
        <v>2.3879999999999999</v>
      </c>
      <c r="F792">
        <v>0.04</v>
      </c>
      <c r="G792">
        <v>1.8</v>
      </c>
      <c r="H792" t="s">
        <v>80</v>
      </c>
      <c r="I792">
        <f>($E$792/2.5)*100</f>
        <v>95.52</v>
      </c>
    </row>
    <row r="793" spans="1:9" x14ac:dyDescent="0.35">
      <c r="A793" t="s">
        <v>65</v>
      </c>
      <c r="B793" t="s">
        <v>67</v>
      </c>
      <c r="C793">
        <v>202</v>
      </c>
      <c r="D793">
        <v>2.3E-2</v>
      </c>
      <c r="E793">
        <v>2.27</v>
      </c>
      <c r="F793">
        <v>0.02</v>
      </c>
      <c r="G793">
        <v>0.7</v>
      </c>
      <c r="H793" t="s">
        <v>80</v>
      </c>
      <c r="I793">
        <f>($E$793/2.5)*100</f>
        <v>90.8</v>
      </c>
    </row>
    <row r="794" spans="1:9" x14ac:dyDescent="0.35">
      <c r="A794" t="s">
        <v>68</v>
      </c>
      <c r="B794" t="s">
        <v>69</v>
      </c>
      <c r="C794">
        <v>208</v>
      </c>
      <c r="D794">
        <v>0.112</v>
      </c>
      <c r="E794">
        <v>2.2850000000000001</v>
      </c>
      <c r="F794">
        <v>0.02</v>
      </c>
      <c r="G794">
        <v>0.9</v>
      </c>
      <c r="H794" t="s">
        <v>80</v>
      </c>
      <c r="I794">
        <f>($E$794/2.5)*100</f>
        <v>91.4</v>
      </c>
    </row>
    <row r="795" spans="1:9" x14ac:dyDescent="0.35">
      <c r="A795" t="s">
        <v>63</v>
      </c>
      <c r="B795" t="s">
        <v>70</v>
      </c>
      <c r="C795">
        <v>209</v>
      </c>
      <c r="D795">
        <v>457744.89399999997</v>
      </c>
      <c r="E795" t="s">
        <v>80</v>
      </c>
    </row>
    <row r="796" spans="1:9" x14ac:dyDescent="0.35">
      <c r="A796" t="s">
        <v>65</v>
      </c>
      <c r="B796" t="s">
        <v>71</v>
      </c>
      <c r="C796">
        <v>114</v>
      </c>
      <c r="D796">
        <v>6.4000000000000001E-2</v>
      </c>
      <c r="E796">
        <v>2.286</v>
      </c>
      <c r="F796">
        <v>0.01</v>
      </c>
      <c r="G796">
        <v>0.5</v>
      </c>
      <c r="H796" t="s">
        <v>80</v>
      </c>
      <c r="I796">
        <f>($E$796/2.5)*100</f>
        <v>91.44</v>
      </c>
    </row>
    <row r="797" spans="1:9" x14ac:dyDescent="0.35">
      <c r="A797" t="s">
        <v>63</v>
      </c>
      <c r="B797" t="s">
        <v>72</v>
      </c>
      <c r="C797">
        <v>115</v>
      </c>
      <c r="D797">
        <v>478762.08399999997</v>
      </c>
      <c r="E797" t="s">
        <v>80</v>
      </c>
    </row>
    <row r="798" spans="1:9" s="10" customFormat="1" x14ac:dyDescent="0.35"/>
    <row r="799" spans="1:9" x14ac:dyDescent="0.35">
      <c r="A799" t="s">
        <v>22</v>
      </c>
      <c r="B799" t="s">
        <v>23</v>
      </c>
      <c r="C799" t="s">
        <v>24</v>
      </c>
      <c r="D799" t="s">
        <v>25</v>
      </c>
      <c r="E799" t="s">
        <v>26</v>
      </c>
    </row>
    <row r="800" spans="1:9" x14ac:dyDescent="0.35">
      <c r="A800" t="s">
        <v>27</v>
      </c>
      <c r="B800" t="s">
        <v>28</v>
      </c>
      <c r="C800" t="s">
        <v>182</v>
      </c>
    </row>
    <row r="801" spans="1:5" x14ac:dyDescent="0.35">
      <c r="A801" t="s">
        <v>27</v>
      </c>
      <c r="B801" t="s">
        <v>30</v>
      </c>
      <c r="C801" t="s">
        <v>124</v>
      </c>
    </row>
    <row r="802" spans="1:5" x14ac:dyDescent="0.35">
      <c r="A802" t="s">
        <v>27</v>
      </c>
      <c r="B802" t="s">
        <v>31</v>
      </c>
      <c r="C802" t="s">
        <v>182</v>
      </c>
    </row>
    <row r="803" spans="1:5" x14ac:dyDescent="0.35">
      <c r="A803" t="s">
        <v>32</v>
      </c>
      <c r="B803" t="s">
        <v>33</v>
      </c>
      <c r="C803" t="s">
        <v>27</v>
      </c>
    </row>
    <row r="804" spans="1:5" x14ac:dyDescent="0.35">
      <c r="A804" t="s">
        <v>34</v>
      </c>
      <c r="B804" t="s">
        <v>35</v>
      </c>
      <c r="C804" t="s">
        <v>141</v>
      </c>
    </row>
    <row r="805" spans="1:5" x14ac:dyDescent="0.35">
      <c r="A805" t="s">
        <v>36</v>
      </c>
      <c r="B805" t="s">
        <v>37</v>
      </c>
      <c r="C805" t="s">
        <v>38</v>
      </c>
      <c r="D805">
        <v>3</v>
      </c>
    </row>
    <row r="806" spans="1:5" x14ac:dyDescent="0.35">
      <c r="A806" t="s">
        <v>39</v>
      </c>
      <c r="B806" t="s">
        <v>40</v>
      </c>
      <c r="C806" t="s">
        <v>41</v>
      </c>
      <c r="D806" t="s">
        <v>42</v>
      </c>
    </row>
    <row r="807" spans="1:5" x14ac:dyDescent="0.35">
      <c r="A807" t="s">
        <v>43</v>
      </c>
      <c r="B807" t="s">
        <v>44</v>
      </c>
      <c r="C807" t="s">
        <v>40</v>
      </c>
      <c r="D807" t="s">
        <v>41</v>
      </c>
      <c r="E807" t="s">
        <v>42</v>
      </c>
    </row>
    <row r="808" spans="1:5" x14ac:dyDescent="0.35">
      <c r="A808" t="s">
        <v>45</v>
      </c>
      <c r="B808" t="s">
        <v>46</v>
      </c>
      <c r="C808" t="s">
        <v>41</v>
      </c>
      <c r="D808" t="s">
        <v>45</v>
      </c>
    </row>
    <row r="809" spans="1:5" x14ac:dyDescent="0.35">
      <c r="A809" t="s">
        <v>47</v>
      </c>
      <c r="B809" t="s">
        <v>48</v>
      </c>
      <c r="C809" t="s">
        <v>49</v>
      </c>
      <c r="D809">
        <v>55</v>
      </c>
    </row>
    <row r="810" spans="1:5" x14ac:dyDescent="0.35">
      <c r="A810" t="s">
        <v>27</v>
      </c>
      <c r="B810" t="s">
        <v>35</v>
      </c>
      <c r="C810" t="s">
        <v>139</v>
      </c>
    </row>
    <row r="811" spans="1:5" x14ac:dyDescent="0.35">
      <c r="A811" t="s">
        <v>50</v>
      </c>
      <c r="B811" t="s">
        <v>35</v>
      </c>
      <c r="C811" t="s">
        <v>140</v>
      </c>
    </row>
    <row r="812" spans="1:5" x14ac:dyDescent="0.35">
      <c r="A812" t="s">
        <v>51</v>
      </c>
      <c r="B812" t="s">
        <v>35</v>
      </c>
      <c r="C812" t="s">
        <v>183</v>
      </c>
    </row>
    <row r="813" spans="1:5" x14ac:dyDescent="0.35">
      <c r="A813" t="s">
        <v>52</v>
      </c>
      <c r="B813" t="s">
        <v>35</v>
      </c>
      <c r="C813" t="s">
        <v>142</v>
      </c>
    </row>
    <row r="814" spans="1:5" x14ac:dyDescent="0.35">
      <c r="A814" t="s">
        <v>53</v>
      </c>
      <c r="B814" t="s">
        <v>35</v>
      </c>
      <c r="C814" t="s">
        <v>143</v>
      </c>
    </row>
    <row r="815" spans="1:5" x14ac:dyDescent="0.35">
      <c r="A815" t="s">
        <v>54</v>
      </c>
      <c r="B815" t="s">
        <v>35</v>
      </c>
      <c r="C815" t="s">
        <v>144</v>
      </c>
    </row>
    <row r="816" spans="1:5" x14ac:dyDescent="0.35">
      <c r="A816" t="s">
        <v>54</v>
      </c>
      <c r="B816" t="s">
        <v>33</v>
      </c>
      <c r="C816" t="s">
        <v>55</v>
      </c>
    </row>
    <row r="817" spans="1:10" x14ac:dyDescent="0.35">
      <c r="A817" t="s">
        <v>25</v>
      </c>
    </row>
    <row r="818" spans="1:10" x14ac:dyDescent="0.35">
      <c r="A818" t="s">
        <v>56</v>
      </c>
    </row>
    <row r="819" spans="1:10" x14ac:dyDescent="0.35">
      <c r="B819" t="s">
        <v>57</v>
      </c>
      <c r="C819" t="s">
        <v>58</v>
      </c>
      <c r="D819" t="s">
        <v>59</v>
      </c>
      <c r="E819" t="s">
        <v>60</v>
      </c>
      <c r="F819" t="s">
        <v>61</v>
      </c>
      <c r="G819" t="s">
        <v>62</v>
      </c>
    </row>
    <row r="820" spans="1:10" x14ac:dyDescent="0.35">
      <c r="A820" t="s">
        <v>63</v>
      </c>
      <c r="B820" t="s">
        <v>64</v>
      </c>
      <c r="C820">
        <v>74</v>
      </c>
      <c r="D820">
        <v>55446</v>
      </c>
      <c r="E820">
        <v>0.84099999999999997</v>
      </c>
      <c r="F820">
        <v>47281.288</v>
      </c>
      <c r="G820">
        <v>0.748</v>
      </c>
    </row>
    <row r="821" spans="1:10" x14ac:dyDescent="0.35">
      <c r="A821" t="s">
        <v>65</v>
      </c>
      <c r="B821" t="s">
        <v>66</v>
      </c>
      <c r="C821">
        <v>75</v>
      </c>
      <c r="D821">
        <v>234</v>
      </c>
      <c r="E821">
        <v>9.1010000000000009</v>
      </c>
      <c r="F821">
        <v>65.334000000000003</v>
      </c>
      <c r="G821">
        <v>4.4480000000000004</v>
      </c>
    </row>
    <row r="822" spans="1:10" x14ac:dyDescent="0.35">
      <c r="A822" t="s">
        <v>65</v>
      </c>
      <c r="B822" t="s">
        <v>67</v>
      </c>
      <c r="C822">
        <v>202</v>
      </c>
      <c r="D822">
        <v>141</v>
      </c>
      <c r="E822">
        <v>11.044</v>
      </c>
      <c r="F822">
        <v>51.555999999999997</v>
      </c>
      <c r="G822">
        <v>9.1739999999999995</v>
      </c>
    </row>
    <row r="823" spans="1:10" x14ac:dyDescent="0.35">
      <c r="A823" t="s">
        <v>68</v>
      </c>
      <c r="B823" t="s">
        <v>69</v>
      </c>
      <c r="C823">
        <v>208</v>
      </c>
      <c r="D823">
        <v>3372</v>
      </c>
      <c r="E823">
        <v>0.91100000000000003</v>
      </c>
      <c r="F823">
        <v>247.113</v>
      </c>
      <c r="G823">
        <v>4.5970000000000004</v>
      </c>
    </row>
    <row r="824" spans="1:10" x14ac:dyDescent="0.35">
      <c r="A824" t="s">
        <v>63</v>
      </c>
      <c r="B824" t="s">
        <v>70</v>
      </c>
      <c r="C824">
        <v>209</v>
      </c>
      <c r="D824">
        <v>484665</v>
      </c>
      <c r="E824">
        <v>1.909</v>
      </c>
      <c r="F824">
        <v>419009.91700000002</v>
      </c>
      <c r="G824">
        <v>1.2270000000000001</v>
      </c>
    </row>
    <row r="825" spans="1:10" x14ac:dyDescent="0.35">
      <c r="A825" t="s">
        <v>65</v>
      </c>
      <c r="B825" t="s">
        <v>71</v>
      </c>
      <c r="C825">
        <v>114</v>
      </c>
      <c r="D825">
        <v>391</v>
      </c>
      <c r="E825">
        <v>10.081</v>
      </c>
      <c r="F825">
        <v>225.65700000000001</v>
      </c>
      <c r="G825">
        <v>13.932</v>
      </c>
    </row>
    <row r="826" spans="1:10" x14ac:dyDescent="0.35">
      <c r="A826" t="s">
        <v>63</v>
      </c>
      <c r="B826" t="s">
        <v>72</v>
      </c>
      <c r="C826">
        <v>115</v>
      </c>
      <c r="D826">
        <v>608687</v>
      </c>
      <c r="E826">
        <v>1.2549999999999999</v>
      </c>
      <c r="F826">
        <v>491446.11499999999</v>
      </c>
      <c r="G826">
        <v>1.26</v>
      </c>
    </row>
    <row r="827" spans="1:10" x14ac:dyDescent="0.35">
      <c r="A827" t="s">
        <v>73</v>
      </c>
      <c r="B827" t="s">
        <v>74</v>
      </c>
    </row>
    <row r="828" spans="1:10" x14ac:dyDescent="0.35">
      <c r="B828" t="s">
        <v>57</v>
      </c>
      <c r="C828" t="s">
        <v>58</v>
      </c>
      <c r="D828" t="s">
        <v>75</v>
      </c>
      <c r="E828" t="s">
        <v>76</v>
      </c>
      <c r="F828" t="s">
        <v>77</v>
      </c>
      <c r="G828" t="s">
        <v>78</v>
      </c>
      <c r="H828" t="s">
        <v>79</v>
      </c>
      <c r="I828" s="11" t="s">
        <v>112</v>
      </c>
      <c r="J828" s="11" t="s">
        <v>113</v>
      </c>
    </row>
    <row r="829" spans="1:10" x14ac:dyDescent="0.35">
      <c r="A829" t="s">
        <v>63</v>
      </c>
      <c r="B829" t="s">
        <v>64</v>
      </c>
      <c r="C829">
        <v>74</v>
      </c>
      <c r="D829">
        <v>55445.811000000002</v>
      </c>
      <c r="E829" t="s">
        <v>80</v>
      </c>
    </row>
    <row r="830" spans="1:10" x14ac:dyDescent="0.35">
      <c r="A830" t="s">
        <v>65</v>
      </c>
      <c r="B830" t="s">
        <v>66</v>
      </c>
      <c r="C830">
        <v>75</v>
      </c>
      <c r="D830">
        <v>3.0000000000000001E-3</v>
      </c>
      <c r="E830">
        <v>0.13400000000000001</v>
      </c>
      <c r="F830">
        <v>0.02</v>
      </c>
      <c r="G830">
        <v>14.5</v>
      </c>
      <c r="H830" t="s">
        <v>80</v>
      </c>
      <c r="I830">
        <f>(50.75+0.145)/0.145</f>
        <v>351.00000000000006</v>
      </c>
      <c r="J830" t="s">
        <v>115</v>
      </c>
    </row>
    <row r="831" spans="1:10" x14ac:dyDescent="0.35">
      <c r="A831" t="s">
        <v>65</v>
      </c>
      <c r="B831" t="s">
        <v>67</v>
      </c>
      <c r="C831">
        <v>202</v>
      </c>
      <c r="D831">
        <v>0</v>
      </c>
      <c r="E831">
        <v>1.6E-2</v>
      </c>
      <c r="F831">
        <v>0</v>
      </c>
      <c r="G831">
        <v>16.100000000000001</v>
      </c>
      <c r="H831" t="s">
        <v>80</v>
      </c>
      <c r="I831">
        <f t="shared" ref="I831:I834" si="6">(50.75+0.145)/0.145</f>
        <v>351.00000000000006</v>
      </c>
      <c r="J831" t="s">
        <v>115</v>
      </c>
    </row>
    <row r="832" spans="1:10" x14ac:dyDescent="0.35">
      <c r="A832" t="s">
        <v>68</v>
      </c>
      <c r="B832" t="s">
        <v>69</v>
      </c>
      <c r="C832">
        <v>208</v>
      </c>
      <c r="D832">
        <v>6.0000000000000001E-3</v>
      </c>
      <c r="E832">
        <v>0.13</v>
      </c>
      <c r="F832">
        <v>0</v>
      </c>
      <c r="G832">
        <v>1.2</v>
      </c>
      <c r="H832" t="s">
        <v>80</v>
      </c>
      <c r="I832">
        <f t="shared" si="6"/>
        <v>351.00000000000006</v>
      </c>
      <c r="J832" t="s">
        <v>115</v>
      </c>
    </row>
    <row r="833" spans="1:10" x14ac:dyDescent="0.35">
      <c r="A833" t="s">
        <v>63</v>
      </c>
      <c r="B833" t="s">
        <v>70</v>
      </c>
      <c r="C833">
        <v>209</v>
      </c>
      <c r="D833">
        <v>484664.95799999998</v>
      </c>
      <c r="E833" t="s">
        <v>80</v>
      </c>
    </row>
    <row r="834" spans="1:10" x14ac:dyDescent="0.35">
      <c r="A834" t="s">
        <v>65</v>
      </c>
      <c r="B834" t="s">
        <v>71</v>
      </c>
      <c r="C834">
        <v>114</v>
      </c>
      <c r="D834">
        <v>0</v>
      </c>
      <c r="E834">
        <v>7.0000000000000001E-3</v>
      </c>
      <c r="F834">
        <v>0</v>
      </c>
      <c r="G834">
        <v>37.700000000000003</v>
      </c>
      <c r="H834" t="s">
        <v>80</v>
      </c>
      <c r="I834">
        <f t="shared" si="6"/>
        <v>351.00000000000006</v>
      </c>
      <c r="J834" t="s">
        <v>115</v>
      </c>
    </row>
    <row r="835" spans="1:10" x14ac:dyDescent="0.35">
      <c r="A835" t="s">
        <v>63</v>
      </c>
      <c r="B835" t="s">
        <v>72</v>
      </c>
      <c r="C835">
        <v>115</v>
      </c>
      <c r="D835">
        <v>608687.00800000003</v>
      </c>
      <c r="E835" t="s">
        <v>80</v>
      </c>
    </row>
    <row r="836" spans="1:10" s="10" customFormat="1" x14ac:dyDescent="0.35"/>
    <row r="837" spans="1:10" x14ac:dyDescent="0.35">
      <c r="A837" t="s">
        <v>22</v>
      </c>
      <c r="B837" t="s">
        <v>23</v>
      </c>
      <c r="C837" t="s">
        <v>24</v>
      </c>
      <c r="D837" t="s">
        <v>25</v>
      </c>
      <c r="E837" t="s">
        <v>26</v>
      </c>
    </row>
    <row r="838" spans="1:10" x14ac:dyDescent="0.35">
      <c r="A838" t="s">
        <v>27</v>
      </c>
      <c r="B838" t="s">
        <v>28</v>
      </c>
      <c r="C838" t="s">
        <v>184</v>
      </c>
    </row>
    <row r="839" spans="1:10" x14ac:dyDescent="0.35">
      <c r="A839" t="s">
        <v>27</v>
      </c>
      <c r="B839" t="s">
        <v>30</v>
      </c>
      <c r="C839" t="s">
        <v>125</v>
      </c>
    </row>
    <row r="840" spans="1:10" x14ac:dyDescent="0.35">
      <c r="A840" t="s">
        <v>27</v>
      </c>
      <c r="B840" t="s">
        <v>31</v>
      </c>
      <c r="C840" t="s">
        <v>184</v>
      </c>
    </row>
    <row r="841" spans="1:10" x14ac:dyDescent="0.35">
      <c r="A841" t="s">
        <v>32</v>
      </c>
      <c r="B841" t="s">
        <v>33</v>
      </c>
      <c r="C841" t="s">
        <v>27</v>
      </c>
    </row>
    <row r="842" spans="1:10" x14ac:dyDescent="0.35">
      <c r="A842" t="s">
        <v>34</v>
      </c>
      <c r="B842" t="s">
        <v>35</v>
      </c>
      <c r="C842" t="s">
        <v>141</v>
      </c>
    </row>
    <row r="843" spans="1:10" x14ac:dyDescent="0.35">
      <c r="A843" t="s">
        <v>36</v>
      </c>
      <c r="B843" t="s">
        <v>37</v>
      </c>
      <c r="C843" t="s">
        <v>38</v>
      </c>
      <c r="D843">
        <v>3</v>
      </c>
    </row>
    <row r="844" spans="1:10" x14ac:dyDescent="0.35">
      <c r="A844" t="s">
        <v>39</v>
      </c>
      <c r="B844" t="s">
        <v>40</v>
      </c>
      <c r="C844" t="s">
        <v>41</v>
      </c>
      <c r="D844" t="s">
        <v>42</v>
      </c>
    </row>
    <row r="845" spans="1:10" x14ac:dyDescent="0.35">
      <c r="A845" t="s">
        <v>43</v>
      </c>
      <c r="B845" t="s">
        <v>44</v>
      </c>
      <c r="C845" t="s">
        <v>40</v>
      </c>
      <c r="D845" t="s">
        <v>41</v>
      </c>
      <c r="E845" t="s">
        <v>42</v>
      </c>
    </row>
    <row r="846" spans="1:10" x14ac:dyDescent="0.35">
      <c r="A846" t="s">
        <v>45</v>
      </c>
      <c r="B846" t="s">
        <v>46</v>
      </c>
      <c r="C846" t="s">
        <v>41</v>
      </c>
      <c r="D846" t="s">
        <v>45</v>
      </c>
    </row>
    <row r="847" spans="1:10" x14ac:dyDescent="0.35">
      <c r="A847" t="s">
        <v>47</v>
      </c>
      <c r="B847" t="s">
        <v>48</v>
      </c>
      <c r="C847" t="s">
        <v>49</v>
      </c>
      <c r="D847">
        <v>55</v>
      </c>
    </row>
    <row r="848" spans="1:10" x14ac:dyDescent="0.35">
      <c r="A848" t="s">
        <v>27</v>
      </c>
      <c r="B848" t="s">
        <v>35</v>
      </c>
      <c r="C848" t="s">
        <v>139</v>
      </c>
    </row>
    <row r="849" spans="1:7" x14ac:dyDescent="0.35">
      <c r="A849" t="s">
        <v>50</v>
      </c>
      <c r="B849" t="s">
        <v>35</v>
      </c>
      <c r="C849" t="s">
        <v>140</v>
      </c>
    </row>
    <row r="850" spans="1:7" x14ac:dyDescent="0.35">
      <c r="A850" t="s">
        <v>51</v>
      </c>
      <c r="B850" t="s">
        <v>35</v>
      </c>
      <c r="C850" t="s">
        <v>185</v>
      </c>
    </row>
    <row r="851" spans="1:7" x14ac:dyDescent="0.35">
      <c r="A851" t="s">
        <v>52</v>
      </c>
      <c r="B851" t="s">
        <v>35</v>
      </c>
      <c r="C851" t="s">
        <v>142</v>
      </c>
    </row>
    <row r="852" spans="1:7" x14ac:dyDescent="0.35">
      <c r="A852" t="s">
        <v>53</v>
      </c>
      <c r="B852" t="s">
        <v>35</v>
      </c>
      <c r="C852" t="s">
        <v>143</v>
      </c>
    </row>
    <row r="853" spans="1:7" x14ac:dyDescent="0.35">
      <c r="A853" t="s">
        <v>54</v>
      </c>
      <c r="B853" t="s">
        <v>35</v>
      </c>
      <c r="C853" t="s">
        <v>144</v>
      </c>
    </row>
    <row r="854" spans="1:7" x14ac:dyDescent="0.35">
      <c r="A854" t="s">
        <v>54</v>
      </c>
      <c r="B854" t="s">
        <v>33</v>
      </c>
      <c r="C854" t="s">
        <v>55</v>
      </c>
    </row>
    <row r="855" spans="1:7" x14ac:dyDescent="0.35">
      <c r="A855" t="s">
        <v>25</v>
      </c>
    </row>
    <row r="856" spans="1:7" x14ac:dyDescent="0.35">
      <c r="A856" t="s">
        <v>56</v>
      </c>
    </row>
    <row r="857" spans="1:7" x14ac:dyDescent="0.35">
      <c r="B857" t="s">
        <v>57</v>
      </c>
      <c r="C857" t="s">
        <v>58</v>
      </c>
      <c r="D857" t="s">
        <v>59</v>
      </c>
      <c r="E857" t="s">
        <v>60</v>
      </c>
      <c r="F857" t="s">
        <v>61</v>
      </c>
      <c r="G857" t="s">
        <v>62</v>
      </c>
    </row>
    <row r="858" spans="1:7" x14ac:dyDescent="0.35">
      <c r="A858" t="s">
        <v>63</v>
      </c>
      <c r="B858" t="s">
        <v>64</v>
      </c>
      <c r="C858">
        <v>74</v>
      </c>
      <c r="D858">
        <v>52523</v>
      </c>
      <c r="E858">
        <v>0.48199999999999998</v>
      </c>
      <c r="F858">
        <v>47281.288</v>
      </c>
      <c r="G858">
        <v>0.748</v>
      </c>
    </row>
    <row r="859" spans="1:7" x14ac:dyDescent="0.35">
      <c r="A859" t="s">
        <v>65</v>
      </c>
      <c r="B859" t="s">
        <v>66</v>
      </c>
      <c r="C859">
        <v>75</v>
      </c>
      <c r="D859">
        <v>1119</v>
      </c>
      <c r="E859">
        <v>1.2390000000000001</v>
      </c>
      <c r="F859">
        <v>65.334000000000003</v>
      </c>
      <c r="G859">
        <v>4.4480000000000004</v>
      </c>
    </row>
    <row r="860" spans="1:7" x14ac:dyDescent="0.35">
      <c r="A860" t="s">
        <v>65</v>
      </c>
      <c r="B860" t="s">
        <v>67</v>
      </c>
      <c r="C860">
        <v>202</v>
      </c>
      <c r="D860">
        <v>138</v>
      </c>
      <c r="E860">
        <v>4.6059999999999999</v>
      </c>
      <c r="F860">
        <v>51.555999999999997</v>
      </c>
      <c r="G860">
        <v>9.1739999999999995</v>
      </c>
    </row>
    <row r="861" spans="1:7" x14ac:dyDescent="0.35">
      <c r="A861" t="s">
        <v>68</v>
      </c>
      <c r="B861" t="s">
        <v>69</v>
      </c>
      <c r="C861">
        <v>208</v>
      </c>
      <c r="D861">
        <v>1662</v>
      </c>
      <c r="E861">
        <v>0.48799999999999999</v>
      </c>
      <c r="F861">
        <v>247.113</v>
      </c>
      <c r="G861">
        <v>4.5970000000000004</v>
      </c>
    </row>
    <row r="862" spans="1:7" x14ac:dyDescent="0.35">
      <c r="A862" t="s">
        <v>63</v>
      </c>
      <c r="B862" t="s">
        <v>70</v>
      </c>
      <c r="C862">
        <v>209</v>
      </c>
      <c r="D862">
        <v>427992</v>
      </c>
      <c r="E862">
        <v>0.79800000000000004</v>
      </c>
      <c r="F862">
        <v>419009.91700000002</v>
      </c>
      <c r="G862">
        <v>1.2270000000000001</v>
      </c>
    </row>
    <row r="863" spans="1:7" x14ac:dyDescent="0.35">
      <c r="A863" t="s">
        <v>65</v>
      </c>
      <c r="B863" t="s">
        <v>71</v>
      </c>
      <c r="C863">
        <v>114</v>
      </c>
      <c r="D863">
        <v>7168</v>
      </c>
      <c r="E863">
        <v>1.1819999999999999</v>
      </c>
      <c r="F863">
        <v>225.65700000000001</v>
      </c>
      <c r="G863">
        <v>13.932</v>
      </c>
    </row>
    <row r="864" spans="1:7" x14ac:dyDescent="0.35">
      <c r="A864" t="s">
        <v>63</v>
      </c>
      <c r="B864" t="s">
        <v>72</v>
      </c>
      <c r="C864">
        <v>115</v>
      </c>
      <c r="D864">
        <v>503073</v>
      </c>
      <c r="E864">
        <v>0.72199999999999998</v>
      </c>
      <c r="F864">
        <v>491446.11499999999</v>
      </c>
      <c r="G864">
        <v>1.26</v>
      </c>
    </row>
    <row r="865" spans="1:10" x14ac:dyDescent="0.35">
      <c r="A865" t="s">
        <v>73</v>
      </c>
      <c r="B865" t="s">
        <v>74</v>
      </c>
    </row>
    <row r="866" spans="1:10" x14ac:dyDescent="0.35">
      <c r="B866" t="s">
        <v>57</v>
      </c>
      <c r="C866" t="s">
        <v>58</v>
      </c>
      <c r="D866" t="s">
        <v>75</v>
      </c>
      <c r="E866" t="s">
        <v>76</v>
      </c>
      <c r="F866" t="s">
        <v>77</v>
      </c>
      <c r="G866" t="s">
        <v>78</v>
      </c>
      <c r="H866" t="s">
        <v>79</v>
      </c>
      <c r="I866" s="11" t="s">
        <v>112</v>
      </c>
      <c r="J866" s="11" t="s">
        <v>113</v>
      </c>
    </row>
    <row r="867" spans="1:10" x14ac:dyDescent="0.35">
      <c r="A867" t="s">
        <v>63</v>
      </c>
      <c r="B867" t="s">
        <v>64</v>
      </c>
      <c r="C867">
        <v>74</v>
      </c>
      <c r="D867">
        <v>52523.438000000002</v>
      </c>
      <c r="E867" t="s">
        <v>80</v>
      </c>
    </row>
    <row r="868" spans="1:10" x14ac:dyDescent="0.35">
      <c r="A868" t="s">
        <v>65</v>
      </c>
      <c r="B868" t="s">
        <v>66</v>
      </c>
      <c r="C868">
        <v>75</v>
      </c>
      <c r="D868">
        <v>0.02</v>
      </c>
      <c r="E868">
        <v>0.94</v>
      </c>
      <c r="F868">
        <v>0.01</v>
      </c>
      <c r="G868">
        <v>1.6</v>
      </c>
      <c r="H868" t="s">
        <v>80</v>
      </c>
      <c r="I868">
        <f>(50.75+0.5457)/0.5457</f>
        <v>93.999816749129565</v>
      </c>
      <c r="J868">
        <f>$E$868*$I$868/1000</f>
        <v>8.8359827744181788E-2</v>
      </c>
    </row>
    <row r="869" spans="1:10" x14ac:dyDescent="0.35">
      <c r="A869" t="s">
        <v>65</v>
      </c>
      <c r="B869" t="s">
        <v>67</v>
      </c>
      <c r="C869">
        <v>202</v>
      </c>
      <c r="D869">
        <v>0</v>
      </c>
      <c r="E869">
        <v>1.9E-2</v>
      </c>
      <c r="F869">
        <v>0</v>
      </c>
      <c r="G869">
        <v>6.6</v>
      </c>
      <c r="H869" t="s">
        <v>80</v>
      </c>
      <c r="I869">
        <f t="shared" ref="I869:I872" si="7">(50.75+0.5457)/0.5457</f>
        <v>93.999816749129565</v>
      </c>
      <c r="J869" t="s">
        <v>115</v>
      </c>
    </row>
    <row r="870" spans="1:10" x14ac:dyDescent="0.35">
      <c r="A870" t="s">
        <v>68</v>
      </c>
      <c r="B870" t="s">
        <v>69</v>
      </c>
      <c r="C870">
        <v>208</v>
      </c>
      <c r="D870">
        <v>3.0000000000000001E-3</v>
      </c>
      <c r="E870">
        <v>6.7000000000000004E-2</v>
      </c>
      <c r="F870">
        <v>0</v>
      </c>
      <c r="G870">
        <v>1.3</v>
      </c>
      <c r="H870" t="s">
        <v>80</v>
      </c>
      <c r="I870">
        <f t="shared" si="7"/>
        <v>93.999816749129565</v>
      </c>
      <c r="J870" t="s">
        <v>115</v>
      </c>
    </row>
    <row r="871" spans="1:10" x14ac:dyDescent="0.35">
      <c r="A871" t="s">
        <v>63</v>
      </c>
      <c r="B871" t="s">
        <v>70</v>
      </c>
      <c r="C871">
        <v>209</v>
      </c>
      <c r="D871">
        <v>427992.11300000001</v>
      </c>
      <c r="E871" t="s">
        <v>80</v>
      </c>
    </row>
    <row r="872" spans="1:10" x14ac:dyDescent="0.35">
      <c r="A872" t="s">
        <v>65</v>
      </c>
      <c r="B872" t="s">
        <v>71</v>
      </c>
      <c r="C872">
        <v>114</v>
      </c>
      <c r="D872">
        <v>1.4E-2</v>
      </c>
      <c r="E872">
        <v>0.49299999999999999</v>
      </c>
      <c r="F872">
        <v>0</v>
      </c>
      <c r="G872">
        <v>0.5</v>
      </c>
      <c r="H872" t="s">
        <v>80</v>
      </c>
      <c r="I872">
        <f t="shared" si="7"/>
        <v>93.999816749129565</v>
      </c>
      <c r="J872">
        <f>$E$872*$I$872/1000</f>
        <v>4.6341909657320879E-2</v>
      </c>
    </row>
    <row r="873" spans="1:10" x14ac:dyDescent="0.35">
      <c r="A873" t="s">
        <v>63</v>
      </c>
      <c r="B873" t="s">
        <v>72</v>
      </c>
      <c r="C873">
        <v>115</v>
      </c>
      <c r="D873">
        <v>503073.01500000001</v>
      </c>
      <c r="E873" t="s">
        <v>80</v>
      </c>
    </row>
    <row r="874" spans="1:10" s="10" customFormat="1" x14ac:dyDescent="0.35"/>
    <row r="875" spans="1:10" x14ac:dyDescent="0.35">
      <c r="A875" t="s">
        <v>22</v>
      </c>
      <c r="B875" t="s">
        <v>23</v>
      </c>
      <c r="C875" t="s">
        <v>24</v>
      </c>
      <c r="D875" t="s">
        <v>25</v>
      </c>
      <c r="E875" t="s">
        <v>26</v>
      </c>
    </row>
    <row r="876" spans="1:10" x14ac:dyDescent="0.35">
      <c r="A876" t="s">
        <v>27</v>
      </c>
      <c r="B876" t="s">
        <v>28</v>
      </c>
      <c r="C876" t="s">
        <v>186</v>
      </c>
    </row>
    <row r="877" spans="1:10" x14ac:dyDescent="0.35">
      <c r="A877" t="s">
        <v>27</v>
      </c>
      <c r="B877" t="s">
        <v>30</v>
      </c>
      <c r="C877" t="s">
        <v>126</v>
      </c>
    </row>
    <row r="878" spans="1:10" x14ac:dyDescent="0.35">
      <c r="A878" t="s">
        <v>27</v>
      </c>
      <c r="B878" t="s">
        <v>31</v>
      </c>
      <c r="C878" t="s">
        <v>186</v>
      </c>
    </row>
    <row r="879" spans="1:10" x14ac:dyDescent="0.35">
      <c r="A879" t="s">
        <v>32</v>
      </c>
      <c r="B879" t="s">
        <v>33</v>
      </c>
      <c r="C879" t="s">
        <v>27</v>
      </c>
    </row>
    <row r="880" spans="1:10" x14ac:dyDescent="0.35">
      <c r="A880" t="s">
        <v>34</v>
      </c>
      <c r="B880" t="s">
        <v>35</v>
      </c>
      <c r="C880" t="s">
        <v>141</v>
      </c>
    </row>
    <row r="881" spans="1:7" x14ac:dyDescent="0.35">
      <c r="A881" t="s">
        <v>36</v>
      </c>
      <c r="B881" t="s">
        <v>37</v>
      </c>
      <c r="C881" t="s">
        <v>38</v>
      </c>
      <c r="D881">
        <v>3</v>
      </c>
    </row>
    <row r="882" spans="1:7" x14ac:dyDescent="0.35">
      <c r="A882" t="s">
        <v>39</v>
      </c>
      <c r="B882" t="s">
        <v>40</v>
      </c>
      <c r="C882" t="s">
        <v>41</v>
      </c>
      <c r="D882" t="s">
        <v>42</v>
      </c>
    </row>
    <row r="883" spans="1:7" x14ac:dyDescent="0.35">
      <c r="A883" t="s">
        <v>43</v>
      </c>
      <c r="B883" t="s">
        <v>44</v>
      </c>
      <c r="C883" t="s">
        <v>40</v>
      </c>
      <c r="D883" t="s">
        <v>41</v>
      </c>
      <c r="E883" t="s">
        <v>42</v>
      </c>
    </row>
    <row r="884" spans="1:7" x14ac:dyDescent="0.35">
      <c r="A884" t="s">
        <v>45</v>
      </c>
      <c r="B884" t="s">
        <v>46</v>
      </c>
      <c r="C884" t="s">
        <v>41</v>
      </c>
      <c r="D884" t="s">
        <v>45</v>
      </c>
    </row>
    <row r="885" spans="1:7" x14ac:dyDescent="0.35">
      <c r="A885" t="s">
        <v>47</v>
      </c>
      <c r="B885" t="s">
        <v>48</v>
      </c>
      <c r="C885" t="s">
        <v>49</v>
      </c>
      <c r="D885">
        <v>55</v>
      </c>
    </row>
    <row r="886" spans="1:7" x14ac:dyDescent="0.35">
      <c r="A886" t="s">
        <v>27</v>
      </c>
      <c r="B886" t="s">
        <v>35</v>
      </c>
      <c r="C886" t="s">
        <v>139</v>
      </c>
    </row>
    <row r="887" spans="1:7" x14ac:dyDescent="0.35">
      <c r="A887" t="s">
        <v>50</v>
      </c>
      <c r="B887" t="s">
        <v>35</v>
      </c>
      <c r="C887" t="s">
        <v>140</v>
      </c>
    </row>
    <row r="888" spans="1:7" x14ac:dyDescent="0.35">
      <c r="A888" t="s">
        <v>51</v>
      </c>
      <c r="B888" t="s">
        <v>35</v>
      </c>
      <c r="C888" t="s">
        <v>187</v>
      </c>
    </row>
    <row r="889" spans="1:7" x14ac:dyDescent="0.35">
      <c r="A889" t="s">
        <v>52</v>
      </c>
      <c r="B889" t="s">
        <v>35</v>
      </c>
      <c r="C889" t="s">
        <v>142</v>
      </c>
    </row>
    <row r="890" spans="1:7" x14ac:dyDescent="0.35">
      <c r="A890" t="s">
        <v>53</v>
      </c>
      <c r="B890" t="s">
        <v>35</v>
      </c>
      <c r="C890" t="s">
        <v>143</v>
      </c>
    </row>
    <row r="891" spans="1:7" x14ac:dyDescent="0.35">
      <c r="A891" t="s">
        <v>54</v>
      </c>
      <c r="B891" t="s">
        <v>35</v>
      </c>
      <c r="C891" t="s">
        <v>144</v>
      </c>
    </row>
    <row r="892" spans="1:7" x14ac:dyDescent="0.35">
      <c r="A892" t="s">
        <v>54</v>
      </c>
      <c r="B892" t="s">
        <v>33</v>
      </c>
      <c r="C892" t="s">
        <v>55</v>
      </c>
    </row>
    <row r="893" spans="1:7" x14ac:dyDescent="0.35">
      <c r="A893" t="s">
        <v>25</v>
      </c>
    </row>
    <row r="894" spans="1:7" x14ac:dyDescent="0.35">
      <c r="A894" t="s">
        <v>56</v>
      </c>
    </row>
    <row r="895" spans="1:7" x14ac:dyDescent="0.35">
      <c r="B895" t="s">
        <v>57</v>
      </c>
      <c r="C895" t="s">
        <v>58</v>
      </c>
      <c r="D895" t="s">
        <v>59</v>
      </c>
      <c r="E895" t="s">
        <v>60</v>
      </c>
      <c r="F895" t="s">
        <v>61</v>
      </c>
      <c r="G895" t="s">
        <v>62</v>
      </c>
    </row>
    <row r="896" spans="1:7" x14ac:dyDescent="0.35">
      <c r="A896" t="s">
        <v>63</v>
      </c>
      <c r="B896" t="s">
        <v>64</v>
      </c>
      <c r="C896">
        <v>74</v>
      </c>
      <c r="D896">
        <v>52547</v>
      </c>
      <c r="E896">
        <v>0.38300000000000001</v>
      </c>
      <c r="F896">
        <v>47281.288</v>
      </c>
      <c r="G896">
        <v>0.748</v>
      </c>
    </row>
    <row r="897" spans="1:10" x14ac:dyDescent="0.35">
      <c r="A897" t="s">
        <v>65</v>
      </c>
      <c r="B897" t="s">
        <v>66</v>
      </c>
      <c r="C897">
        <v>75</v>
      </c>
      <c r="D897">
        <v>1243</v>
      </c>
      <c r="E897">
        <v>3.4670000000000001</v>
      </c>
      <c r="F897">
        <v>65.334000000000003</v>
      </c>
      <c r="G897">
        <v>4.4480000000000004</v>
      </c>
    </row>
    <row r="898" spans="1:10" x14ac:dyDescent="0.35">
      <c r="A898" t="s">
        <v>65</v>
      </c>
      <c r="B898" t="s">
        <v>67</v>
      </c>
      <c r="C898">
        <v>202</v>
      </c>
      <c r="D898">
        <v>118</v>
      </c>
      <c r="E898">
        <v>7.36</v>
      </c>
      <c r="F898">
        <v>51.555999999999997</v>
      </c>
      <c r="G898">
        <v>9.1739999999999995</v>
      </c>
    </row>
    <row r="899" spans="1:10" x14ac:dyDescent="0.35">
      <c r="A899" t="s">
        <v>68</v>
      </c>
      <c r="B899" t="s">
        <v>69</v>
      </c>
      <c r="C899">
        <v>208</v>
      </c>
      <c r="D899">
        <v>1763</v>
      </c>
      <c r="E899">
        <v>1.494</v>
      </c>
      <c r="F899">
        <v>247.113</v>
      </c>
      <c r="G899">
        <v>4.5970000000000004</v>
      </c>
    </row>
    <row r="900" spans="1:10" x14ac:dyDescent="0.35">
      <c r="A900" t="s">
        <v>63</v>
      </c>
      <c r="B900" t="s">
        <v>70</v>
      </c>
      <c r="C900">
        <v>209</v>
      </c>
      <c r="D900">
        <v>423284</v>
      </c>
      <c r="E900">
        <v>0.318</v>
      </c>
      <c r="F900">
        <v>419009.91700000002</v>
      </c>
      <c r="G900">
        <v>1.2270000000000001</v>
      </c>
    </row>
    <row r="901" spans="1:10" x14ac:dyDescent="0.35">
      <c r="A901" t="s">
        <v>65</v>
      </c>
      <c r="B901" t="s">
        <v>71</v>
      </c>
      <c r="C901">
        <v>114</v>
      </c>
      <c r="D901">
        <v>7904</v>
      </c>
      <c r="E901">
        <v>1.88</v>
      </c>
      <c r="F901">
        <v>225.65700000000001</v>
      </c>
      <c r="G901">
        <v>13.932</v>
      </c>
    </row>
    <row r="902" spans="1:10" x14ac:dyDescent="0.35">
      <c r="A902" t="s">
        <v>63</v>
      </c>
      <c r="B902" t="s">
        <v>72</v>
      </c>
      <c r="C902">
        <v>115</v>
      </c>
      <c r="D902">
        <v>496336</v>
      </c>
      <c r="E902">
        <v>1.304</v>
      </c>
      <c r="F902">
        <v>491446.11499999999</v>
      </c>
      <c r="G902">
        <v>1.26</v>
      </c>
    </row>
    <row r="903" spans="1:10" x14ac:dyDescent="0.35">
      <c r="A903" t="s">
        <v>73</v>
      </c>
      <c r="B903" t="s">
        <v>74</v>
      </c>
    </row>
    <row r="904" spans="1:10" x14ac:dyDescent="0.35">
      <c r="B904" t="s">
        <v>57</v>
      </c>
      <c r="C904" t="s">
        <v>58</v>
      </c>
      <c r="D904" t="s">
        <v>75</v>
      </c>
      <c r="E904" t="s">
        <v>76</v>
      </c>
      <c r="F904" t="s">
        <v>77</v>
      </c>
      <c r="G904" t="s">
        <v>78</v>
      </c>
      <c r="H904" t="s">
        <v>79</v>
      </c>
      <c r="I904" s="11" t="s">
        <v>112</v>
      </c>
      <c r="J904" s="11" t="s">
        <v>113</v>
      </c>
    </row>
    <row r="905" spans="1:10" x14ac:dyDescent="0.35">
      <c r="A905" t="s">
        <v>63</v>
      </c>
      <c r="B905" t="s">
        <v>64</v>
      </c>
      <c r="C905">
        <v>74</v>
      </c>
      <c r="D905">
        <v>52546.957999999999</v>
      </c>
      <c r="E905" t="s">
        <v>80</v>
      </c>
    </row>
    <row r="906" spans="1:10" x14ac:dyDescent="0.35">
      <c r="A906" t="s">
        <v>65</v>
      </c>
      <c r="B906" t="s">
        <v>66</v>
      </c>
      <c r="C906">
        <v>75</v>
      </c>
      <c r="D906">
        <v>2.1999999999999999E-2</v>
      </c>
      <c r="E906">
        <v>1.0509999999999999</v>
      </c>
      <c r="F906">
        <v>0.03</v>
      </c>
      <c r="G906">
        <v>3.3</v>
      </c>
      <c r="H906" t="s">
        <v>80</v>
      </c>
      <c r="I906">
        <f>(50.75+0.5451)/0.5451</f>
        <v>94.102183085672351</v>
      </c>
      <c r="J906">
        <f>$E$906*$I$906/1000</f>
        <v>9.8901394423041633E-2</v>
      </c>
    </row>
    <row r="907" spans="1:10" x14ac:dyDescent="0.35">
      <c r="A907" t="s">
        <v>65</v>
      </c>
      <c r="B907" t="s">
        <v>67</v>
      </c>
      <c r="C907">
        <v>202</v>
      </c>
      <c r="D907">
        <v>0</v>
      </c>
      <c r="E907">
        <v>1.4999999999999999E-2</v>
      </c>
      <c r="F907">
        <v>0</v>
      </c>
      <c r="G907">
        <v>13.6</v>
      </c>
      <c r="H907" t="s">
        <v>80</v>
      </c>
      <c r="I907">
        <f t="shared" ref="I907:I908" si="8">(50.75+0.5451)/0.5451</f>
        <v>94.102183085672351</v>
      </c>
      <c r="J907" t="s">
        <v>115</v>
      </c>
    </row>
    <row r="908" spans="1:10" x14ac:dyDescent="0.35">
      <c r="A908" t="s">
        <v>68</v>
      </c>
      <c r="B908" t="s">
        <v>69</v>
      </c>
      <c r="C908">
        <v>208</v>
      </c>
      <c r="D908">
        <v>4.0000000000000001E-3</v>
      </c>
      <c r="E908">
        <v>7.2999999999999995E-2</v>
      </c>
      <c r="F908">
        <v>0</v>
      </c>
      <c r="G908">
        <v>2</v>
      </c>
      <c r="H908" t="s">
        <v>80</v>
      </c>
      <c r="I908">
        <f t="shared" si="8"/>
        <v>94.102183085672351</v>
      </c>
      <c r="J908" t="s">
        <v>115</v>
      </c>
    </row>
    <row r="909" spans="1:10" x14ac:dyDescent="0.35">
      <c r="A909" t="s">
        <v>63</v>
      </c>
      <c r="B909" t="s">
        <v>70</v>
      </c>
      <c r="C909">
        <v>209</v>
      </c>
      <c r="D909">
        <v>423284.18900000001</v>
      </c>
      <c r="E909" t="s">
        <v>80</v>
      </c>
    </row>
    <row r="910" spans="1:10" x14ac:dyDescent="0.35">
      <c r="A910" t="s">
        <v>65</v>
      </c>
      <c r="B910" t="s">
        <v>71</v>
      </c>
      <c r="C910">
        <v>114</v>
      </c>
      <c r="D910">
        <v>1.4999999999999999E-2</v>
      </c>
      <c r="E910">
        <v>0.55300000000000005</v>
      </c>
      <c r="F910">
        <v>0</v>
      </c>
      <c r="G910">
        <v>0.6</v>
      </c>
      <c r="H910" t="s">
        <v>80</v>
      </c>
      <c r="I910">
        <f>(50.75+0.5451)/0.5451</f>
        <v>94.102183085672351</v>
      </c>
      <c r="J910">
        <f>$E$910*$I$910/1000</f>
        <v>5.2038507246376819E-2</v>
      </c>
    </row>
    <row r="911" spans="1:10" x14ac:dyDescent="0.35">
      <c r="A911" t="s">
        <v>63</v>
      </c>
      <c r="B911" t="s">
        <v>72</v>
      </c>
      <c r="C911">
        <v>115</v>
      </c>
      <c r="D911">
        <v>496336.28100000002</v>
      </c>
      <c r="E911" t="s">
        <v>80</v>
      </c>
    </row>
    <row r="912" spans="1:10" s="10" customFormat="1" x14ac:dyDescent="0.35"/>
    <row r="913" spans="1:5" x14ac:dyDescent="0.35">
      <c r="A913" t="s">
        <v>22</v>
      </c>
      <c r="B913" t="s">
        <v>23</v>
      </c>
      <c r="C913" t="s">
        <v>24</v>
      </c>
      <c r="D913" t="s">
        <v>25</v>
      </c>
      <c r="E913" t="s">
        <v>26</v>
      </c>
    </row>
    <row r="914" spans="1:5" x14ac:dyDescent="0.35">
      <c r="A914" t="s">
        <v>27</v>
      </c>
      <c r="B914" t="s">
        <v>28</v>
      </c>
      <c r="C914" t="s">
        <v>164</v>
      </c>
    </row>
    <row r="915" spans="1:5" x14ac:dyDescent="0.35">
      <c r="A915" t="s">
        <v>27</v>
      </c>
      <c r="B915" t="s">
        <v>30</v>
      </c>
      <c r="C915" t="s">
        <v>127</v>
      </c>
    </row>
    <row r="916" spans="1:5" x14ac:dyDescent="0.35">
      <c r="A916" t="s">
        <v>27</v>
      </c>
      <c r="B916" t="s">
        <v>31</v>
      </c>
      <c r="C916" t="s">
        <v>128</v>
      </c>
    </row>
    <row r="917" spans="1:5" x14ac:dyDescent="0.35">
      <c r="A917" t="s">
        <v>32</v>
      </c>
      <c r="B917" t="s">
        <v>33</v>
      </c>
      <c r="C917" t="s">
        <v>27</v>
      </c>
    </row>
    <row r="918" spans="1:5" x14ac:dyDescent="0.35">
      <c r="A918" t="s">
        <v>34</v>
      </c>
      <c r="B918" t="s">
        <v>35</v>
      </c>
      <c r="C918" t="s">
        <v>141</v>
      </c>
    </row>
    <row r="919" spans="1:5" x14ac:dyDescent="0.35">
      <c r="A919" t="s">
        <v>36</v>
      </c>
      <c r="B919" t="s">
        <v>37</v>
      </c>
      <c r="C919" t="s">
        <v>38</v>
      </c>
      <c r="D919">
        <v>3</v>
      </c>
    </row>
    <row r="920" spans="1:5" x14ac:dyDescent="0.35">
      <c r="A920" t="s">
        <v>39</v>
      </c>
      <c r="B920" t="s">
        <v>40</v>
      </c>
      <c r="C920" t="s">
        <v>41</v>
      </c>
      <c r="D920" t="s">
        <v>42</v>
      </c>
    </row>
    <row r="921" spans="1:5" x14ac:dyDescent="0.35">
      <c r="A921" t="s">
        <v>43</v>
      </c>
      <c r="B921" t="s">
        <v>44</v>
      </c>
      <c r="C921" t="s">
        <v>40</v>
      </c>
      <c r="D921" t="s">
        <v>41</v>
      </c>
      <c r="E921" t="s">
        <v>42</v>
      </c>
    </row>
    <row r="922" spans="1:5" x14ac:dyDescent="0.35">
      <c r="A922" t="s">
        <v>45</v>
      </c>
      <c r="B922" t="s">
        <v>46</v>
      </c>
      <c r="C922" t="s">
        <v>41</v>
      </c>
      <c r="D922" t="s">
        <v>45</v>
      </c>
    </row>
    <row r="923" spans="1:5" x14ac:dyDescent="0.35">
      <c r="A923" t="s">
        <v>47</v>
      </c>
      <c r="B923" t="s">
        <v>48</v>
      </c>
      <c r="C923" t="s">
        <v>49</v>
      </c>
      <c r="D923">
        <v>55</v>
      </c>
    </row>
    <row r="924" spans="1:5" x14ac:dyDescent="0.35">
      <c r="A924" t="s">
        <v>27</v>
      </c>
      <c r="B924" t="s">
        <v>35</v>
      </c>
      <c r="C924" t="s">
        <v>139</v>
      </c>
    </row>
    <row r="925" spans="1:5" x14ac:dyDescent="0.35">
      <c r="A925" t="s">
        <v>50</v>
      </c>
      <c r="B925" t="s">
        <v>35</v>
      </c>
      <c r="C925" t="s">
        <v>140</v>
      </c>
    </row>
    <row r="926" spans="1:5" x14ac:dyDescent="0.35">
      <c r="A926" t="s">
        <v>51</v>
      </c>
      <c r="B926" t="s">
        <v>35</v>
      </c>
      <c r="C926" t="s">
        <v>165</v>
      </c>
    </row>
    <row r="927" spans="1:5" x14ac:dyDescent="0.35">
      <c r="A927" t="s">
        <v>52</v>
      </c>
      <c r="B927" t="s">
        <v>35</v>
      </c>
      <c r="C927" t="s">
        <v>142</v>
      </c>
    </row>
    <row r="928" spans="1:5" x14ac:dyDescent="0.35">
      <c r="A928" t="s">
        <v>53</v>
      </c>
      <c r="B928" t="s">
        <v>35</v>
      </c>
      <c r="C928" t="s">
        <v>143</v>
      </c>
    </row>
    <row r="929" spans="1:9" x14ac:dyDescent="0.35">
      <c r="A929" t="s">
        <v>54</v>
      </c>
      <c r="B929" t="s">
        <v>35</v>
      </c>
      <c r="C929" t="s">
        <v>144</v>
      </c>
    </row>
    <row r="930" spans="1:9" x14ac:dyDescent="0.35">
      <c r="A930" t="s">
        <v>54</v>
      </c>
      <c r="B930" t="s">
        <v>33</v>
      </c>
      <c r="C930" t="s">
        <v>55</v>
      </c>
    </row>
    <row r="931" spans="1:9" x14ac:dyDescent="0.35">
      <c r="A931" t="s">
        <v>25</v>
      </c>
    </row>
    <row r="932" spans="1:9" x14ac:dyDescent="0.35">
      <c r="A932" t="s">
        <v>56</v>
      </c>
    </row>
    <row r="933" spans="1:9" x14ac:dyDescent="0.35">
      <c r="B933" t="s">
        <v>57</v>
      </c>
      <c r="C933" t="s">
        <v>58</v>
      </c>
      <c r="D933" t="s">
        <v>59</v>
      </c>
      <c r="E933" t="s">
        <v>60</v>
      </c>
      <c r="F933" t="s">
        <v>61</v>
      </c>
      <c r="G933" t="s">
        <v>62</v>
      </c>
    </row>
    <row r="934" spans="1:9" x14ac:dyDescent="0.35">
      <c r="A934" t="s">
        <v>63</v>
      </c>
      <c r="B934" t="s">
        <v>64</v>
      </c>
      <c r="C934">
        <v>74</v>
      </c>
      <c r="D934">
        <v>49098</v>
      </c>
      <c r="E934">
        <v>2.8460000000000001</v>
      </c>
      <c r="F934">
        <v>47281.288</v>
      </c>
      <c r="G934">
        <v>0.748</v>
      </c>
    </row>
    <row r="935" spans="1:9" x14ac:dyDescent="0.35">
      <c r="A935" t="s">
        <v>65</v>
      </c>
      <c r="B935" t="s">
        <v>66</v>
      </c>
      <c r="C935">
        <v>75</v>
      </c>
      <c r="D935">
        <v>2597</v>
      </c>
      <c r="E935">
        <v>2.339</v>
      </c>
      <c r="F935">
        <v>65.334000000000003</v>
      </c>
      <c r="G935">
        <v>4.4480000000000004</v>
      </c>
    </row>
    <row r="936" spans="1:9" x14ac:dyDescent="0.35">
      <c r="A936" t="s">
        <v>65</v>
      </c>
      <c r="B936" t="s">
        <v>67</v>
      </c>
      <c r="C936">
        <v>202</v>
      </c>
      <c r="D936">
        <v>9367</v>
      </c>
      <c r="E936">
        <v>1.9039999999999999</v>
      </c>
      <c r="F936">
        <v>51.555999999999997</v>
      </c>
      <c r="G936">
        <v>9.1739999999999995</v>
      </c>
    </row>
    <row r="937" spans="1:9" x14ac:dyDescent="0.35">
      <c r="A937" t="s">
        <v>68</v>
      </c>
      <c r="B937" t="s">
        <v>69</v>
      </c>
      <c r="C937">
        <v>208</v>
      </c>
      <c r="D937">
        <v>46325</v>
      </c>
      <c r="E937">
        <v>1.754</v>
      </c>
      <c r="F937">
        <v>247.113</v>
      </c>
      <c r="G937">
        <v>4.5970000000000004</v>
      </c>
    </row>
    <row r="938" spans="1:9" x14ac:dyDescent="0.35">
      <c r="A938" t="s">
        <v>63</v>
      </c>
      <c r="B938" t="s">
        <v>70</v>
      </c>
      <c r="C938">
        <v>209</v>
      </c>
      <c r="D938">
        <v>463591</v>
      </c>
      <c r="E938">
        <v>1.373</v>
      </c>
      <c r="F938">
        <v>419009.91700000002</v>
      </c>
      <c r="G938">
        <v>1.2270000000000001</v>
      </c>
    </row>
    <row r="939" spans="1:9" x14ac:dyDescent="0.35">
      <c r="A939" t="s">
        <v>65</v>
      </c>
      <c r="B939" t="s">
        <v>71</v>
      </c>
      <c r="C939">
        <v>114</v>
      </c>
      <c r="D939">
        <v>29282</v>
      </c>
      <c r="E939">
        <v>3.21</v>
      </c>
      <c r="F939">
        <v>225.65700000000001</v>
      </c>
      <c r="G939">
        <v>13.932</v>
      </c>
    </row>
    <row r="940" spans="1:9" x14ac:dyDescent="0.35">
      <c r="A940" t="s">
        <v>63</v>
      </c>
      <c r="B940" t="s">
        <v>72</v>
      </c>
      <c r="C940">
        <v>115</v>
      </c>
      <c r="D940">
        <v>522981</v>
      </c>
      <c r="E940">
        <v>1.9219999999999999</v>
      </c>
      <c r="F940">
        <v>491446.11499999999</v>
      </c>
      <c r="G940">
        <v>1.26</v>
      </c>
    </row>
    <row r="941" spans="1:9" x14ac:dyDescent="0.35">
      <c r="A941" t="s">
        <v>73</v>
      </c>
      <c r="B941" t="s">
        <v>74</v>
      </c>
    </row>
    <row r="942" spans="1:9" x14ac:dyDescent="0.35">
      <c r="B942" t="s">
        <v>57</v>
      </c>
      <c r="C942" t="s">
        <v>58</v>
      </c>
      <c r="D942" t="s">
        <v>75</v>
      </c>
      <c r="E942" t="s">
        <v>76</v>
      </c>
      <c r="F942" t="s">
        <v>77</v>
      </c>
      <c r="G942" t="s">
        <v>78</v>
      </c>
      <c r="H942" t="s">
        <v>79</v>
      </c>
      <c r="I942" s="11" t="s">
        <v>117</v>
      </c>
    </row>
    <row r="943" spans="1:9" x14ac:dyDescent="0.35">
      <c r="A943" t="s">
        <v>63</v>
      </c>
      <c r="B943" t="s">
        <v>64</v>
      </c>
      <c r="C943">
        <v>74</v>
      </c>
      <c r="D943">
        <v>49097.805</v>
      </c>
      <c r="E943" t="s">
        <v>80</v>
      </c>
    </row>
    <row r="944" spans="1:9" x14ac:dyDescent="0.35">
      <c r="A944" t="s">
        <v>65</v>
      </c>
      <c r="B944" t="s">
        <v>66</v>
      </c>
      <c r="C944">
        <v>75</v>
      </c>
      <c r="D944">
        <v>5.1999999999999998E-2</v>
      </c>
      <c r="E944">
        <v>2.431</v>
      </c>
      <c r="F944">
        <v>0.06</v>
      </c>
      <c r="G944">
        <v>2.2999999999999998</v>
      </c>
      <c r="H944" t="s">
        <v>80</v>
      </c>
      <c r="I944">
        <f>(E944/2)*100</f>
        <v>121.55</v>
      </c>
    </row>
    <row r="945" spans="1:9" x14ac:dyDescent="0.35">
      <c r="A945" t="s">
        <v>65</v>
      </c>
      <c r="B945" t="s">
        <v>67</v>
      </c>
      <c r="C945">
        <v>202</v>
      </c>
      <c r="D945">
        <v>0.02</v>
      </c>
      <c r="E945">
        <v>1.9690000000000001</v>
      </c>
      <c r="F945">
        <v>0.06</v>
      </c>
      <c r="G945">
        <v>3.1</v>
      </c>
      <c r="H945" t="s">
        <v>80</v>
      </c>
      <c r="I945">
        <f t="shared" ref="I945:I948" si="9">(E945/2)*100</f>
        <v>98.45</v>
      </c>
    </row>
    <row r="946" spans="1:9" x14ac:dyDescent="0.35">
      <c r="A946" t="s">
        <v>68</v>
      </c>
      <c r="B946" t="s">
        <v>69</v>
      </c>
      <c r="C946">
        <v>208</v>
      </c>
      <c r="D946">
        <v>9.9000000000000005E-2</v>
      </c>
      <c r="E946">
        <v>2.0329999999999999</v>
      </c>
      <c r="F946">
        <v>0.06</v>
      </c>
      <c r="G946">
        <v>2.8</v>
      </c>
      <c r="H946" t="s">
        <v>80</v>
      </c>
      <c r="I946">
        <f t="shared" si="9"/>
        <v>101.64999999999999</v>
      </c>
    </row>
    <row r="947" spans="1:9" x14ac:dyDescent="0.35">
      <c r="A947" t="s">
        <v>63</v>
      </c>
      <c r="B947" t="s">
        <v>70</v>
      </c>
      <c r="C947">
        <v>209</v>
      </c>
      <c r="D947">
        <v>463591.00400000002</v>
      </c>
      <c r="E947" t="s">
        <v>80</v>
      </c>
    </row>
    <row r="948" spans="1:9" x14ac:dyDescent="0.35">
      <c r="A948" t="s">
        <v>65</v>
      </c>
      <c r="B948" t="s">
        <v>71</v>
      </c>
      <c r="C948">
        <v>114</v>
      </c>
      <c r="D948">
        <v>5.6000000000000001E-2</v>
      </c>
      <c r="E948">
        <v>1.984</v>
      </c>
      <c r="F948">
        <v>0.03</v>
      </c>
      <c r="G948">
        <v>1.3</v>
      </c>
      <c r="H948" t="s">
        <v>80</v>
      </c>
      <c r="I948">
        <f t="shared" si="9"/>
        <v>99.2</v>
      </c>
    </row>
    <row r="949" spans="1:9" x14ac:dyDescent="0.35">
      <c r="A949" t="s">
        <v>63</v>
      </c>
      <c r="B949" t="s">
        <v>72</v>
      </c>
      <c r="C949">
        <v>115</v>
      </c>
      <c r="D949">
        <v>522981.07500000001</v>
      </c>
      <c r="E949" t="s">
        <v>80</v>
      </c>
    </row>
    <row r="950" spans="1:9" s="10" customFormat="1" x14ac:dyDescent="0.35"/>
    <row r="951" spans="1:9" x14ac:dyDescent="0.35">
      <c r="A951" t="s">
        <v>22</v>
      </c>
      <c r="B951" t="s">
        <v>23</v>
      </c>
      <c r="C951" t="s">
        <v>24</v>
      </c>
      <c r="D951" t="s">
        <v>25</v>
      </c>
      <c r="E951" t="s">
        <v>26</v>
      </c>
    </row>
    <row r="952" spans="1:9" x14ac:dyDescent="0.35">
      <c r="A952" t="s">
        <v>27</v>
      </c>
      <c r="B952" t="s">
        <v>28</v>
      </c>
      <c r="C952" t="s">
        <v>188</v>
      </c>
    </row>
    <row r="953" spans="1:9" x14ac:dyDescent="0.35">
      <c r="A953" t="s">
        <v>27</v>
      </c>
      <c r="B953" t="s">
        <v>30</v>
      </c>
      <c r="C953" t="s">
        <v>129</v>
      </c>
    </row>
    <row r="954" spans="1:9" x14ac:dyDescent="0.35">
      <c r="A954" t="s">
        <v>27</v>
      </c>
      <c r="B954" t="s">
        <v>31</v>
      </c>
      <c r="C954" t="s">
        <v>188</v>
      </c>
    </row>
    <row r="955" spans="1:9" x14ac:dyDescent="0.35">
      <c r="A955" t="s">
        <v>32</v>
      </c>
      <c r="B955" t="s">
        <v>33</v>
      </c>
      <c r="C955" t="s">
        <v>27</v>
      </c>
    </row>
    <row r="956" spans="1:9" x14ac:dyDescent="0.35">
      <c r="A956" t="s">
        <v>34</v>
      </c>
      <c r="B956" t="s">
        <v>35</v>
      </c>
      <c r="C956" t="s">
        <v>141</v>
      </c>
    </row>
    <row r="957" spans="1:9" x14ac:dyDescent="0.35">
      <c r="A957" t="s">
        <v>36</v>
      </c>
      <c r="B957" t="s">
        <v>37</v>
      </c>
      <c r="C957" t="s">
        <v>38</v>
      </c>
      <c r="D957">
        <v>3</v>
      </c>
    </row>
    <row r="958" spans="1:9" x14ac:dyDescent="0.35">
      <c r="A958" t="s">
        <v>39</v>
      </c>
      <c r="B958" t="s">
        <v>40</v>
      </c>
      <c r="C958" t="s">
        <v>41</v>
      </c>
      <c r="D958" t="s">
        <v>42</v>
      </c>
    </row>
    <row r="959" spans="1:9" x14ac:dyDescent="0.35">
      <c r="A959" t="s">
        <v>43</v>
      </c>
      <c r="B959" t="s">
        <v>44</v>
      </c>
      <c r="C959" t="s">
        <v>40</v>
      </c>
      <c r="D959" t="s">
        <v>41</v>
      </c>
      <c r="E959" t="s">
        <v>42</v>
      </c>
    </row>
    <row r="960" spans="1:9" x14ac:dyDescent="0.35">
      <c r="A960" t="s">
        <v>45</v>
      </c>
      <c r="B960" t="s">
        <v>46</v>
      </c>
      <c r="C960" t="s">
        <v>41</v>
      </c>
      <c r="D960" t="s">
        <v>45</v>
      </c>
    </row>
    <row r="961" spans="1:7" x14ac:dyDescent="0.35">
      <c r="A961" t="s">
        <v>47</v>
      </c>
      <c r="B961" t="s">
        <v>48</v>
      </c>
      <c r="C961" t="s">
        <v>49</v>
      </c>
      <c r="D961">
        <v>55</v>
      </c>
    </row>
    <row r="962" spans="1:7" x14ac:dyDescent="0.35">
      <c r="A962" t="s">
        <v>27</v>
      </c>
      <c r="B962" t="s">
        <v>35</v>
      </c>
      <c r="C962" t="s">
        <v>139</v>
      </c>
    </row>
    <row r="963" spans="1:7" x14ac:dyDescent="0.35">
      <c r="A963" t="s">
        <v>50</v>
      </c>
      <c r="B963" t="s">
        <v>35</v>
      </c>
      <c r="C963" t="s">
        <v>140</v>
      </c>
    </row>
    <row r="964" spans="1:7" x14ac:dyDescent="0.35">
      <c r="A964" t="s">
        <v>51</v>
      </c>
      <c r="B964" t="s">
        <v>35</v>
      </c>
      <c r="C964" t="s">
        <v>189</v>
      </c>
    </row>
    <row r="965" spans="1:7" x14ac:dyDescent="0.35">
      <c r="A965" t="s">
        <v>52</v>
      </c>
      <c r="B965" t="s">
        <v>35</v>
      </c>
      <c r="C965" t="s">
        <v>142</v>
      </c>
    </row>
    <row r="966" spans="1:7" x14ac:dyDescent="0.35">
      <c r="A966" t="s">
        <v>53</v>
      </c>
      <c r="B966" t="s">
        <v>35</v>
      </c>
      <c r="C966" t="s">
        <v>143</v>
      </c>
    </row>
    <row r="967" spans="1:7" x14ac:dyDescent="0.35">
      <c r="A967" t="s">
        <v>54</v>
      </c>
      <c r="B967" t="s">
        <v>35</v>
      </c>
      <c r="C967" t="s">
        <v>144</v>
      </c>
    </row>
    <row r="968" spans="1:7" x14ac:dyDescent="0.35">
      <c r="A968" t="s">
        <v>54</v>
      </c>
      <c r="B968" t="s">
        <v>33</v>
      </c>
      <c r="C968" t="s">
        <v>55</v>
      </c>
    </row>
    <row r="969" spans="1:7" x14ac:dyDescent="0.35">
      <c r="A969" t="s">
        <v>25</v>
      </c>
    </row>
    <row r="970" spans="1:7" x14ac:dyDescent="0.35">
      <c r="A970" t="s">
        <v>56</v>
      </c>
    </row>
    <row r="971" spans="1:7" x14ac:dyDescent="0.35">
      <c r="B971" t="s">
        <v>57</v>
      </c>
      <c r="C971" t="s">
        <v>58</v>
      </c>
      <c r="D971" t="s">
        <v>59</v>
      </c>
      <c r="E971" t="s">
        <v>60</v>
      </c>
      <c r="F971" t="s">
        <v>61</v>
      </c>
      <c r="G971" t="s">
        <v>62</v>
      </c>
    </row>
    <row r="972" spans="1:7" x14ac:dyDescent="0.35">
      <c r="A972" t="s">
        <v>63</v>
      </c>
      <c r="B972" t="s">
        <v>64</v>
      </c>
      <c r="C972">
        <v>74</v>
      </c>
      <c r="D972">
        <v>51524</v>
      </c>
      <c r="E972">
        <v>0.52100000000000002</v>
      </c>
      <c r="F972">
        <v>47281.288</v>
      </c>
      <c r="G972">
        <v>0.748</v>
      </c>
    </row>
    <row r="973" spans="1:7" x14ac:dyDescent="0.35">
      <c r="A973" t="s">
        <v>65</v>
      </c>
      <c r="B973" t="s">
        <v>66</v>
      </c>
      <c r="C973">
        <v>75</v>
      </c>
      <c r="D973">
        <v>1171</v>
      </c>
      <c r="E973">
        <v>2.5710000000000002</v>
      </c>
      <c r="F973">
        <v>65.334000000000003</v>
      </c>
      <c r="G973">
        <v>4.4480000000000004</v>
      </c>
    </row>
    <row r="974" spans="1:7" x14ac:dyDescent="0.35">
      <c r="A974" t="s">
        <v>65</v>
      </c>
      <c r="B974" t="s">
        <v>67</v>
      </c>
      <c r="C974">
        <v>202</v>
      </c>
      <c r="D974">
        <v>160</v>
      </c>
      <c r="E974">
        <v>12.686</v>
      </c>
      <c r="F974">
        <v>51.555999999999997</v>
      </c>
      <c r="G974">
        <v>9.1739999999999995</v>
      </c>
    </row>
    <row r="975" spans="1:7" x14ac:dyDescent="0.35">
      <c r="A975" t="s">
        <v>68</v>
      </c>
      <c r="B975" t="s">
        <v>69</v>
      </c>
      <c r="C975">
        <v>208</v>
      </c>
      <c r="D975">
        <v>2315</v>
      </c>
      <c r="E975">
        <v>0.115</v>
      </c>
      <c r="F975">
        <v>247.113</v>
      </c>
      <c r="G975">
        <v>4.5970000000000004</v>
      </c>
    </row>
    <row r="976" spans="1:7" x14ac:dyDescent="0.35">
      <c r="A976" t="s">
        <v>63</v>
      </c>
      <c r="B976" t="s">
        <v>70</v>
      </c>
      <c r="C976">
        <v>209</v>
      </c>
      <c r="D976">
        <v>425979</v>
      </c>
      <c r="E976">
        <v>1.6879999999999999</v>
      </c>
      <c r="F976">
        <v>419009.91700000002</v>
      </c>
      <c r="G976">
        <v>1.2270000000000001</v>
      </c>
    </row>
    <row r="977" spans="1:10" x14ac:dyDescent="0.35">
      <c r="A977" t="s">
        <v>65</v>
      </c>
      <c r="B977" t="s">
        <v>71</v>
      </c>
      <c r="C977">
        <v>114</v>
      </c>
      <c r="D977">
        <v>4330</v>
      </c>
      <c r="E977">
        <v>1.39</v>
      </c>
      <c r="F977">
        <v>225.65700000000001</v>
      </c>
      <c r="G977">
        <v>13.932</v>
      </c>
    </row>
    <row r="978" spans="1:10" x14ac:dyDescent="0.35">
      <c r="A978" t="s">
        <v>63</v>
      </c>
      <c r="B978" t="s">
        <v>72</v>
      </c>
      <c r="C978">
        <v>115</v>
      </c>
      <c r="D978">
        <v>493292</v>
      </c>
      <c r="E978">
        <v>0.622</v>
      </c>
      <c r="F978">
        <v>491446.11499999999</v>
      </c>
      <c r="G978">
        <v>1.26</v>
      </c>
    </row>
    <row r="979" spans="1:10" x14ac:dyDescent="0.35">
      <c r="A979" t="s">
        <v>73</v>
      </c>
      <c r="B979" t="s">
        <v>74</v>
      </c>
    </row>
    <row r="980" spans="1:10" x14ac:dyDescent="0.35">
      <c r="B980" t="s">
        <v>57</v>
      </c>
      <c r="C980" t="s">
        <v>58</v>
      </c>
      <c r="D980" t="s">
        <v>75</v>
      </c>
      <c r="E980" t="s">
        <v>76</v>
      </c>
      <c r="F980" t="s">
        <v>77</v>
      </c>
      <c r="G980" t="s">
        <v>78</v>
      </c>
      <c r="H980" t="s">
        <v>79</v>
      </c>
      <c r="I980" s="11" t="s">
        <v>112</v>
      </c>
      <c r="J980" s="11" t="s">
        <v>113</v>
      </c>
    </row>
    <row r="981" spans="1:10" x14ac:dyDescent="0.35">
      <c r="A981" t="s">
        <v>63</v>
      </c>
      <c r="B981" t="s">
        <v>64</v>
      </c>
      <c r="C981">
        <v>74</v>
      </c>
      <c r="D981">
        <v>51524.216999999997</v>
      </c>
      <c r="E981" t="s">
        <v>80</v>
      </c>
    </row>
    <row r="982" spans="1:10" x14ac:dyDescent="0.35">
      <c r="A982" t="s">
        <v>65</v>
      </c>
      <c r="B982" t="s">
        <v>66</v>
      </c>
      <c r="C982">
        <v>75</v>
      </c>
      <c r="D982">
        <v>2.1000000000000001E-2</v>
      </c>
      <c r="E982">
        <v>1.008</v>
      </c>
      <c r="F982">
        <v>0.03</v>
      </c>
      <c r="G982">
        <v>3.2</v>
      </c>
      <c r="H982" t="s">
        <v>80</v>
      </c>
      <c r="I982">
        <f>(50.75+0.5326)/0.5326</f>
        <v>96.287269996244845</v>
      </c>
      <c r="J982">
        <f>$E$982*$I$982/1000</f>
        <v>9.7057568156214802E-2</v>
      </c>
    </row>
    <row r="983" spans="1:10" x14ac:dyDescent="0.35">
      <c r="A983" t="s">
        <v>65</v>
      </c>
      <c r="B983" t="s">
        <v>67</v>
      </c>
      <c r="C983">
        <v>202</v>
      </c>
      <c r="D983">
        <v>0</v>
      </c>
      <c r="E983">
        <v>2.5000000000000001E-2</v>
      </c>
      <c r="F983">
        <v>0</v>
      </c>
      <c r="G983">
        <v>16.399999999999999</v>
      </c>
      <c r="H983" t="s">
        <v>80</v>
      </c>
      <c r="I983">
        <f t="shared" ref="I983:I986" si="10">(50.75+0.5326)/0.5326</f>
        <v>96.287269996244845</v>
      </c>
      <c r="J983" t="s">
        <v>115</v>
      </c>
    </row>
    <row r="984" spans="1:10" x14ac:dyDescent="0.35">
      <c r="A984" t="s">
        <v>68</v>
      </c>
      <c r="B984" t="s">
        <v>69</v>
      </c>
      <c r="C984">
        <v>208</v>
      </c>
      <c r="D984">
        <v>5.0000000000000001E-3</v>
      </c>
      <c r="E984">
        <v>9.9000000000000005E-2</v>
      </c>
      <c r="F984">
        <v>0</v>
      </c>
      <c r="G984">
        <v>1.9</v>
      </c>
      <c r="H984" t="s">
        <v>80</v>
      </c>
      <c r="I984">
        <f t="shared" si="10"/>
        <v>96.287269996244845</v>
      </c>
      <c r="J984" t="s">
        <v>115</v>
      </c>
    </row>
    <row r="985" spans="1:10" x14ac:dyDescent="0.35">
      <c r="A985" t="s">
        <v>63</v>
      </c>
      <c r="B985" t="s">
        <v>70</v>
      </c>
      <c r="C985">
        <v>209</v>
      </c>
      <c r="D985">
        <v>425979.05</v>
      </c>
      <c r="E985" t="s">
        <v>80</v>
      </c>
    </row>
    <row r="986" spans="1:10" x14ac:dyDescent="0.35">
      <c r="A986" t="s">
        <v>65</v>
      </c>
      <c r="B986" t="s">
        <v>71</v>
      </c>
      <c r="C986">
        <v>114</v>
      </c>
      <c r="D986">
        <v>8.0000000000000002E-3</v>
      </c>
      <c r="E986">
        <v>0.29699999999999999</v>
      </c>
      <c r="F986">
        <v>0</v>
      </c>
      <c r="G986">
        <v>0.8</v>
      </c>
      <c r="H986" t="s">
        <v>80</v>
      </c>
      <c r="I986">
        <f t="shared" si="10"/>
        <v>96.287269996244845</v>
      </c>
      <c r="J986">
        <f>$E$986*$I$986/1000</f>
        <v>2.859731918888472E-2</v>
      </c>
    </row>
    <row r="987" spans="1:10" x14ac:dyDescent="0.35">
      <c r="A987" t="s">
        <v>63</v>
      </c>
      <c r="B987" t="s">
        <v>72</v>
      </c>
      <c r="C987">
        <v>115</v>
      </c>
      <c r="D987">
        <v>493291.80200000003</v>
      </c>
      <c r="E987" t="s">
        <v>80</v>
      </c>
    </row>
    <row r="988" spans="1:10" s="10" customFormat="1" x14ac:dyDescent="0.35"/>
    <row r="989" spans="1:10" x14ac:dyDescent="0.35">
      <c r="A989" t="s">
        <v>22</v>
      </c>
      <c r="B989" t="s">
        <v>23</v>
      </c>
      <c r="C989" t="s">
        <v>24</v>
      </c>
      <c r="D989" t="s">
        <v>25</v>
      </c>
      <c r="E989" t="s">
        <v>26</v>
      </c>
    </row>
    <row r="990" spans="1:10" x14ac:dyDescent="0.35">
      <c r="A990" t="s">
        <v>27</v>
      </c>
      <c r="B990" t="s">
        <v>28</v>
      </c>
      <c r="C990" t="s">
        <v>190</v>
      </c>
    </row>
    <row r="991" spans="1:10" x14ac:dyDescent="0.35">
      <c r="A991" t="s">
        <v>27</v>
      </c>
      <c r="B991" t="s">
        <v>30</v>
      </c>
      <c r="C991" t="s">
        <v>130</v>
      </c>
    </row>
    <row r="992" spans="1:10" x14ac:dyDescent="0.35">
      <c r="A992" t="s">
        <v>27</v>
      </c>
      <c r="B992" t="s">
        <v>31</v>
      </c>
      <c r="C992" t="s">
        <v>190</v>
      </c>
    </row>
    <row r="993" spans="1:5" x14ac:dyDescent="0.35">
      <c r="A993" t="s">
        <v>32</v>
      </c>
      <c r="B993" t="s">
        <v>33</v>
      </c>
      <c r="C993" t="s">
        <v>27</v>
      </c>
    </row>
    <row r="994" spans="1:5" x14ac:dyDescent="0.35">
      <c r="A994" t="s">
        <v>34</v>
      </c>
      <c r="B994" t="s">
        <v>35</v>
      </c>
      <c r="C994" t="s">
        <v>141</v>
      </c>
    </row>
    <row r="995" spans="1:5" x14ac:dyDescent="0.35">
      <c r="A995" t="s">
        <v>36</v>
      </c>
      <c r="B995" t="s">
        <v>37</v>
      </c>
      <c r="C995" t="s">
        <v>38</v>
      </c>
      <c r="D995">
        <v>3</v>
      </c>
    </row>
    <row r="996" spans="1:5" x14ac:dyDescent="0.35">
      <c r="A996" t="s">
        <v>39</v>
      </c>
      <c r="B996" t="s">
        <v>40</v>
      </c>
      <c r="C996" t="s">
        <v>41</v>
      </c>
      <c r="D996" t="s">
        <v>42</v>
      </c>
    </row>
    <row r="997" spans="1:5" x14ac:dyDescent="0.35">
      <c r="A997" t="s">
        <v>43</v>
      </c>
      <c r="B997" t="s">
        <v>44</v>
      </c>
      <c r="C997" t="s">
        <v>40</v>
      </c>
      <c r="D997" t="s">
        <v>41</v>
      </c>
      <c r="E997" t="s">
        <v>42</v>
      </c>
    </row>
    <row r="998" spans="1:5" x14ac:dyDescent="0.35">
      <c r="A998" t="s">
        <v>45</v>
      </c>
      <c r="B998" t="s">
        <v>46</v>
      </c>
      <c r="C998" t="s">
        <v>41</v>
      </c>
      <c r="D998" t="s">
        <v>45</v>
      </c>
    </row>
    <row r="999" spans="1:5" x14ac:dyDescent="0.35">
      <c r="A999" t="s">
        <v>47</v>
      </c>
      <c r="B999" t="s">
        <v>48</v>
      </c>
      <c r="C999" t="s">
        <v>49</v>
      </c>
      <c r="D999">
        <v>55</v>
      </c>
    </row>
    <row r="1000" spans="1:5" x14ac:dyDescent="0.35">
      <c r="A1000" t="s">
        <v>27</v>
      </c>
      <c r="B1000" t="s">
        <v>35</v>
      </c>
      <c r="C1000" t="s">
        <v>139</v>
      </c>
    </row>
    <row r="1001" spans="1:5" x14ac:dyDescent="0.35">
      <c r="A1001" t="s">
        <v>50</v>
      </c>
      <c r="B1001" t="s">
        <v>35</v>
      </c>
      <c r="C1001" t="s">
        <v>140</v>
      </c>
    </row>
    <row r="1002" spans="1:5" x14ac:dyDescent="0.35">
      <c r="A1002" t="s">
        <v>51</v>
      </c>
      <c r="B1002" t="s">
        <v>35</v>
      </c>
      <c r="C1002" t="s">
        <v>191</v>
      </c>
    </row>
    <row r="1003" spans="1:5" x14ac:dyDescent="0.35">
      <c r="A1003" t="s">
        <v>52</v>
      </c>
      <c r="B1003" t="s">
        <v>35</v>
      </c>
      <c r="C1003" t="s">
        <v>142</v>
      </c>
    </row>
    <row r="1004" spans="1:5" x14ac:dyDescent="0.35">
      <c r="A1004" t="s">
        <v>53</v>
      </c>
      <c r="B1004" t="s">
        <v>35</v>
      </c>
      <c r="C1004" t="s">
        <v>143</v>
      </c>
    </row>
    <row r="1005" spans="1:5" x14ac:dyDescent="0.35">
      <c r="A1005" t="s">
        <v>54</v>
      </c>
      <c r="B1005" t="s">
        <v>35</v>
      </c>
      <c r="C1005" t="s">
        <v>144</v>
      </c>
    </row>
    <row r="1006" spans="1:5" x14ac:dyDescent="0.35">
      <c r="A1006" t="s">
        <v>54</v>
      </c>
      <c r="B1006" t="s">
        <v>33</v>
      </c>
      <c r="C1006" t="s">
        <v>55</v>
      </c>
    </row>
    <row r="1007" spans="1:5" x14ac:dyDescent="0.35">
      <c r="A1007" t="s">
        <v>25</v>
      </c>
    </row>
    <row r="1008" spans="1:5" x14ac:dyDescent="0.35">
      <c r="A1008" t="s">
        <v>56</v>
      </c>
    </row>
    <row r="1009" spans="1:10" x14ac:dyDescent="0.35">
      <c r="B1009" t="s">
        <v>57</v>
      </c>
      <c r="C1009" t="s">
        <v>58</v>
      </c>
      <c r="D1009" t="s">
        <v>59</v>
      </c>
      <c r="E1009" t="s">
        <v>60</v>
      </c>
      <c r="F1009" t="s">
        <v>61</v>
      </c>
      <c r="G1009" t="s">
        <v>62</v>
      </c>
    </row>
    <row r="1010" spans="1:10" x14ac:dyDescent="0.35">
      <c r="A1010" t="s">
        <v>63</v>
      </c>
      <c r="B1010" t="s">
        <v>64</v>
      </c>
      <c r="C1010">
        <v>74</v>
      </c>
      <c r="D1010">
        <v>55776</v>
      </c>
      <c r="E1010">
        <v>0.47099999999999997</v>
      </c>
      <c r="F1010">
        <v>47281.288</v>
      </c>
      <c r="G1010">
        <v>0.748</v>
      </c>
    </row>
    <row r="1011" spans="1:10" x14ac:dyDescent="0.35">
      <c r="A1011" t="s">
        <v>65</v>
      </c>
      <c r="B1011" t="s">
        <v>66</v>
      </c>
      <c r="C1011">
        <v>75</v>
      </c>
      <c r="D1011">
        <v>817</v>
      </c>
      <c r="E1011">
        <v>1.1719999999999999</v>
      </c>
      <c r="F1011">
        <v>65.334000000000003</v>
      </c>
      <c r="G1011">
        <v>4.4480000000000004</v>
      </c>
    </row>
    <row r="1012" spans="1:10" x14ac:dyDescent="0.35">
      <c r="A1012" t="s">
        <v>65</v>
      </c>
      <c r="B1012" t="s">
        <v>67</v>
      </c>
      <c r="C1012">
        <v>202</v>
      </c>
      <c r="D1012">
        <v>126</v>
      </c>
      <c r="E1012">
        <v>5.524</v>
      </c>
      <c r="F1012">
        <v>51.555999999999997</v>
      </c>
      <c r="G1012">
        <v>9.1739999999999995</v>
      </c>
    </row>
    <row r="1013" spans="1:10" x14ac:dyDescent="0.35">
      <c r="A1013" t="s">
        <v>68</v>
      </c>
      <c r="B1013" t="s">
        <v>69</v>
      </c>
      <c r="C1013">
        <v>208</v>
      </c>
      <c r="D1013">
        <v>1442</v>
      </c>
      <c r="E1013">
        <v>3.431</v>
      </c>
      <c r="F1013">
        <v>247.113</v>
      </c>
      <c r="G1013">
        <v>4.5970000000000004</v>
      </c>
    </row>
    <row r="1014" spans="1:10" x14ac:dyDescent="0.35">
      <c r="A1014" t="s">
        <v>63</v>
      </c>
      <c r="B1014" t="s">
        <v>70</v>
      </c>
      <c r="C1014">
        <v>209</v>
      </c>
      <c r="D1014">
        <v>434978</v>
      </c>
      <c r="E1014">
        <v>1.74</v>
      </c>
      <c r="F1014">
        <v>419009.91700000002</v>
      </c>
      <c r="G1014">
        <v>1.2270000000000001</v>
      </c>
    </row>
    <row r="1015" spans="1:10" x14ac:dyDescent="0.35">
      <c r="A1015" t="s">
        <v>65</v>
      </c>
      <c r="B1015" t="s">
        <v>71</v>
      </c>
      <c r="C1015">
        <v>114</v>
      </c>
      <c r="D1015">
        <v>1280</v>
      </c>
      <c r="E1015">
        <v>3.4449999999999998</v>
      </c>
      <c r="F1015">
        <v>225.65700000000001</v>
      </c>
      <c r="G1015">
        <v>13.932</v>
      </c>
    </row>
    <row r="1016" spans="1:10" x14ac:dyDescent="0.35">
      <c r="A1016" t="s">
        <v>63</v>
      </c>
      <c r="B1016" t="s">
        <v>72</v>
      </c>
      <c r="C1016">
        <v>115</v>
      </c>
      <c r="D1016">
        <v>531101</v>
      </c>
      <c r="E1016">
        <v>0.32400000000000001</v>
      </c>
      <c r="F1016">
        <v>491446.11499999999</v>
      </c>
      <c r="G1016">
        <v>1.26</v>
      </c>
    </row>
    <row r="1017" spans="1:10" x14ac:dyDescent="0.35">
      <c r="A1017" t="s">
        <v>73</v>
      </c>
      <c r="B1017" t="s">
        <v>74</v>
      </c>
    </row>
    <row r="1018" spans="1:10" x14ac:dyDescent="0.35">
      <c r="B1018" t="s">
        <v>57</v>
      </c>
      <c r="C1018" t="s">
        <v>58</v>
      </c>
      <c r="D1018" t="s">
        <v>75</v>
      </c>
      <c r="E1018" t="s">
        <v>76</v>
      </c>
      <c r="F1018" t="s">
        <v>77</v>
      </c>
      <c r="G1018" t="s">
        <v>78</v>
      </c>
      <c r="H1018" t="s">
        <v>79</v>
      </c>
      <c r="I1018" s="11" t="s">
        <v>112</v>
      </c>
      <c r="J1018" s="11" t="s">
        <v>113</v>
      </c>
    </row>
    <row r="1019" spans="1:10" x14ac:dyDescent="0.35">
      <c r="A1019" t="s">
        <v>63</v>
      </c>
      <c r="B1019" t="s">
        <v>64</v>
      </c>
      <c r="C1019">
        <v>74</v>
      </c>
      <c r="D1019">
        <v>55775.648000000001</v>
      </c>
      <c r="E1019" t="s">
        <v>80</v>
      </c>
    </row>
    <row r="1020" spans="1:10" x14ac:dyDescent="0.35">
      <c r="A1020" t="s">
        <v>65</v>
      </c>
      <c r="B1020" t="s">
        <v>66</v>
      </c>
      <c r="C1020">
        <v>75</v>
      </c>
      <c r="D1020">
        <v>1.2999999999999999E-2</v>
      </c>
      <c r="E1020">
        <v>0.626</v>
      </c>
      <c r="F1020">
        <v>0.01</v>
      </c>
      <c r="G1020">
        <v>0.8</v>
      </c>
      <c r="H1020" t="s">
        <v>80</v>
      </c>
      <c r="I1020">
        <f>(50.75+0.5228)/0.5228</f>
        <v>98.073450650344284</v>
      </c>
      <c r="J1020">
        <f>$E$1020*$I$1020/1000</f>
        <v>6.1393980107115526E-2</v>
      </c>
    </row>
    <row r="1021" spans="1:10" x14ac:dyDescent="0.35">
      <c r="A1021" t="s">
        <v>65</v>
      </c>
      <c r="B1021" t="s">
        <v>67</v>
      </c>
      <c r="C1021">
        <v>202</v>
      </c>
      <c r="D1021">
        <v>0</v>
      </c>
      <c r="E1021">
        <v>1.6E-2</v>
      </c>
      <c r="F1021">
        <v>0</v>
      </c>
      <c r="G1021">
        <v>12.5</v>
      </c>
      <c r="H1021" t="s">
        <v>80</v>
      </c>
      <c r="I1021">
        <f t="shared" ref="I1021:I1024" si="11">(50.75+0.5228)/0.5228</f>
        <v>98.073450650344284</v>
      </c>
      <c r="J1021" t="s">
        <v>115</v>
      </c>
    </row>
    <row r="1022" spans="1:10" x14ac:dyDescent="0.35">
      <c r="A1022" t="s">
        <v>68</v>
      </c>
      <c r="B1022" t="s">
        <v>69</v>
      </c>
      <c r="C1022">
        <v>208</v>
      </c>
      <c r="D1022">
        <v>3.0000000000000001E-3</v>
      </c>
      <c r="E1022">
        <v>5.6000000000000001E-2</v>
      </c>
      <c r="F1022">
        <v>0</v>
      </c>
      <c r="G1022">
        <v>5.3</v>
      </c>
      <c r="H1022" t="s">
        <v>80</v>
      </c>
      <c r="I1022">
        <f t="shared" si="11"/>
        <v>98.073450650344284</v>
      </c>
      <c r="J1022" t="s">
        <v>115</v>
      </c>
    </row>
    <row r="1023" spans="1:10" x14ac:dyDescent="0.35">
      <c r="A1023" t="s">
        <v>63</v>
      </c>
      <c r="B1023" t="s">
        <v>70</v>
      </c>
      <c r="C1023">
        <v>209</v>
      </c>
      <c r="D1023">
        <v>434978.26</v>
      </c>
      <c r="E1023" t="s">
        <v>80</v>
      </c>
    </row>
    <row r="1024" spans="1:10" x14ac:dyDescent="0.35">
      <c r="A1024" t="s">
        <v>65</v>
      </c>
      <c r="B1024" t="s">
        <v>71</v>
      </c>
      <c r="C1024">
        <v>114</v>
      </c>
      <c r="D1024">
        <v>2E-3</v>
      </c>
      <c r="E1024">
        <v>7.0000000000000007E-2</v>
      </c>
      <c r="F1024">
        <v>0</v>
      </c>
      <c r="G1024">
        <v>4.5999999999999996</v>
      </c>
      <c r="H1024" t="s">
        <v>80</v>
      </c>
      <c r="I1024">
        <f t="shared" si="11"/>
        <v>98.073450650344284</v>
      </c>
      <c r="J1024" t="s">
        <v>115</v>
      </c>
    </row>
    <row r="1025" spans="1:5" x14ac:dyDescent="0.35">
      <c r="A1025" t="s">
        <v>63</v>
      </c>
      <c r="B1025" t="s">
        <v>72</v>
      </c>
      <c r="C1025">
        <v>115</v>
      </c>
      <c r="D1025">
        <v>531101.04599999997</v>
      </c>
      <c r="E1025" t="s">
        <v>80</v>
      </c>
    </row>
    <row r="1026" spans="1:5" s="10" customFormat="1" x14ac:dyDescent="0.35"/>
    <row r="1027" spans="1:5" x14ac:dyDescent="0.35">
      <c r="A1027" t="s">
        <v>22</v>
      </c>
      <c r="B1027" t="s">
        <v>23</v>
      </c>
      <c r="C1027" t="s">
        <v>24</v>
      </c>
      <c r="D1027" t="s">
        <v>25</v>
      </c>
      <c r="E1027" t="s">
        <v>26</v>
      </c>
    </row>
    <row r="1028" spans="1:5" x14ac:dyDescent="0.35">
      <c r="A1028" t="s">
        <v>27</v>
      </c>
      <c r="B1028" t="s">
        <v>28</v>
      </c>
      <c r="C1028" t="s">
        <v>192</v>
      </c>
    </row>
    <row r="1029" spans="1:5" x14ac:dyDescent="0.35">
      <c r="A1029" t="s">
        <v>27</v>
      </c>
      <c r="B1029" t="s">
        <v>30</v>
      </c>
      <c r="C1029" t="s">
        <v>131</v>
      </c>
    </row>
    <row r="1030" spans="1:5" x14ac:dyDescent="0.35">
      <c r="A1030" t="s">
        <v>27</v>
      </c>
      <c r="B1030" t="s">
        <v>31</v>
      </c>
      <c r="C1030" t="s">
        <v>192</v>
      </c>
    </row>
    <row r="1031" spans="1:5" x14ac:dyDescent="0.35">
      <c r="A1031" t="s">
        <v>32</v>
      </c>
      <c r="B1031" t="s">
        <v>33</v>
      </c>
      <c r="C1031" t="s">
        <v>27</v>
      </c>
    </row>
    <row r="1032" spans="1:5" x14ac:dyDescent="0.35">
      <c r="A1032" t="s">
        <v>34</v>
      </c>
      <c r="B1032" t="s">
        <v>35</v>
      </c>
      <c r="C1032" t="s">
        <v>141</v>
      </c>
    </row>
    <row r="1033" spans="1:5" x14ac:dyDescent="0.35">
      <c r="A1033" t="s">
        <v>36</v>
      </c>
      <c r="B1033" t="s">
        <v>37</v>
      </c>
      <c r="C1033" t="s">
        <v>38</v>
      </c>
      <c r="D1033">
        <v>3</v>
      </c>
    </row>
    <row r="1034" spans="1:5" x14ac:dyDescent="0.35">
      <c r="A1034" t="s">
        <v>39</v>
      </c>
      <c r="B1034" t="s">
        <v>40</v>
      </c>
      <c r="C1034" t="s">
        <v>41</v>
      </c>
      <c r="D1034" t="s">
        <v>42</v>
      </c>
    </row>
    <row r="1035" spans="1:5" x14ac:dyDescent="0.35">
      <c r="A1035" t="s">
        <v>43</v>
      </c>
      <c r="B1035" t="s">
        <v>44</v>
      </c>
      <c r="C1035" t="s">
        <v>40</v>
      </c>
      <c r="D1035" t="s">
        <v>41</v>
      </c>
      <c r="E1035" t="s">
        <v>42</v>
      </c>
    </row>
    <row r="1036" spans="1:5" x14ac:dyDescent="0.35">
      <c r="A1036" t="s">
        <v>45</v>
      </c>
      <c r="B1036" t="s">
        <v>46</v>
      </c>
      <c r="C1036" t="s">
        <v>41</v>
      </c>
      <c r="D1036" t="s">
        <v>45</v>
      </c>
    </row>
    <row r="1037" spans="1:5" x14ac:dyDescent="0.35">
      <c r="A1037" t="s">
        <v>47</v>
      </c>
      <c r="B1037" t="s">
        <v>48</v>
      </c>
      <c r="C1037" t="s">
        <v>49</v>
      </c>
      <c r="D1037">
        <v>55</v>
      </c>
    </row>
    <row r="1038" spans="1:5" x14ac:dyDescent="0.35">
      <c r="A1038" t="s">
        <v>27</v>
      </c>
      <c r="B1038" t="s">
        <v>35</v>
      </c>
      <c r="C1038" t="s">
        <v>139</v>
      </c>
    </row>
    <row r="1039" spans="1:5" x14ac:dyDescent="0.35">
      <c r="A1039" t="s">
        <v>50</v>
      </c>
      <c r="B1039" t="s">
        <v>35</v>
      </c>
      <c r="C1039" t="s">
        <v>140</v>
      </c>
    </row>
    <row r="1040" spans="1:5" x14ac:dyDescent="0.35">
      <c r="A1040" t="s">
        <v>51</v>
      </c>
      <c r="B1040" t="s">
        <v>35</v>
      </c>
      <c r="C1040" t="s">
        <v>193</v>
      </c>
    </row>
    <row r="1041" spans="1:10" x14ac:dyDescent="0.35">
      <c r="A1041" t="s">
        <v>52</v>
      </c>
      <c r="B1041" t="s">
        <v>35</v>
      </c>
      <c r="C1041" t="s">
        <v>142</v>
      </c>
    </row>
    <row r="1042" spans="1:10" x14ac:dyDescent="0.35">
      <c r="A1042" t="s">
        <v>53</v>
      </c>
      <c r="B1042" t="s">
        <v>35</v>
      </c>
      <c r="C1042" t="s">
        <v>143</v>
      </c>
    </row>
    <row r="1043" spans="1:10" x14ac:dyDescent="0.35">
      <c r="A1043" t="s">
        <v>54</v>
      </c>
      <c r="B1043" t="s">
        <v>35</v>
      </c>
      <c r="C1043" t="s">
        <v>144</v>
      </c>
    </row>
    <row r="1044" spans="1:10" x14ac:dyDescent="0.35">
      <c r="A1044" t="s">
        <v>54</v>
      </c>
      <c r="B1044" t="s">
        <v>33</v>
      </c>
      <c r="C1044" t="s">
        <v>55</v>
      </c>
    </row>
    <row r="1045" spans="1:10" x14ac:dyDescent="0.35">
      <c r="A1045" t="s">
        <v>25</v>
      </c>
    </row>
    <row r="1046" spans="1:10" x14ac:dyDescent="0.35">
      <c r="A1046" t="s">
        <v>56</v>
      </c>
    </row>
    <row r="1047" spans="1:10" x14ac:dyDescent="0.35">
      <c r="B1047" t="s">
        <v>57</v>
      </c>
      <c r="C1047" t="s">
        <v>58</v>
      </c>
      <c r="D1047" t="s">
        <v>59</v>
      </c>
      <c r="E1047" t="s">
        <v>60</v>
      </c>
      <c r="F1047" t="s">
        <v>61</v>
      </c>
      <c r="G1047" t="s">
        <v>62</v>
      </c>
    </row>
    <row r="1048" spans="1:10" x14ac:dyDescent="0.35">
      <c r="A1048" t="s">
        <v>63</v>
      </c>
      <c r="B1048" t="s">
        <v>64</v>
      </c>
      <c r="C1048">
        <v>74</v>
      </c>
      <c r="D1048">
        <v>51826</v>
      </c>
      <c r="E1048">
        <v>1.401</v>
      </c>
      <c r="F1048">
        <v>47281.288</v>
      </c>
      <c r="G1048">
        <v>0.748</v>
      </c>
    </row>
    <row r="1049" spans="1:10" x14ac:dyDescent="0.35">
      <c r="A1049" t="s">
        <v>65</v>
      </c>
      <c r="B1049" t="s">
        <v>66</v>
      </c>
      <c r="C1049">
        <v>75</v>
      </c>
      <c r="D1049">
        <v>2438</v>
      </c>
      <c r="E1049">
        <v>0.69899999999999995</v>
      </c>
      <c r="F1049">
        <v>65.334000000000003</v>
      </c>
      <c r="G1049">
        <v>4.4480000000000004</v>
      </c>
    </row>
    <row r="1050" spans="1:10" x14ac:dyDescent="0.35">
      <c r="A1050" t="s">
        <v>65</v>
      </c>
      <c r="B1050" t="s">
        <v>67</v>
      </c>
      <c r="C1050">
        <v>202</v>
      </c>
      <c r="D1050">
        <v>224</v>
      </c>
      <c r="E1050">
        <v>5.9560000000000004</v>
      </c>
      <c r="F1050">
        <v>51.555999999999997</v>
      </c>
      <c r="G1050">
        <v>9.1739999999999995</v>
      </c>
    </row>
    <row r="1051" spans="1:10" x14ac:dyDescent="0.35">
      <c r="A1051" t="s">
        <v>68</v>
      </c>
      <c r="B1051" t="s">
        <v>69</v>
      </c>
      <c r="C1051">
        <v>208</v>
      </c>
      <c r="D1051">
        <v>846</v>
      </c>
      <c r="E1051">
        <v>0.61499999999999999</v>
      </c>
      <c r="F1051">
        <v>247.113</v>
      </c>
      <c r="G1051">
        <v>4.5970000000000004</v>
      </c>
    </row>
    <row r="1052" spans="1:10" x14ac:dyDescent="0.35">
      <c r="A1052" t="s">
        <v>63</v>
      </c>
      <c r="B1052" t="s">
        <v>70</v>
      </c>
      <c r="C1052">
        <v>209</v>
      </c>
      <c r="D1052">
        <v>424315</v>
      </c>
      <c r="E1052">
        <v>1.0369999999999999</v>
      </c>
      <c r="F1052">
        <v>419009.91700000002</v>
      </c>
      <c r="G1052">
        <v>1.2270000000000001</v>
      </c>
    </row>
    <row r="1053" spans="1:10" x14ac:dyDescent="0.35">
      <c r="A1053" t="s">
        <v>65</v>
      </c>
      <c r="B1053" t="s">
        <v>71</v>
      </c>
      <c r="C1053">
        <v>114</v>
      </c>
      <c r="D1053">
        <v>6474</v>
      </c>
      <c r="E1053">
        <v>0.40300000000000002</v>
      </c>
      <c r="F1053">
        <v>225.65700000000001</v>
      </c>
      <c r="G1053">
        <v>13.932</v>
      </c>
    </row>
    <row r="1054" spans="1:10" x14ac:dyDescent="0.35">
      <c r="A1054" t="s">
        <v>63</v>
      </c>
      <c r="B1054" t="s">
        <v>72</v>
      </c>
      <c r="C1054">
        <v>115</v>
      </c>
      <c r="D1054">
        <v>488577</v>
      </c>
      <c r="E1054">
        <v>0.93300000000000005</v>
      </c>
      <c r="F1054">
        <v>491446.11499999999</v>
      </c>
      <c r="G1054">
        <v>1.26</v>
      </c>
    </row>
    <row r="1055" spans="1:10" x14ac:dyDescent="0.35">
      <c r="A1055" t="s">
        <v>73</v>
      </c>
      <c r="B1055" t="s">
        <v>74</v>
      </c>
    </row>
    <row r="1056" spans="1:10" x14ac:dyDescent="0.35">
      <c r="B1056" t="s">
        <v>57</v>
      </c>
      <c r="C1056" t="s">
        <v>58</v>
      </c>
      <c r="D1056" t="s">
        <v>75</v>
      </c>
      <c r="E1056" t="s">
        <v>76</v>
      </c>
      <c r="F1056" t="s">
        <v>77</v>
      </c>
      <c r="G1056" t="s">
        <v>78</v>
      </c>
      <c r="H1056" t="s">
        <v>79</v>
      </c>
      <c r="I1056" s="11" t="s">
        <v>112</v>
      </c>
      <c r="J1056" s="11" t="s">
        <v>113</v>
      </c>
    </row>
    <row r="1057" spans="1:10" x14ac:dyDescent="0.35">
      <c r="A1057" t="s">
        <v>63</v>
      </c>
      <c r="B1057" t="s">
        <v>64</v>
      </c>
      <c r="C1057">
        <v>74</v>
      </c>
      <c r="D1057">
        <v>51825.713000000003</v>
      </c>
      <c r="E1057" t="s">
        <v>80</v>
      </c>
    </row>
    <row r="1058" spans="1:10" x14ac:dyDescent="0.35">
      <c r="A1058" t="s">
        <v>65</v>
      </c>
      <c r="B1058" t="s">
        <v>66</v>
      </c>
      <c r="C1058">
        <v>75</v>
      </c>
      <c r="D1058">
        <v>4.5999999999999999E-2</v>
      </c>
      <c r="E1058">
        <v>2.1549999999999998</v>
      </c>
      <c r="F1058">
        <v>0.03</v>
      </c>
      <c r="G1058">
        <v>1.3</v>
      </c>
      <c r="H1058" t="s">
        <v>80</v>
      </c>
      <c r="I1058">
        <f>(50.75+0.5699)/0.5699</f>
        <v>90.050710650991405</v>
      </c>
      <c r="J1058">
        <f>$E$1058*$I$1058/1000</f>
        <v>0.19405928145288648</v>
      </c>
    </row>
    <row r="1059" spans="1:10" x14ac:dyDescent="0.35">
      <c r="A1059" t="s">
        <v>65</v>
      </c>
      <c r="B1059" t="s">
        <v>67</v>
      </c>
      <c r="C1059">
        <v>202</v>
      </c>
      <c r="D1059">
        <v>0</v>
      </c>
      <c r="E1059">
        <v>0.04</v>
      </c>
      <c r="F1059">
        <v>0</v>
      </c>
      <c r="G1059">
        <v>6.8</v>
      </c>
      <c r="H1059" t="s">
        <v>80</v>
      </c>
      <c r="I1059">
        <f t="shared" ref="I1059:I1062" si="12">(50.75+0.5699)/0.5699</f>
        <v>90.050710650991405</v>
      </c>
      <c r="J1059" t="s">
        <v>115</v>
      </c>
    </row>
    <row r="1060" spans="1:10" x14ac:dyDescent="0.35">
      <c r="A1060" t="s">
        <v>68</v>
      </c>
      <c r="B1060" t="s">
        <v>69</v>
      </c>
      <c r="C1060">
        <v>208</v>
      </c>
      <c r="D1060">
        <v>1E-3</v>
      </c>
      <c r="E1060">
        <v>2.9000000000000001E-2</v>
      </c>
      <c r="F1060">
        <v>0</v>
      </c>
      <c r="G1060">
        <v>1.5</v>
      </c>
      <c r="H1060" t="s">
        <v>80</v>
      </c>
      <c r="I1060">
        <f t="shared" si="12"/>
        <v>90.050710650991405</v>
      </c>
      <c r="J1060" t="s">
        <v>115</v>
      </c>
    </row>
    <row r="1061" spans="1:10" x14ac:dyDescent="0.35">
      <c r="A1061" t="s">
        <v>63</v>
      </c>
      <c r="B1061" t="s">
        <v>70</v>
      </c>
      <c r="C1061">
        <v>209</v>
      </c>
      <c r="D1061">
        <v>424315.45799999998</v>
      </c>
      <c r="E1061" t="s">
        <v>80</v>
      </c>
    </row>
    <row r="1062" spans="1:10" x14ac:dyDescent="0.35">
      <c r="A1062" t="s">
        <v>65</v>
      </c>
      <c r="B1062" t="s">
        <v>71</v>
      </c>
      <c r="C1062">
        <v>114</v>
      </c>
      <c r="D1062">
        <v>1.2999999999999999E-2</v>
      </c>
      <c r="E1062">
        <v>0.45700000000000002</v>
      </c>
      <c r="F1062">
        <v>0</v>
      </c>
      <c r="G1062">
        <v>0.8</v>
      </c>
      <c r="H1062" t="s">
        <v>80</v>
      </c>
      <c r="I1062">
        <f t="shared" si="12"/>
        <v>90.050710650991405</v>
      </c>
      <c r="J1062">
        <f>$E$1062*$I$1062/1000</f>
        <v>4.1153174767503076E-2</v>
      </c>
    </row>
    <row r="1063" spans="1:10" x14ac:dyDescent="0.35">
      <c r="A1063" t="s">
        <v>63</v>
      </c>
      <c r="B1063" t="s">
        <v>72</v>
      </c>
      <c r="C1063">
        <v>115</v>
      </c>
      <c r="D1063">
        <v>488577.14</v>
      </c>
      <c r="E1063" t="s">
        <v>80</v>
      </c>
    </row>
    <row r="1064" spans="1:10" s="10" customFormat="1" x14ac:dyDescent="0.35"/>
    <row r="1065" spans="1:10" x14ac:dyDescent="0.35">
      <c r="A1065" t="s">
        <v>22</v>
      </c>
      <c r="B1065" t="s">
        <v>23</v>
      </c>
      <c r="C1065" t="s">
        <v>24</v>
      </c>
      <c r="D1065" t="s">
        <v>25</v>
      </c>
      <c r="E1065" t="s">
        <v>26</v>
      </c>
    </row>
    <row r="1066" spans="1:10" x14ac:dyDescent="0.35">
      <c r="A1066" t="s">
        <v>27</v>
      </c>
      <c r="B1066" t="s">
        <v>28</v>
      </c>
      <c r="C1066" t="s">
        <v>194</v>
      </c>
    </row>
    <row r="1067" spans="1:10" x14ac:dyDescent="0.35">
      <c r="A1067" t="s">
        <v>27</v>
      </c>
      <c r="B1067" t="s">
        <v>30</v>
      </c>
      <c r="C1067" t="s">
        <v>132</v>
      </c>
    </row>
    <row r="1068" spans="1:10" x14ac:dyDescent="0.35">
      <c r="A1068" t="s">
        <v>27</v>
      </c>
      <c r="B1068" t="s">
        <v>31</v>
      </c>
      <c r="C1068" t="s">
        <v>194</v>
      </c>
    </row>
    <row r="1069" spans="1:10" x14ac:dyDescent="0.35">
      <c r="A1069" t="s">
        <v>32</v>
      </c>
      <c r="B1069" t="s">
        <v>33</v>
      </c>
      <c r="C1069" t="s">
        <v>27</v>
      </c>
    </row>
    <row r="1070" spans="1:10" x14ac:dyDescent="0.35">
      <c r="A1070" t="s">
        <v>34</v>
      </c>
      <c r="B1070" t="s">
        <v>35</v>
      </c>
      <c r="C1070" t="s">
        <v>141</v>
      </c>
    </row>
    <row r="1071" spans="1:10" x14ac:dyDescent="0.35">
      <c r="A1071" t="s">
        <v>36</v>
      </c>
      <c r="B1071" t="s">
        <v>37</v>
      </c>
      <c r="C1071" t="s">
        <v>38</v>
      </c>
      <c r="D1071">
        <v>3</v>
      </c>
    </row>
    <row r="1072" spans="1:10" x14ac:dyDescent="0.35">
      <c r="A1072" t="s">
        <v>39</v>
      </c>
      <c r="B1072" t="s">
        <v>40</v>
      </c>
      <c r="C1072" t="s">
        <v>41</v>
      </c>
      <c r="D1072" t="s">
        <v>42</v>
      </c>
    </row>
    <row r="1073" spans="1:7" x14ac:dyDescent="0.35">
      <c r="A1073" t="s">
        <v>43</v>
      </c>
      <c r="B1073" t="s">
        <v>44</v>
      </c>
      <c r="C1073" t="s">
        <v>40</v>
      </c>
      <c r="D1073" t="s">
        <v>41</v>
      </c>
      <c r="E1073" t="s">
        <v>42</v>
      </c>
    </row>
    <row r="1074" spans="1:7" x14ac:dyDescent="0.35">
      <c r="A1074" t="s">
        <v>45</v>
      </c>
      <c r="B1074" t="s">
        <v>46</v>
      </c>
      <c r="C1074" t="s">
        <v>41</v>
      </c>
      <c r="D1074" t="s">
        <v>45</v>
      </c>
    </row>
    <row r="1075" spans="1:7" x14ac:dyDescent="0.35">
      <c r="A1075" t="s">
        <v>47</v>
      </c>
      <c r="B1075" t="s">
        <v>48</v>
      </c>
      <c r="C1075" t="s">
        <v>49</v>
      </c>
      <c r="D1075">
        <v>55</v>
      </c>
    </row>
    <row r="1076" spans="1:7" x14ac:dyDescent="0.35">
      <c r="A1076" t="s">
        <v>27</v>
      </c>
      <c r="B1076" t="s">
        <v>35</v>
      </c>
      <c r="C1076" t="s">
        <v>139</v>
      </c>
    </row>
    <row r="1077" spans="1:7" x14ac:dyDescent="0.35">
      <c r="A1077" t="s">
        <v>50</v>
      </c>
      <c r="B1077" t="s">
        <v>35</v>
      </c>
      <c r="C1077" t="s">
        <v>140</v>
      </c>
    </row>
    <row r="1078" spans="1:7" x14ac:dyDescent="0.35">
      <c r="A1078" t="s">
        <v>51</v>
      </c>
      <c r="B1078" t="s">
        <v>35</v>
      </c>
      <c r="C1078" t="s">
        <v>195</v>
      </c>
    </row>
    <row r="1079" spans="1:7" x14ac:dyDescent="0.35">
      <c r="A1079" t="s">
        <v>52</v>
      </c>
      <c r="B1079" t="s">
        <v>35</v>
      </c>
      <c r="C1079" t="s">
        <v>142</v>
      </c>
    </row>
    <row r="1080" spans="1:7" x14ac:dyDescent="0.35">
      <c r="A1080" t="s">
        <v>53</v>
      </c>
      <c r="B1080" t="s">
        <v>35</v>
      </c>
      <c r="C1080" t="s">
        <v>143</v>
      </c>
    </row>
    <row r="1081" spans="1:7" x14ac:dyDescent="0.35">
      <c r="A1081" t="s">
        <v>54</v>
      </c>
      <c r="B1081" t="s">
        <v>35</v>
      </c>
      <c r="C1081" t="s">
        <v>144</v>
      </c>
    </row>
    <row r="1082" spans="1:7" x14ac:dyDescent="0.35">
      <c r="A1082" t="s">
        <v>54</v>
      </c>
      <c r="B1082" t="s">
        <v>33</v>
      </c>
      <c r="C1082" t="s">
        <v>55</v>
      </c>
    </row>
    <row r="1083" spans="1:7" x14ac:dyDescent="0.35">
      <c r="A1083" t="s">
        <v>25</v>
      </c>
    </row>
    <row r="1084" spans="1:7" x14ac:dyDescent="0.35">
      <c r="A1084" t="s">
        <v>56</v>
      </c>
    </row>
    <row r="1085" spans="1:7" x14ac:dyDescent="0.35">
      <c r="B1085" t="s">
        <v>57</v>
      </c>
      <c r="C1085" t="s">
        <v>58</v>
      </c>
      <c r="D1085" t="s">
        <v>59</v>
      </c>
      <c r="E1085" t="s">
        <v>60</v>
      </c>
      <c r="F1085" t="s">
        <v>61</v>
      </c>
      <c r="G1085" t="s">
        <v>62</v>
      </c>
    </row>
    <row r="1086" spans="1:7" x14ac:dyDescent="0.35">
      <c r="A1086" t="s">
        <v>63</v>
      </c>
      <c r="B1086" t="s">
        <v>64</v>
      </c>
      <c r="C1086">
        <v>74</v>
      </c>
      <c r="D1086">
        <v>51564</v>
      </c>
      <c r="E1086">
        <v>0.36699999999999999</v>
      </c>
      <c r="F1086">
        <v>47281.288</v>
      </c>
      <c r="G1086">
        <v>0.748</v>
      </c>
    </row>
    <row r="1087" spans="1:7" x14ac:dyDescent="0.35">
      <c r="A1087" t="s">
        <v>65</v>
      </c>
      <c r="B1087" t="s">
        <v>66</v>
      </c>
      <c r="C1087">
        <v>75</v>
      </c>
      <c r="D1087">
        <v>1556</v>
      </c>
      <c r="E1087">
        <v>1.8080000000000001</v>
      </c>
      <c r="F1087">
        <v>65.334000000000003</v>
      </c>
      <c r="G1087">
        <v>4.4480000000000004</v>
      </c>
    </row>
    <row r="1088" spans="1:7" x14ac:dyDescent="0.35">
      <c r="A1088" t="s">
        <v>65</v>
      </c>
      <c r="B1088" t="s">
        <v>67</v>
      </c>
      <c r="C1088">
        <v>202</v>
      </c>
      <c r="D1088">
        <v>224</v>
      </c>
      <c r="E1088">
        <v>5.4550000000000001</v>
      </c>
      <c r="F1088">
        <v>51.555999999999997</v>
      </c>
      <c r="G1088">
        <v>9.1739999999999995</v>
      </c>
    </row>
    <row r="1089" spans="1:10" x14ac:dyDescent="0.35">
      <c r="A1089" t="s">
        <v>68</v>
      </c>
      <c r="B1089" t="s">
        <v>69</v>
      </c>
      <c r="C1089">
        <v>208</v>
      </c>
      <c r="D1089">
        <v>754</v>
      </c>
      <c r="E1089">
        <v>1.877</v>
      </c>
      <c r="F1089">
        <v>247.113</v>
      </c>
      <c r="G1089">
        <v>4.5970000000000004</v>
      </c>
    </row>
    <row r="1090" spans="1:10" x14ac:dyDescent="0.35">
      <c r="A1090" t="s">
        <v>63</v>
      </c>
      <c r="B1090" t="s">
        <v>70</v>
      </c>
      <c r="C1090">
        <v>209</v>
      </c>
      <c r="D1090">
        <v>426689</v>
      </c>
      <c r="E1090">
        <v>0.2</v>
      </c>
      <c r="F1090">
        <v>419009.91700000002</v>
      </c>
      <c r="G1090">
        <v>1.2270000000000001</v>
      </c>
    </row>
    <row r="1091" spans="1:10" x14ac:dyDescent="0.35">
      <c r="A1091" t="s">
        <v>65</v>
      </c>
      <c r="B1091" t="s">
        <v>71</v>
      </c>
      <c r="C1091">
        <v>114</v>
      </c>
      <c r="D1091">
        <v>2849</v>
      </c>
      <c r="E1091">
        <v>1.3049999999999999</v>
      </c>
      <c r="F1091">
        <v>225.65700000000001</v>
      </c>
      <c r="G1091">
        <v>13.932</v>
      </c>
    </row>
    <row r="1092" spans="1:10" x14ac:dyDescent="0.35">
      <c r="A1092" t="s">
        <v>63</v>
      </c>
      <c r="B1092" t="s">
        <v>72</v>
      </c>
      <c r="C1092">
        <v>115</v>
      </c>
      <c r="D1092">
        <v>496982</v>
      </c>
      <c r="E1092">
        <v>0.92500000000000004</v>
      </c>
      <c r="F1092">
        <v>491446.11499999999</v>
      </c>
      <c r="G1092">
        <v>1.26</v>
      </c>
    </row>
    <row r="1093" spans="1:10" x14ac:dyDescent="0.35">
      <c r="A1093" t="s">
        <v>73</v>
      </c>
      <c r="B1093" t="s">
        <v>74</v>
      </c>
    </row>
    <row r="1094" spans="1:10" x14ac:dyDescent="0.35">
      <c r="B1094" t="s">
        <v>57</v>
      </c>
      <c r="C1094" t="s">
        <v>58</v>
      </c>
      <c r="D1094" t="s">
        <v>75</v>
      </c>
      <c r="E1094" t="s">
        <v>76</v>
      </c>
      <c r="F1094" t="s">
        <v>77</v>
      </c>
      <c r="G1094" t="s">
        <v>78</v>
      </c>
      <c r="H1094" t="s">
        <v>79</v>
      </c>
      <c r="I1094" s="11" t="s">
        <v>112</v>
      </c>
      <c r="J1094" s="11" t="s">
        <v>113</v>
      </c>
    </row>
    <row r="1095" spans="1:10" x14ac:dyDescent="0.35">
      <c r="A1095" t="s">
        <v>63</v>
      </c>
      <c r="B1095" t="s">
        <v>64</v>
      </c>
      <c r="C1095">
        <v>74</v>
      </c>
      <c r="D1095">
        <v>51564.101000000002</v>
      </c>
      <c r="E1095" t="s">
        <v>80</v>
      </c>
    </row>
    <row r="1096" spans="1:10" x14ac:dyDescent="0.35">
      <c r="A1096" t="s">
        <v>65</v>
      </c>
      <c r="B1096" t="s">
        <v>66</v>
      </c>
      <c r="C1096">
        <v>75</v>
      </c>
      <c r="D1096">
        <v>2.9000000000000001E-2</v>
      </c>
      <c r="E1096">
        <v>1.3580000000000001</v>
      </c>
      <c r="F1096">
        <v>0.03</v>
      </c>
      <c r="G1096">
        <v>2.2000000000000002</v>
      </c>
      <c r="H1096" t="s">
        <v>80</v>
      </c>
      <c r="I1096">
        <f>(50.75+0.5434)/0.5434</f>
        <v>94.393448656606552</v>
      </c>
      <c r="J1096">
        <f>$E$1096*$I$1096/1000</f>
        <v>0.12818630327567171</v>
      </c>
    </row>
    <row r="1097" spans="1:10" x14ac:dyDescent="0.35">
      <c r="A1097" t="s">
        <v>65</v>
      </c>
      <c r="B1097" t="s">
        <v>67</v>
      </c>
      <c r="C1097">
        <v>202</v>
      </c>
      <c r="D1097">
        <v>0</v>
      </c>
      <c r="E1097">
        <v>3.9E-2</v>
      </c>
      <c r="F1097">
        <v>0</v>
      </c>
      <c r="G1097">
        <v>7.3</v>
      </c>
      <c r="H1097" t="s">
        <v>80</v>
      </c>
      <c r="I1097">
        <f t="shared" ref="I1097:I1100" si="13">(50.75+0.5434)/0.5434</f>
        <v>94.393448656606552</v>
      </c>
      <c r="J1097" t="s">
        <v>115</v>
      </c>
    </row>
    <row r="1098" spans="1:10" x14ac:dyDescent="0.35">
      <c r="A1098" t="s">
        <v>68</v>
      </c>
      <c r="B1098" t="s">
        <v>69</v>
      </c>
      <c r="C1098">
        <v>208</v>
      </c>
      <c r="D1098">
        <v>1E-3</v>
      </c>
      <c r="E1098">
        <v>2.4E-2</v>
      </c>
      <c r="F1098">
        <v>0</v>
      </c>
      <c r="G1098">
        <v>2.6</v>
      </c>
      <c r="H1098" t="s">
        <v>80</v>
      </c>
      <c r="I1098">
        <f t="shared" si="13"/>
        <v>94.393448656606552</v>
      </c>
      <c r="J1098" t="s">
        <v>115</v>
      </c>
    </row>
    <row r="1099" spans="1:10" x14ac:dyDescent="0.35">
      <c r="A1099" t="s">
        <v>63</v>
      </c>
      <c r="B1099" t="s">
        <v>70</v>
      </c>
      <c r="C1099">
        <v>209</v>
      </c>
      <c r="D1099">
        <v>426689.48800000001</v>
      </c>
      <c r="E1099" t="s">
        <v>80</v>
      </c>
    </row>
    <row r="1100" spans="1:10" x14ac:dyDescent="0.35">
      <c r="A1100" t="s">
        <v>65</v>
      </c>
      <c r="B1100" t="s">
        <v>71</v>
      </c>
      <c r="C1100">
        <v>114</v>
      </c>
      <c r="D1100">
        <v>5.0000000000000001E-3</v>
      </c>
      <c r="E1100">
        <v>0.188</v>
      </c>
      <c r="F1100">
        <v>0</v>
      </c>
      <c r="G1100">
        <v>2.2999999999999998</v>
      </c>
      <c r="H1100" t="s">
        <v>80</v>
      </c>
      <c r="I1100">
        <f t="shared" si="13"/>
        <v>94.393448656606552</v>
      </c>
      <c r="J1100" t="s">
        <v>115</v>
      </c>
    </row>
    <row r="1101" spans="1:10" x14ac:dyDescent="0.35">
      <c r="A1101" t="s">
        <v>63</v>
      </c>
      <c r="B1101" t="s">
        <v>72</v>
      </c>
      <c r="C1101">
        <v>115</v>
      </c>
      <c r="D1101">
        <v>496981.99</v>
      </c>
      <c r="E1101" t="s">
        <v>80</v>
      </c>
    </row>
    <row r="1102" spans="1:10" s="10" customFormat="1" x14ac:dyDescent="0.35"/>
    <row r="1103" spans="1:10" x14ac:dyDescent="0.35">
      <c r="A1103" t="s">
        <v>22</v>
      </c>
      <c r="B1103" t="s">
        <v>23</v>
      </c>
      <c r="C1103" t="s">
        <v>24</v>
      </c>
      <c r="D1103" t="s">
        <v>25</v>
      </c>
      <c r="E1103" t="s">
        <v>26</v>
      </c>
    </row>
    <row r="1104" spans="1:10" x14ac:dyDescent="0.35">
      <c r="A1104" t="s">
        <v>27</v>
      </c>
      <c r="B1104" t="s">
        <v>28</v>
      </c>
      <c r="C1104" t="s">
        <v>166</v>
      </c>
    </row>
    <row r="1105" spans="1:5" x14ac:dyDescent="0.35">
      <c r="A1105" t="s">
        <v>27</v>
      </c>
      <c r="B1105" t="s">
        <v>30</v>
      </c>
      <c r="C1105" t="s">
        <v>133</v>
      </c>
    </row>
    <row r="1106" spans="1:5" x14ac:dyDescent="0.35">
      <c r="A1106" t="s">
        <v>27</v>
      </c>
      <c r="B1106" t="s">
        <v>31</v>
      </c>
      <c r="C1106" t="s">
        <v>166</v>
      </c>
    </row>
    <row r="1107" spans="1:5" x14ac:dyDescent="0.35">
      <c r="A1107" t="s">
        <v>32</v>
      </c>
      <c r="B1107" t="s">
        <v>33</v>
      </c>
      <c r="C1107" t="s">
        <v>27</v>
      </c>
    </row>
    <row r="1108" spans="1:5" x14ac:dyDescent="0.35">
      <c r="A1108" t="s">
        <v>34</v>
      </c>
      <c r="B1108" t="s">
        <v>35</v>
      </c>
      <c r="C1108" t="s">
        <v>141</v>
      </c>
    </row>
    <row r="1109" spans="1:5" x14ac:dyDescent="0.35">
      <c r="A1109" t="s">
        <v>36</v>
      </c>
      <c r="B1109" t="s">
        <v>37</v>
      </c>
      <c r="C1109" t="s">
        <v>38</v>
      </c>
      <c r="D1109">
        <v>3</v>
      </c>
    </row>
    <row r="1110" spans="1:5" x14ac:dyDescent="0.35">
      <c r="A1110" t="s">
        <v>39</v>
      </c>
      <c r="B1110" t="s">
        <v>40</v>
      </c>
      <c r="C1110" t="s">
        <v>41</v>
      </c>
      <c r="D1110" t="s">
        <v>42</v>
      </c>
    </row>
    <row r="1111" spans="1:5" x14ac:dyDescent="0.35">
      <c r="A1111" t="s">
        <v>43</v>
      </c>
      <c r="B1111" t="s">
        <v>44</v>
      </c>
      <c r="C1111" t="s">
        <v>40</v>
      </c>
      <c r="D1111" t="s">
        <v>41</v>
      </c>
      <c r="E1111" t="s">
        <v>42</v>
      </c>
    </row>
    <row r="1112" spans="1:5" x14ac:dyDescent="0.35">
      <c r="A1112" t="s">
        <v>45</v>
      </c>
      <c r="B1112" t="s">
        <v>46</v>
      </c>
      <c r="C1112" t="s">
        <v>41</v>
      </c>
      <c r="D1112" t="s">
        <v>45</v>
      </c>
    </row>
    <row r="1113" spans="1:5" x14ac:dyDescent="0.35">
      <c r="A1113" t="s">
        <v>47</v>
      </c>
      <c r="B1113" t="s">
        <v>48</v>
      </c>
      <c r="C1113" t="s">
        <v>49</v>
      </c>
      <c r="D1113">
        <v>55</v>
      </c>
    </row>
    <row r="1114" spans="1:5" x14ac:dyDescent="0.35">
      <c r="A1114" t="s">
        <v>27</v>
      </c>
      <c r="B1114" t="s">
        <v>35</v>
      </c>
      <c r="C1114" t="s">
        <v>139</v>
      </c>
    </row>
    <row r="1115" spans="1:5" x14ac:dyDescent="0.35">
      <c r="A1115" t="s">
        <v>50</v>
      </c>
      <c r="B1115" t="s">
        <v>35</v>
      </c>
      <c r="C1115" t="s">
        <v>140</v>
      </c>
    </row>
    <row r="1116" spans="1:5" x14ac:dyDescent="0.35">
      <c r="A1116" t="s">
        <v>51</v>
      </c>
      <c r="B1116" t="s">
        <v>35</v>
      </c>
      <c r="C1116" t="s">
        <v>167</v>
      </c>
    </row>
    <row r="1117" spans="1:5" x14ac:dyDescent="0.35">
      <c r="A1117" t="s">
        <v>52</v>
      </c>
      <c r="B1117" t="s">
        <v>35</v>
      </c>
      <c r="C1117" t="s">
        <v>142</v>
      </c>
    </row>
    <row r="1118" spans="1:5" x14ac:dyDescent="0.35">
      <c r="A1118" t="s">
        <v>53</v>
      </c>
      <c r="B1118" t="s">
        <v>35</v>
      </c>
      <c r="C1118" t="s">
        <v>143</v>
      </c>
    </row>
    <row r="1119" spans="1:5" x14ac:dyDescent="0.35">
      <c r="A1119" t="s">
        <v>54</v>
      </c>
      <c r="B1119" t="s">
        <v>35</v>
      </c>
      <c r="C1119" t="s">
        <v>144</v>
      </c>
    </row>
    <row r="1120" spans="1:5" x14ac:dyDescent="0.35">
      <c r="A1120" t="s">
        <v>54</v>
      </c>
      <c r="B1120" t="s">
        <v>33</v>
      </c>
      <c r="C1120" t="s">
        <v>55</v>
      </c>
    </row>
    <row r="1121" spans="1:8" x14ac:dyDescent="0.35">
      <c r="A1121" t="s">
        <v>25</v>
      </c>
    </row>
    <row r="1122" spans="1:8" x14ac:dyDescent="0.35">
      <c r="A1122" t="s">
        <v>56</v>
      </c>
    </row>
    <row r="1123" spans="1:8" x14ac:dyDescent="0.35">
      <c r="B1123" t="s">
        <v>57</v>
      </c>
      <c r="C1123" t="s">
        <v>58</v>
      </c>
      <c r="D1123" t="s">
        <v>59</v>
      </c>
      <c r="E1123" t="s">
        <v>60</v>
      </c>
      <c r="F1123" t="s">
        <v>61</v>
      </c>
      <c r="G1123" t="s">
        <v>62</v>
      </c>
    </row>
    <row r="1124" spans="1:8" x14ac:dyDescent="0.35">
      <c r="A1124" t="s">
        <v>63</v>
      </c>
      <c r="B1124" t="s">
        <v>64</v>
      </c>
      <c r="C1124">
        <v>74</v>
      </c>
      <c r="D1124">
        <v>48038</v>
      </c>
      <c r="E1124">
        <v>2.0449999999999999</v>
      </c>
      <c r="F1124">
        <v>47281.288</v>
      </c>
      <c r="G1124">
        <v>0.748</v>
      </c>
    </row>
    <row r="1125" spans="1:8" x14ac:dyDescent="0.35">
      <c r="A1125" t="s">
        <v>65</v>
      </c>
      <c r="B1125" t="s">
        <v>66</v>
      </c>
      <c r="C1125">
        <v>75</v>
      </c>
      <c r="D1125">
        <v>448</v>
      </c>
      <c r="E1125">
        <v>6.1890000000000001</v>
      </c>
      <c r="F1125">
        <v>65.334000000000003</v>
      </c>
      <c r="G1125">
        <v>4.4480000000000004</v>
      </c>
    </row>
    <row r="1126" spans="1:8" x14ac:dyDescent="0.35">
      <c r="A1126" t="s">
        <v>65</v>
      </c>
      <c r="B1126" t="s">
        <v>67</v>
      </c>
      <c r="C1126">
        <v>202</v>
      </c>
      <c r="D1126">
        <v>51</v>
      </c>
      <c r="E1126">
        <v>2.2789999999999999</v>
      </c>
      <c r="F1126">
        <v>51.555999999999997</v>
      </c>
      <c r="G1126">
        <v>9.1739999999999995</v>
      </c>
    </row>
    <row r="1127" spans="1:8" x14ac:dyDescent="0.35">
      <c r="A1127" t="s">
        <v>68</v>
      </c>
      <c r="B1127" t="s">
        <v>69</v>
      </c>
      <c r="C1127">
        <v>208</v>
      </c>
      <c r="D1127">
        <v>165</v>
      </c>
      <c r="E1127">
        <v>5.8390000000000004</v>
      </c>
      <c r="F1127">
        <v>247.113</v>
      </c>
      <c r="G1127">
        <v>4.5970000000000004</v>
      </c>
    </row>
    <row r="1128" spans="1:8" x14ac:dyDescent="0.35">
      <c r="A1128" t="s">
        <v>63</v>
      </c>
      <c r="B1128" t="s">
        <v>70</v>
      </c>
      <c r="C1128">
        <v>209</v>
      </c>
      <c r="D1128">
        <v>458152</v>
      </c>
      <c r="E1128">
        <v>0.48699999999999999</v>
      </c>
      <c r="F1128">
        <v>419009.91700000002</v>
      </c>
      <c r="G1128">
        <v>1.2270000000000001</v>
      </c>
    </row>
    <row r="1129" spans="1:8" x14ac:dyDescent="0.35">
      <c r="A1129" t="s">
        <v>65</v>
      </c>
      <c r="B1129" t="s">
        <v>71</v>
      </c>
      <c r="C1129">
        <v>114</v>
      </c>
      <c r="D1129">
        <v>170</v>
      </c>
      <c r="E1129">
        <v>8.3339999999999996</v>
      </c>
      <c r="F1129">
        <v>225.65700000000001</v>
      </c>
      <c r="G1129">
        <v>13.932</v>
      </c>
    </row>
    <row r="1130" spans="1:8" x14ac:dyDescent="0.35">
      <c r="A1130" t="s">
        <v>63</v>
      </c>
      <c r="B1130" t="s">
        <v>72</v>
      </c>
      <c r="C1130">
        <v>115</v>
      </c>
      <c r="D1130">
        <v>505174</v>
      </c>
      <c r="E1130">
        <v>2.0169999999999999</v>
      </c>
      <c r="F1130">
        <v>491446.11499999999</v>
      </c>
      <c r="G1130">
        <v>1.26</v>
      </c>
    </row>
    <row r="1131" spans="1:8" x14ac:dyDescent="0.35">
      <c r="A1131" t="s">
        <v>73</v>
      </c>
      <c r="B1131" t="s">
        <v>74</v>
      </c>
    </row>
    <row r="1132" spans="1:8" x14ac:dyDescent="0.35">
      <c r="B1132" t="s">
        <v>57</v>
      </c>
      <c r="C1132" t="s">
        <v>58</v>
      </c>
      <c r="D1132" t="s">
        <v>75</v>
      </c>
      <c r="E1132" t="s">
        <v>76</v>
      </c>
      <c r="F1132" t="s">
        <v>77</v>
      </c>
      <c r="G1132" t="s">
        <v>78</v>
      </c>
      <c r="H1132" t="s">
        <v>79</v>
      </c>
    </row>
    <row r="1133" spans="1:8" x14ac:dyDescent="0.35">
      <c r="A1133" t="s">
        <v>63</v>
      </c>
      <c r="B1133" t="s">
        <v>64</v>
      </c>
      <c r="C1133">
        <v>74</v>
      </c>
      <c r="D1133">
        <v>48038.436000000002</v>
      </c>
      <c r="E1133" t="s">
        <v>80</v>
      </c>
    </row>
    <row r="1134" spans="1:8" x14ac:dyDescent="0.35">
      <c r="A1134" t="s">
        <v>65</v>
      </c>
      <c r="B1134" t="s">
        <v>66</v>
      </c>
      <c r="C1134">
        <v>75</v>
      </c>
      <c r="D1134">
        <v>8.0000000000000002E-3</v>
      </c>
      <c r="E1134">
        <v>0.374</v>
      </c>
      <c r="F1134">
        <v>0.02</v>
      </c>
      <c r="G1134">
        <v>5.0999999999999996</v>
      </c>
      <c r="H1134" t="s">
        <v>80</v>
      </c>
    </row>
    <row r="1135" spans="1:8" x14ac:dyDescent="0.35">
      <c r="A1135" t="s">
        <v>65</v>
      </c>
      <c r="B1135" t="s">
        <v>67</v>
      </c>
      <c r="C1135">
        <v>202</v>
      </c>
      <c r="D1135">
        <v>0</v>
      </c>
      <c r="E1135">
        <v>-1E-3</v>
      </c>
      <c r="F1135">
        <v>0</v>
      </c>
      <c r="G1135">
        <v>22.4</v>
      </c>
      <c r="H1135" t="s">
        <v>80</v>
      </c>
    </row>
    <row r="1136" spans="1:8" x14ac:dyDescent="0.35">
      <c r="A1136" t="s">
        <v>68</v>
      </c>
      <c r="B1136" t="s">
        <v>69</v>
      </c>
      <c r="C1136">
        <v>208</v>
      </c>
      <c r="D1136">
        <v>0</v>
      </c>
      <c r="E1136">
        <v>-5.0000000000000001E-3</v>
      </c>
      <c r="F1136">
        <v>0</v>
      </c>
      <c r="G1136">
        <v>9.4</v>
      </c>
      <c r="H1136" t="s">
        <v>80</v>
      </c>
    </row>
    <row r="1137" spans="1:8" x14ac:dyDescent="0.35">
      <c r="A1137" t="s">
        <v>63</v>
      </c>
      <c r="B1137" t="s">
        <v>70</v>
      </c>
      <c r="C1137">
        <v>209</v>
      </c>
      <c r="D1137">
        <v>458151.97899999999</v>
      </c>
      <c r="E1137" t="s">
        <v>80</v>
      </c>
    </row>
    <row r="1138" spans="1:8" x14ac:dyDescent="0.35">
      <c r="A1138" t="s">
        <v>65</v>
      </c>
      <c r="B1138" t="s">
        <v>71</v>
      </c>
      <c r="C1138">
        <v>114</v>
      </c>
      <c r="D1138">
        <v>0</v>
      </c>
      <c r="E1138">
        <v>-4.0000000000000001E-3</v>
      </c>
      <c r="F1138">
        <v>0</v>
      </c>
      <c r="G1138">
        <v>27.2</v>
      </c>
      <c r="H1138" t="s">
        <v>80</v>
      </c>
    </row>
    <row r="1139" spans="1:8" x14ac:dyDescent="0.35">
      <c r="A1139" t="s">
        <v>63</v>
      </c>
      <c r="B1139" t="s">
        <v>72</v>
      </c>
      <c r="C1139">
        <v>115</v>
      </c>
      <c r="D1139">
        <v>505174.10100000002</v>
      </c>
      <c r="E1139" t="s">
        <v>80</v>
      </c>
    </row>
    <row r="1140" spans="1:8" s="10" customFormat="1" x14ac:dyDescent="0.35"/>
    <row r="1141" spans="1:8" x14ac:dyDescent="0.35">
      <c r="A1141" t="s">
        <v>22</v>
      </c>
      <c r="B1141" t="s">
        <v>23</v>
      </c>
      <c r="C1141" t="s">
        <v>24</v>
      </c>
      <c r="D1141" t="s">
        <v>25</v>
      </c>
      <c r="E1141" t="s">
        <v>26</v>
      </c>
    </row>
    <row r="1142" spans="1:8" x14ac:dyDescent="0.35">
      <c r="A1142" t="s">
        <v>27</v>
      </c>
      <c r="B1142" t="s">
        <v>28</v>
      </c>
      <c r="C1142" t="s">
        <v>196</v>
      </c>
    </row>
    <row r="1143" spans="1:8" x14ac:dyDescent="0.35">
      <c r="A1143" t="s">
        <v>27</v>
      </c>
      <c r="B1143" t="s">
        <v>30</v>
      </c>
      <c r="C1143" t="s">
        <v>134</v>
      </c>
    </row>
    <row r="1144" spans="1:8" x14ac:dyDescent="0.35">
      <c r="A1144" t="s">
        <v>27</v>
      </c>
      <c r="B1144" t="s">
        <v>31</v>
      </c>
      <c r="C1144" t="s">
        <v>196</v>
      </c>
    </row>
    <row r="1145" spans="1:8" x14ac:dyDescent="0.35">
      <c r="A1145" t="s">
        <v>32</v>
      </c>
      <c r="B1145" t="s">
        <v>33</v>
      </c>
      <c r="C1145" t="s">
        <v>27</v>
      </c>
    </row>
    <row r="1146" spans="1:8" x14ac:dyDescent="0.35">
      <c r="A1146" t="s">
        <v>34</v>
      </c>
      <c r="B1146" t="s">
        <v>35</v>
      </c>
      <c r="C1146" t="s">
        <v>141</v>
      </c>
    </row>
    <row r="1147" spans="1:8" x14ac:dyDescent="0.35">
      <c r="A1147" t="s">
        <v>36</v>
      </c>
      <c r="B1147" t="s">
        <v>37</v>
      </c>
      <c r="C1147" t="s">
        <v>38</v>
      </c>
      <c r="D1147">
        <v>3</v>
      </c>
    </row>
    <row r="1148" spans="1:8" x14ac:dyDescent="0.35">
      <c r="A1148" t="s">
        <v>39</v>
      </c>
      <c r="B1148" t="s">
        <v>40</v>
      </c>
      <c r="C1148" t="s">
        <v>41</v>
      </c>
      <c r="D1148" t="s">
        <v>42</v>
      </c>
    </row>
    <row r="1149" spans="1:8" x14ac:dyDescent="0.35">
      <c r="A1149" t="s">
        <v>43</v>
      </c>
      <c r="B1149" t="s">
        <v>44</v>
      </c>
      <c r="C1149" t="s">
        <v>40</v>
      </c>
      <c r="D1149" t="s">
        <v>41</v>
      </c>
      <c r="E1149" t="s">
        <v>42</v>
      </c>
    </row>
    <row r="1150" spans="1:8" x14ac:dyDescent="0.35">
      <c r="A1150" t="s">
        <v>45</v>
      </c>
      <c r="B1150" t="s">
        <v>46</v>
      </c>
      <c r="C1150" t="s">
        <v>41</v>
      </c>
      <c r="D1150" t="s">
        <v>45</v>
      </c>
    </row>
    <row r="1151" spans="1:8" x14ac:dyDescent="0.35">
      <c r="A1151" t="s">
        <v>47</v>
      </c>
      <c r="B1151" t="s">
        <v>48</v>
      </c>
      <c r="C1151" t="s">
        <v>49</v>
      </c>
      <c r="D1151">
        <v>55</v>
      </c>
    </row>
    <row r="1152" spans="1:8" x14ac:dyDescent="0.35">
      <c r="A1152" t="s">
        <v>27</v>
      </c>
      <c r="B1152" t="s">
        <v>35</v>
      </c>
      <c r="C1152" t="s">
        <v>139</v>
      </c>
    </row>
    <row r="1153" spans="1:7" x14ac:dyDescent="0.35">
      <c r="A1153" t="s">
        <v>50</v>
      </c>
      <c r="B1153" t="s">
        <v>35</v>
      </c>
      <c r="C1153" t="s">
        <v>140</v>
      </c>
    </row>
    <row r="1154" spans="1:7" x14ac:dyDescent="0.35">
      <c r="A1154" t="s">
        <v>51</v>
      </c>
      <c r="B1154" t="s">
        <v>35</v>
      </c>
      <c r="C1154" t="s">
        <v>197</v>
      </c>
    </row>
    <row r="1155" spans="1:7" x14ac:dyDescent="0.35">
      <c r="A1155" t="s">
        <v>52</v>
      </c>
      <c r="B1155" t="s">
        <v>35</v>
      </c>
      <c r="C1155" t="s">
        <v>142</v>
      </c>
    </row>
    <row r="1156" spans="1:7" x14ac:dyDescent="0.35">
      <c r="A1156" t="s">
        <v>53</v>
      </c>
      <c r="B1156" t="s">
        <v>35</v>
      </c>
      <c r="C1156" t="s">
        <v>143</v>
      </c>
    </row>
    <row r="1157" spans="1:7" x14ac:dyDescent="0.35">
      <c r="A1157" t="s">
        <v>54</v>
      </c>
      <c r="B1157" t="s">
        <v>35</v>
      </c>
      <c r="C1157" t="s">
        <v>144</v>
      </c>
    </row>
    <row r="1158" spans="1:7" x14ac:dyDescent="0.35">
      <c r="A1158" t="s">
        <v>54</v>
      </c>
      <c r="B1158" t="s">
        <v>33</v>
      </c>
      <c r="C1158" t="s">
        <v>55</v>
      </c>
    </row>
    <row r="1159" spans="1:7" x14ac:dyDescent="0.35">
      <c r="A1159" t="s">
        <v>25</v>
      </c>
    </row>
    <row r="1160" spans="1:7" x14ac:dyDescent="0.35">
      <c r="A1160" t="s">
        <v>56</v>
      </c>
    </row>
    <row r="1161" spans="1:7" x14ac:dyDescent="0.35">
      <c r="B1161" t="s">
        <v>57</v>
      </c>
      <c r="C1161" t="s">
        <v>58</v>
      </c>
      <c r="D1161" t="s">
        <v>59</v>
      </c>
      <c r="E1161" t="s">
        <v>60</v>
      </c>
      <c r="F1161" t="s">
        <v>61</v>
      </c>
      <c r="G1161" t="s">
        <v>62</v>
      </c>
    </row>
    <row r="1162" spans="1:7" x14ac:dyDescent="0.35">
      <c r="A1162" t="s">
        <v>63</v>
      </c>
      <c r="B1162" t="s">
        <v>64</v>
      </c>
      <c r="C1162">
        <v>74</v>
      </c>
      <c r="D1162">
        <v>50227</v>
      </c>
      <c r="E1162">
        <v>0.48099999999999998</v>
      </c>
      <c r="F1162">
        <v>47281.288</v>
      </c>
      <c r="G1162">
        <v>0.748</v>
      </c>
    </row>
    <row r="1163" spans="1:7" x14ac:dyDescent="0.35">
      <c r="A1163" t="s">
        <v>65</v>
      </c>
      <c r="B1163" t="s">
        <v>66</v>
      </c>
      <c r="C1163">
        <v>75</v>
      </c>
      <c r="D1163">
        <v>3323</v>
      </c>
      <c r="E1163">
        <v>4.2910000000000004</v>
      </c>
      <c r="F1163">
        <v>65.334000000000003</v>
      </c>
      <c r="G1163">
        <v>4.4480000000000004</v>
      </c>
    </row>
    <row r="1164" spans="1:7" x14ac:dyDescent="0.35">
      <c r="A1164" t="s">
        <v>65</v>
      </c>
      <c r="B1164" t="s">
        <v>67</v>
      </c>
      <c r="C1164">
        <v>202</v>
      </c>
      <c r="D1164">
        <v>79</v>
      </c>
      <c r="E1164">
        <v>2.2229999999999999</v>
      </c>
      <c r="F1164">
        <v>51.555999999999997</v>
      </c>
      <c r="G1164">
        <v>9.1739999999999995</v>
      </c>
    </row>
    <row r="1165" spans="1:7" x14ac:dyDescent="0.35">
      <c r="A1165" t="s">
        <v>68</v>
      </c>
      <c r="B1165" t="s">
        <v>69</v>
      </c>
      <c r="C1165">
        <v>208</v>
      </c>
      <c r="D1165">
        <v>5848</v>
      </c>
      <c r="E1165">
        <v>1.3460000000000001</v>
      </c>
      <c r="F1165">
        <v>247.113</v>
      </c>
      <c r="G1165">
        <v>4.5970000000000004</v>
      </c>
    </row>
    <row r="1166" spans="1:7" x14ac:dyDescent="0.35">
      <c r="A1166" t="s">
        <v>63</v>
      </c>
      <c r="B1166" t="s">
        <v>70</v>
      </c>
      <c r="C1166">
        <v>209</v>
      </c>
      <c r="D1166">
        <v>436223</v>
      </c>
      <c r="E1166">
        <v>3.2370000000000001</v>
      </c>
      <c r="F1166">
        <v>419009.91700000002</v>
      </c>
      <c r="G1166">
        <v>1.2270000000000001</v>
      </c>
    </row>
    <row r="1167" spans="1:7" x14ac:dyDescent="0.35">
      <c r="A1167" t="s">
        <v>65</v>
      </c>
      <c r="B1167" t="s">
        <v>71</v>
      </c>
      <c r="C1167">
        <v>114</v>
      </c>
      <c r="D1167">
        <v>4289</v>
      </c>
      <c r="E1167">
        <v>5.0620000000000003</v>
      </c>
      <c r="F1167">
        <v>225.65700000000001</v>
      </c>
      <c r="G1167">
        <v>13.932</v>
      </c>
    </row>
    <row r="1168" spans="1:7" x14ac:dyDescent="0.35">
      <c r="A1168" t="s">
        <v>63</v>
      </c>
      <c r="B1168" t="s">
        <v>72</v>
      </c>
      <c r="C1168">
        <v>115</v>
      </c>
      <c r="D1168">
        <v>476451</v>
      </c>
      <c r="E1168">
        <v>9.4E-2</v>
      </c>
      <c r="F1168">
        <v>491446.11499999999</v>
      </c>
      <c r="G1168">
        <v>1.26</v>
      </c>
    </row>
    <row r="1169" spans="1:10" x14ac:dyDescent="0.35">
      <c r="A1169" t="s">
        <v>73</v>
      </c>
      <c r="B1169" t="s">
        <v>74</v>
      </c>
    </row>
    <row r="1170" spans="1:10" x14ac:dyDescent="0.35">
      <c r="B1170" t="s">
        <v>57</v>
      </c>
      <c r="C1170" t="s">
        <v>58</v>
      </c>
      <c r="D1170" t="s">
        <v>75</v>
      </c>
      <c r="E1170" t="s">
        <v>76</v>
      </c>
      <c r="F1170" t="s">
        <v>77</v>
      </c>
      <c r="G1170" t="s">
        <v>78</v>
      </c>
      <c r="H1170" t="s">
        <v>79</v>
      </c>
      <c r="I1170" s="11" t="s">
        <v>112</v>
      </c>
      <c r="J1170" s="11" t="s">
        <v>113</v>
      </c>
    </row>
    <row r="1171" spans="1:10" x14ac:dyDescent="0.35">
      <c r="A1171" t="s">
        <v>63</v>
      </c>
      <c r="B1171" t="s">
        <v>64</v>
      </c>
      <c r="C1171">
        <v>74</v>
      </c>
      <c r="D1171">
        <v>50226.572</v>
      </c>
      <c r="E1171" t="s">
        <v>80</v>
      </c>
    </row>
    <row r="1172" spans="1:10" x14ac:dyDescent="0.35">
      <c r="A1172" t="s">
        <v>65</v>
      </c>
      <c r="B1172" t="s">
        <v>66</v>
      </c>
      <c r="C1172">
        <v>75</v>
      </c>
      <c r="D1172">
        <v>6.5000000000000002E-2</v>
      </c>
      <c r="E1172">
        <v>3.0569999999999999</v>
      </c>
      <c r="F1172">
        <v>0.14000000000000001</v>
      </c>
      <c r="G1172">
        <v>4.5</v>
      </c>
      <c r="H1172" t="s">
        <v>80</v>
      </c>
      <c r="I1172">
        <f>(50.75+0.5)/0.5</f>
        <v>102.5</v>
      </c>
      <c r="J1172">
        <f>$E$1172*$I$1172/1000</f>
        <v>0.31334249999999997</v>
      </c>
    </row>
    <row r="1173" spans="1:10" x14ac:dyDescent="0.35">
      <c r="A1173" t="s">
        <v>65</v>
      </c>
      <c r="B1173" t="s">
        <v>67</v>
      </c>
      <c r="C1173">
        <v>202</v>
      </c>
      <c r="D1173">
        <v>0</v>
      </c>
      <c r="E1173">
        <v>6.0000000000000001E-3</v>
      </c>
      <c r="F1173">
        <v>0</v>
      </c>
      <c r="G1173">
        <v>11.4</v>
      </c>
      <c r="H1173" t="s">
        <v>80</v>
      </c>
      <c r="I1173">
        <f>(50.75+0.5)/0.5</f>
        <v>102.5</v>
      </c>
      <c r="J1173" t="s">
        <v>115</v>
      </c>
    </row>
    <row r="1174" spans="1:10" x14ac:dyDescent="0.35">
      <c r="A1174" t="s">
        <v>68</v>
      </c>
      <c r="B1174" t="s">
        <v>69</v>
      </c>
      <c r="C1174">
        <v>208</v>
      </c>
      <c r="D1174">
        <v>1.2999999999999999E-2</v>
      </c>
      <c r="E1174">
        <v>0.26200000000000001</v>
      </c>
      <c r="F1174">
        <v>0.01</v>
      </c>
      <c r="G1174">
        <v>2</v>
      </c>
      <c r="H1174" t="s">
        <v>80</v>
      </c>
      <c r="I1174">
        <f>(50.75+0.5)/0.5</f>
        <v>102.5</v>
      </c>
      <c r="J1174">
        <f>$E$1174*$I$1174/1000</f>
        <v>2.6855E-2</v>
      </c>
    </row>
    <row r="1175" spans="1:10" x14ac:dyDescent="0.35">
      <c r="A1175" t="s">
        <v>63</v>
      </c>
      <c r="B1175" t="s">
        <v>70</v>
      </c>
      <c r="C1175">
        <v>209</v>
      </c>
      <c r="D1175">
        <v>436222.897</v>
      </c>
      <c r="E1175" t="s">
        <v>80</v>
      </c>
    </row>
    <row r="1176" spans="1:10" x14ac:dyDescent="0.35">
      <c r="A1176" t="s">
        <v>65</v>
      </c>
      <c r="B1176" t="s">
        <v>71</v>
      </c>
      <c r="C1176">
        <v>114</v>
      </c>
      <c r="D1176">
        <v>8.9999999999999993E-3</v>
      </c>
      <c r="E1176">
        <v>0.30499999999999999</v>
      </c>
      <c r="F1176">
        <v>0.02</v>
      </c>
      <c r="G1176">
        <v>5.4</v>
      </c>
      <c r="H1176" t="s">
        <v>80</v>
      </c>
      <c r="I1176">
        <f>(50.75+0.5)/0.5</f>
        <v>102.5</v>
      </c>
      <c r="J1176">
        <f>$E$1176*$I$1176/1000</f>
        <v>3.1262499999999999E-2</v>
      </c>
    </row>
    <row r="1177" spans="1:10" x14ac:dyDescent="0.35">
      <c r="A1177" t="s">
        <v>63</v>
      </c>
      <c r="B1177" t="s">
        <v>72</v>
      </c>
      <c r="C1177">
        <v>115</v>
      </c>
      <c r="D1177">
        <v>476450.61099999998</v>
      </c>
      <c r="E1177" t="s">
        <v>80</v>
      </c>
    </row>
    <row r="1178" spans="1:10" s="10" customFormat="1" x14ac:dyDescent="0.35"/>
    <row r="1179" spans="1:10" x14ac:dyDescent="0.35">
      <c r="A1179" t="s">
        <v>22</v>
      </c>
      <c r="B1179" t="s">
        <v>23</v>
      </c>
      <c r="C1179" t="s">
        <v>24</v>
      </c>
      <c r="D1179" t="s">
        <v>25</v>
      </c>
      <c r="E1179" t="s">
        <v>26</v>
      </c>
    </row>
    <row r="1180" spans="1:10" x14ac:dyDescent="0.35">
      <c r="A1180" t="s">
        <v>27</v>
      </c>
      <c r="B1180" t="s">
        <v>28</v>
      </c>
      <c r="C1180" t="s">
        <v>107</v>
      </c>
    </row>
    <row r="1181" spans="1:10" x14ac:dyDescent="0.35">
      <c r="A1181" t="s">
        <v>27</v>
      </c>
      <c r="B1181" t="s">
        <v>30</v>
      </c>
      <c r="C1181" t="s">
        <v>135</v>
      </c>
    </row>
    <row r="1182" spans="1:10" x14ac:dyDescent="0.35">
      <c r="A1182" t="s">
        <v>27</v>
      </c>
      <c r="B1182" t="s">
        <v>31</v>
      </c>
    </row>
    <row r="1183" spans="1:10" x14ac:dyDescent="0.35">
      <c r="A1183" t="s">
        <v>32</v>
      </c>
      <c r="B1183" t="s">
        <v>33</v>
      </c>
      <c r="C1183" t="s">
        <v>105</v>
      </c>
    </row>
    <row r="1184" spans="1:10" x14ac:dyDescent="0.35">
      <c r="A1184" t="s">
        <v>34</v>
      </c>
      <c r="B1184" t="s">
        <v>35</v>
      </c>
      <c r="C1184" t="s">
        <v>141</v>
      </c>
    </row>
    <row r="1185" spans="1:7" x14ac:dyDescent="0.35">
      <c r="A1185" t="s">
        <v>36</v>
      </c>
      <c r="B1185" t="s">
        <v>37</v>
      </c>
      <c r="C1185" t="s">
        <v>38</v>
      </c>
      <c r="D1185">
        <v>3</v>
      </c>
    </row>
    <row r="1186" spans="1:7" x14ac:dyDescent="0.35">
      <c r="A1186" t="s">
        <v>39</v>
      </c>
      <c r="B1186" t="s">
        <v>40</v>
      </c>
      <c r="C1186" t="s">
        <v>41</v>
      </c>
      <c r="D1186" t="s">
        <v>42</v>
      </c>
    </row>
    <row r="1187" spans="1:7" x14ac:dyDescent="0.35">
      <c r="A1187" t="s">
        <v>43</v>
      </c>
      <c r="B1187" t="s">
        <v>44</v>
      </c>
      <c r="C1187" t="s">
        <v>40</v>
      </c>
      <c r="D1187" t="s">
        <v>41</v>
      </c>
      <c r="E1187" t="s">
        <v>42</v>
      </c>
    </row>
    <row r="1188" spans="1:7" x14ac:dyDescent="0.35">
      <c r="A1188" t="s">
        <v>45</v>
      </c>
      <c r="B1188" t="s">
        <v>46</v>
      </c>
      <c r="C1188" t="s">
        <v>41</v>
      </c>
      <c r="D1188" t="s">
        <v>45</v>
      </c>
    </row>
    <row r="1189" spans="1:7" x14ac:dyDescent="0.35">
      <c r="A1189" t="s">
        <v>47</v>
      </c>
      <c r="B1189" t="s">
        <v>48</v>
      </c>
      <c r="C1189" t="s">
        <v>49</v>
      </c>
      <c r="D1189">
        <v>55</v>
      </c>
    </row>
    <row r="1190" spans="1:7" x14ac:dyDescent="0.35">
      <c r="A1190" t="s">
        <v>27</v>
      </c>
      <c r="B1190" t="s">
        <v>35</v>
      </c>
      <c r="C1190" t="s">
        <v>139</v>
      </c>
    </row>
    <row r="1191" spans="1:7" x14ac:dyDescent="0.35">
      <c r="A1191" t="s">
        <v>50</v>
      </c>
      <c r="B1191" t="s">
        <v>35</v>
      </c>
      <c r="C1191" t="s">
        <v>140</v>
      </c>
    </row>
    <row r="1192" spans="1:7" x14ac:dyDescent="0.35">
      <c r="A1192" t="s">
        <v>51</v>
      </c>
      <c r="B1192" t="s">
        <v>35</v>
      </c>
      <c r="C1192" t="s">
        <v>161</v>
      </c>
    </row>
    <row r="1193" spans="1:7" x14ac:dyDescent="0.35">
      <c r="A1193" t="s">
        <v>52</v>
      </c>
      <c r="B1193" t="s">
        <v>35</v>
      </c>
      <c r="C1193" t="s">
        <v>142</v>
      </c>
    </row>
    <row r="1194" spans="1:7" x14ac:dyDescent="0.35">
      <c r="A1194" t="s">
        <v>53</v>
      </c>
      <c r="B1194" t="s">
        <v>35</v>
      </c>
      <c r="C1194" t="s">
        <v>143</v>
      </c>
    </row>
    <row r="1195" spans="1:7" x14ac:dyDescent="0.35">
      <c r="A1195" t="s">
        <v>54</v>
      </c>
      <c r="B1195" t="s">
        <v>35</v>
      </c>
      <c r="C1195" t="s">
        <v>144</v>
      </c>
    </row>
    <row r="1196" spans="1:7" x14ac:dyDescent="0.35">
      <c r="A1196" t="s">
        <v>54</v>
      </c>
      <c r="B1196" t="s">
        <v>33</v>
      </c>
      <c r="C1196" t="s">
        <v>55</v>
      </c>
    </row>
    <row r="1197" spans="1:7" x14ac:dyDescent="0.35">
      <c r="A1197" t="s">
        <v>25</v>
      </c>
    </row>
    <row r="1198" spans="1:7" x14ac:dyDescent="0.35">
      <c r="A1198" t="s">
        <v>56</v>
      </c>
    </row>
    <row r="1199" spans="1:7" x14ac:dyDescent="0.35">
      <c r="B1199" t="s">
        <v>57</v>
      </c>
      <c r="C1199" t="s">
        <v>58</v>
      </c>
      <c r="D1199" t="s">
        <v>59</v>
      </c>
      <c r="E1199" t="s">
        <v>60</v>
      </c>
      <c r="F1199" t="s">
        <v>61</v>
      </c>
      <c r="G1199" t="s">
        <v>62</v>
      </c>
    </row>
    <row r="1200" spans="1:7" x14ac:dyDescent="0.35">
      <c r="A1200" t="s">
        <v>63</v>
      </c>
      <c r="B1200" t="s">
        <v>64</v>
      </c>
      <c r="C1200">
        <v>74</v>
      </c>
      <c r="D1200">
        <v>43592</v>
      </c>
      <c r="E1200">
        <v>2.4140000000000001</v>
      </c>
      <c r="F1200">
        <v>47281.288</v>
      </c>
      <c r="G1200">
        <v>0.748</v>
      </c>
    </row>
    <row r="1201" spans="1:9" x14ac:dyDescent="0.35">
      <c r="A1201" t="s">
        <v>65</v>
      </c>
      <c r="B1201" t="s">
        <v>66</v>
      </c>
      <c r="C1201">
        <v>75</v>
      </c>
      <c r="D1201">
        <v>2359</v>
      </c>
      <c r="E1201">
        <v>2.7869999999999999</v>
      </c>
      <c r="F1201">
        <v>65.334000000000003</v>
      </c>
      <c r="G1201">
        <v>4.4480000000000004</v>
      </c>
    </row>
    <row r="1202" spans="1:9" x14ac:dyDescent="0.35">
      <c r="A1202" t="s">
        <v>65</v>
      </c>
      <c r="B1202" t="s">
        <v>67</v>
      </c>
      <c r="C1202">
        <v>202</v>
      </c>
      <c r="D1202">
        <v>10458</v>
      </c>
      <c r="E1202">
        <v>1.26</v>
      </c>
      <c r="F1202">
        <v>51.555999999999997</v>
      </c>
      <c r="G1202">
        <v>9.1739999999999995</v>
      </c>
    </row>
    <row r="1203" spans="1:9" x14ac:dyDescent="0.35">
      <c r="A1203" t="s">
        <v>68</v>
      </c>
      <c r="B1203" t="s">
        <v>69</v>
      </c>
      <c r="C1203">
        <v>208</v>
      </c>
      <c r="D1203">
        <v>51531</v>
      </c>
      <c r="E1203">
        <v>1.127</v>
      </c>
      <c r="F1203">
        <v>247.113</v>
      </c>
      <c r="G1203">
        <v>4.5970000000000004</v>
      </c>
    </row>
    <row r="1204" spans="1:9" x14ac:dyDescent="0.35">
      <c r="A1204" t="s">
        <v>63</v>
      </c>
      <c r="B1204" t="s">
        <v>70</v>
      </c>
      <c r="C1204">
        <v>209</v>
      </c>
      <c r="D1204">
        <v>464566</v>
      </c>
      <c r="E1204">
        <v>1.3640000000000001</v>
      </c>
      <c r="F1204">
        <v>419009.91700000002</v>
      </c>
      <c r="G1204">
        <v>1.2270000000000001</v>
      </c>
    </row>
    <row r="1205" spans="1:9" x14ac:dyDescent="0.35">
      <c r="A1205" t="s">
        <v>65</v>
      </c>
      <c r="B1205" t="s">
        <v>71</v>
      </c>
      <c r="C1205">
        <v>114</v>
      </c>
      <c r="D1205">
        <v>30278</v>
      </c>
      <c r="E1205">
        <v>0.155</v>
      </c>
      <c r="F1205">
        <v>225.65700000000001</v>
      </c>
      <c r="G1205">
        <v>13.932</v>
      </c>
    </row>
    <row r="1206" spans="1:9" x14ac:dyDescent="0.35">
      <c r="A1206" t="s">
        <v>63</v>
      </c>
      <c r="B1206" t="s">
        <v>72</v>
      </c>
      <c r="C1206">
        <v>115</v>
      </c>
      <c r="D1206">
        <v>479083</v>
      </c>
      <c r="E1206">
        <v>0.76100000000000001</v>
      </c>
      <c r="F1206">
        <v>491446.11499999999</v>
      </c>
      <c r="G1206">
        <v>1.26</v>
      </c>
    </row>
    <row r="1207" spans="1:9" x14ac:dyDescent="0.35">
      <c r="A1207" t="s">
        <v>73</v>
      </c>
      <c r="B1207" t="s">
        <v>74</v>
      </c>
    </row>
    <row r="1208" spans="1:9" x14ac:dyDescent="0.35">
      <c r="B1208" t="s">
        <v>57</v>
      </c>
      <c r="C1208" t="s">
        <v>58</v>
      </c>
      <c r="D1208" t="s">
        <v>75</v>
      </c>
      <c r="E1208" t="s">
        <v>76</v>
      </c>
      <c r="F1208" t="s">
        <v>77</v>
      </c>
      <c r="G1208" t="s">
        <v>78</v>
      </c>
      <c r="H1208" t="s">
        <v>79</v>
      </c>
      <c r="I1208" s="11" t="s">
        <v>97</v>
      </c>
    </row>
    <row r="1209" spans="1:9" x14ac:dyDescent="0.35">
      <c r="A1209" t="s">
        <v>63</v>
      </c>
      <c r="B1209" t="s">
        <v>64</v>
      </c>
      <c r="C1209">
        <v>74</v>
      </c>
      <c r="D1209">
        <v>43591.677000000003</v>
      </c>
      <c r="E1209" t="s">
        <v>80</v>
      </c>
    </row>
    <row r="1210" spans="1:9" x14ac:dyDescent="0.35">
      <c r="A1210" t="s">
        <v>65</v>
      </c>
      <c r="B1210" t="s">
        <v>66</v>
      </c>
      <c r="C1210">
        <v>75</v>
      </c>
      <c r="D1210">
        <v>5.2999999999999999E-2</v>
      </c>
      <c r="E1210">
        <v>2.4889999999999999</v>
      </c>
      <c r="F1210">
        <v>0.08</v>
      </c>
      <c r="G1210">
        <v>3.3</v>
      </c>
      <c r="H1210" t="s">
        <v>80</v>
      </c>
      <c r="I1210">
        <f>($E$1210/2.5)*100</f>
        <v>99.559999999999988</v>
      </c>
    </row>
    <row r="1211" spans="1:9" x14ac:dyDescent="0.35">
      <c r="A1211" t="s">
        <v>65</v>
      </c>
      <c r="B1211" t="s">
        <v>67</v>
      </c>
      <c r="C1211">
        <v>202</v>
      </c>
      <c r="D1211">
        <v>2.1999999999999999E-2</v>
      </c>
      <c r="E1211">
        <v>2.1949999999999998</v>
      </c>
      <c r="F1211">
        <v>0.05</v>
      </c>
      <c r="G1211">
        <v>2.5</v>
      </c>
      <c r="H1211" t="s">
        <v>80</v>
      </c>
      <c r="I1211">
        <f>($E$1211/2.5)*100</f>
        <v>87.799999999999983</v>
      </c>
    </row>
    <row r="1212" spans="1:9" x14ac:dyDescent="0.35">
      <c r="A1212" t="s">
        <v>68</v>
      </c>
      <c r="B1212" t="s">
        <v>69</v>
      </c>
      <c r="C1212">
        <v>208</v>
      </c>
      <c r="D1212">
        <v>0.11</v>
      </c>
      <c r="E1212">
        <v>2.258</v>
      </c>
      <c r="F1212">
        <v>0.04</v>
      </c>
      <c r="G1212">
        <v>1.8</v>
      </c>
      <c r="H1212" t="s">
        <v>80</v>
      </c>
      <c r="I1212">
        <f>($E$1212/2.5)*100</f>
        <v>90.32</v>
      </c>
    </row>
    <row r="1213" spans="1:9" x14ac:dyDescent="0.35">
      <c r="A1213" t="s">
        <v>63</v>
      </c>
      <c r="B1213" t="s">
        <v>70</v>
      </c>
      <c r="C1213">
        <v>209</v>
      </c>
      <c r="D1213">
        <v>464565.56800000003</v>
      </c>
      <c r="E1213" t="s">
        <v>80</v>
      </c>
    </row>
    <row r="1214" spans="1:9" x14ac:dyDescent="0.35">
      <c r="A1214" t="s">
        <v>65</v>
      </c>
      <c r="B1214" t="s">
        <v>71</v>
      </c>
      <c r="C1214">
        <v>114</v>
      </c>
      <c r="D1214">
        <v>6.3E-2</v>
      </c>
      <c r="E1214">
        <v>2.242</v>
      </c>
      <c r="F1214">
        <v>0.02</v>
      </c>
      <c r="G1214">
        <v>0.9</v>
      </c>
      <c r="H1214" t="s">
        <v>80</v>
      </c>
      <c r="I1214">
        <f>($E$1214/2.5)*100</f>
        <v>89.68</v>
      </c>
    </row>
    <row r="1215" spans="1:9" x14ac:dyDescent="0.35">
      <c r="A1215" t="s">
        <v>63</v>
      </c>
      <c r="B1215" t="s">
        <v>72</v>
      </c>
      <c r="C1215">
        <v>115</v>
      </c>
      <c r="D1215">
        <v>479082.92800000001</v>
      </c>
      <c r="E1215" t="s">
        <v>80</v>
      </c>
    </row>
    <row r="1216" spans="1:9" s="10" customFormat="1" x14ac:dyDescent="0.35"/>
    <row r="1217" spans="1:5" x14ac:dyDescent="0.35">
      <c r="A1217" t="s">
        <v>22</v>
      </c>
      <c r="B1217" t="s">
        <v>23</v>
      </c>
      <c r="C1217" t="s">
        <v>24</v>
      </c>
      <c r="D1217" t="s">
        <v>25</v>
      </c>
      <c r="E1217" t="s">
        <v>26</v>
      </c>
    </row>
    <row r="1218" spans="1:5" x14ac:dyDescent="0.35">
      <c r="A1218" t="s">
        <v>27</v>
      </c>
      <c r="B1218" t="s">
        <v>28</v>
      </c>
      <c r="C1218" t="s">
        <v>168</v>
      </c>
    </row>
    <row r="1219" spans="1:5" x14ac:dyDescent="0.35">
      <c r="A1219" t="s">
        <v>27</v>
      </c>
      <c r="B1219" t="s">
        <v>30</v>
      </c>
      <c r="C1219" t="s">
        <v>136</v>
      </c>
    </row>
    <row r="1220" spans="1:5" x14ac:dyDescent="0.35">
      <c r="A1220" t="s">
        <v>27</v>
      </c>
      <c r="B1220" t="s">
        <v>31</v>
      </c>
      <c r="C1220" t="s">
        <v>169</v>
      </c>
    </row>
    <row r="1221" spans="1:5" x14ac:dyDescent="0.35">
      <c r="A1221" t="s">
        <v>32</v>
      </c>
      <c r="B1221" t="s">
        <v>33</v>
      </c>
      <c r="C1221" t="s">
        <v>27</v>
      </c>
    </row>
    <row r="1222" spans="1:5" x14ac:dyDescent="0.35">
      <c r="A1222" t="s">
        <v>34</v>
      </c>
      <c r="B1222" t="s">
        <v>35</v>
      </c>
      <c r="C1222" t="s">
        <v>141</v>
      </c>
    </row>
    <row r="1223" spans="1:5" x14ac:dyDescent="0.35">
      <c r="A1223" t="s">
        <v>36</v>
      </c>
      <c r="B1223" t="s">
        <v>37</v>
      </c>
      <c r="C1223" t="s">
        <v>38</v>
      </c>
      <c r="D1223">
        <v>3</v>
      </c>
    </row>
    <row r="1224" spans="1:5" x14ac:dyDescent="0.35">
      <c r="A1224" t="s">
        <v>39</v>
      </c>
      <c r="B1224" t="s">
        <v>40</v>
      </c>
      <c r="C1224" t="s">
        <v>41</v>
      </c>
      <c r="D1224" t="s">
        <v>42</v>
      </c>
    </row>
    <row r="1225" spans="1:5" x14ac:dyDescent="0.35">
      <c r="A1225" t="s">
        <v>43</v>
      </c>
      <c r="B1225" t="s">
        <v>44</v>
      </c>
      <c r="C1225" t="s">
        <v>40</v>
      </c>
      <c r="D1225" t="s">
        <v>41</v>
      </c>
      <c r="E1225" t="s">
        <v>42</v>
      </c>
    </row>
    <row r="1226" spans="1:5" x14ac:dyDescent="0.35">
      <c r="A1226" t="s">
        <v>45</v>
      </c>
      <c r="B1226" t="s">
        <v>46</v>
      </c>
      <c r="C1226" t="s">
        <v>41</v>
      </c>
      <c r="D1226" t="s">
        <v>45</v>
      </c>
    </row>
    <row r="1227" spans="1:5" x14ac:dyDescent="0.35">
      <c r="A1227" t="s">
        <v>47</v>
      </c>
      <c r="B1227" t="s">
        <v>48</v>
      </c>
      <c r="C1227" t="s">
        <v>49</v>
      </c>
      <c r="D1227">
        <v>55</v>
      </c>
    </row>
    <row r="1228" spans="1:5" x14ac:dyDescent="0.35">
      <c r="A1228" t="s">
        <v>27</v>
      </c>
      <c r="B1228" t="s">
        <v>35</v>
      </c>
      <c r="C1228" t="s">
        <v>139</v>
      </c>
    </row>
    <row r="1229" spans="1:5" x14ac:dyDescent="0.35">
      <c r="A1229" t="s">
        <v>50</v>
      </c>
      <c r="B1229" t="s">
        <v>35</v>
      </c>
      <c r="C1229" t="s">
        <v>140</v>
      </c>
    </row>
    <row r="1230" spans="1:5" x14ac:dyDescent="0.35">
      <c r="A1230" t="s">
        <v>51</v>
      </c>
      <c r="B1230" t="s">
        <v>35</v>
      </c>
      <c r="C1230" t="s">
        <v>170</v>
      </c>
    </row>
    <row r="1231" spans="1:5" x14ac:dyDescent="0.35">
      <c r="A1231" t="s">
        <v>52</v>
      </c>
      <c r="B1231" t="s">
        <v>35</v>
      </c>
      <c r="C1231" t="s">
        <v>142</v>
      </c>
    </row>
    <row r="1232" spans="1:5" x14ac:dyDescent="0.35">
      <c r="A1232" t="s">
        <v>53</v>
      </c>
      <c r="B1232" t="s">
        <v>35</v>
      </c>
      <c r="C1232" t="s">
        <v>143</v>
      </c>
    </row>
    <row r="1233" spans="1:8" x14ac:dyDescent="0.35">
      <c r="A1233" t="s">
        <v>54</v>
      </c>
      <c r="B1233" t="s">
        <v>35</v>
      </c>
      <c r="C1233" t="s">
        <v>144</v>
      </c>
    </row>
    <row r="1234" spans="1:8" x14ac:dyDescent="0.35">
      <c r="A1234" t="s">
        <v>54</v>
      </c>
      <c r="B1234" t="s">
        <v>33</v>
      </c>
      <c r="C1234" t="s">
        <v>55</v>
      </c>
    </row>
    <row r="1235" spans="1:8" x14ac:dyDescent="0.35">
      <c r="A1235" t="s">
        <v>25</v>
      </c>
    </row>
    <row r="1236" spans="1:8" x14ac:dyDescent="0.35">
      <c r="A1236" t="s">
        <v>56</v>
      </c>
    </row>
    <row r="1237" spans="1:8" x14ac:dyDescent="0.35">
      <c r="B1237" t="s">
        <v>57</v>
      </c>
      <c r="C1237" t="s">
        <v>58</v>
      </c>
      <c r="D1237" t="s">
        <v>59</v>
      </c>
      <c r="E1237" t="s">
        <v>60</v>
      </c>
      <c r="F1237" t="s">
        <v>61</v>
      </c>
      <c r="G1237" t="s">
        <v>62</v>
      </c>
    </row>
    <row r="1238" spans="1:8" x14ac:dyDescent="0.35">
      <c r="A1238" t="s">
        <v>63</v>
      </c>
      <c r="B1238" t="s">
        <v>64</v>
      </c>
      <c r="C1238">
        <v>74</v>
      </c>
      <c r="D1238">
        <v>43716</v>
      </c>
      <c r="E1238">
        <v>0.59799999999999998</v>
      </c>
      <c r="F1238">
        <v>47281.288</v>
      </c>
      <c r="G1238">
        <v>0.748</v>
      </c>
    </row>
    <row r="1239" spans="1:8" x14ac:dyDescent="0.35">
      <c r="A1239" t="s">
        <v>65</v>
      </c>
      <c r="B1239" t="s">
        <v>66</v>
      </c>
      <c r="C1239">
        <v>75</v>
      </c>
      <c r="D1239">
        <v>404</v>
      </c>
      <c r="E1239">
        <v>7.2140000000000004</v>
      </c>
      <c r="F1239">
        <v>65.334000000000003</v>
      </c>
      <c r="G1239">
        <v>4.4480000000000004</v>
      </c>
    </row>
    <row r="1240" spans="1:8" x14ac:dyDescent="0.35">
      <c r="A1240" t="s">
        <v>65</v>
      </c>
      <c r="B1240" t="s">
        <v>67</v>
      </c>
      <c r="C1240">
        <v>202</v>
      </c>
      <c r="D1240">
        <v>60</v>
      </c>
      <c r="E1240">
        <v>13.906000000000001</v>
      </c>
      <c r="F1240">
        <v>51.555999999999997</v>
      </c>
      <c r="G1240">
        <v>9.1739999999999995</v>
      </c>
    </row>
    <row r="1241" spans="1:8" x14ac:dyDescent="0.35">
      <c r="A1241" t="s">
        <v>68</v>
      </c>
      <c r="B1241" t="s">
        <v>69</v>
      </c>
      <c r="C1241">
        <v>208</v>
      </c>
      <c r="D1241">
        <v>158</v>
      </c>
      <c r="E1241">
        <v>3.1059999999999999</v>
      </c>
      <c r="F1241">
        <v>247.113</v>
      </c>
      <c r="G1241">
        <v>4.5970000000000004</v>
      </c>
    </row>
    <row r="1242" spans="1:8" x14ac:dyDescent="0.35">
      <c r="A1242" t="s">
        <v>63</v>
      </c>
      <c r="B1242" t="s">
        <v>70</v>
      </c>
      <c r="C1242">
        <v>209</v>
      </c>
      <c r="D1242">
        <v>462975</v>
      </c>
      <c r="E1242">
        <v>0.84</v>
      </c>
      <c r="F1242">
        <v>419009.91700000002</v>
      </c>
      <c r="G1242">
        <v>1.2270000000000001</v>
      </c>
    </row>
    <row r="1243" spans="1:8" x14ac:dyDescent="0.35">
      <c r="A1243" t="s">
        <v>65</v>
      </c>
      <c r="B1243" t="s">
        <v>71</v>
      </c>
      <c r="C1243">
        <v>114</v>
      </c>
      <c r="D1243">
        <v>175</v>
      </c>
      <c r="E1243">
        <v>19.443000000000001</v>
      </c>
      <c r="F1243">
        <v>225.65700000000001</v>
      </c>
      <c r="G1243">
        <v>13.932</v>
      </c>
    </row>
    <row r="1244" spans="1:8" x14ac:dyDescent="0.35">
      <c r="A1244" t="s">
        <v>63</v>
      </c>
      <c r="B1244" t="s">
        <v>72</v>
      </c>
      <c r="C1244">
        <v>115</v>
      </c>
      <c r="D1244">
        <v>474232</v>
      </c>
      <c r="E1244">
        <v>1.2889999999999999</v>
      </c>
      <c r="F1244">
        <v>491446.11499999999</v>
      </c>
      <c r="G1244">
        <v>1.26</v>
      </c>
    </row>
    <row r="1245" spans="1:8" x14ac:dyDescent="0.35">
      <c r="A1245" t="s">
        <v>73</v>
      </c>
      <c r="B1245" t="s">
        <v>74</v>
      </c>
    </row>
    <row r="1246" spans="1:8" x14ac:dyDescent="0.35">
      <c r="B1246" t="s">
        <v>57</v>
      </c>
      <c r="C1246" t="s">
        <v>58</v>
      </c>
      <c r="D1246" t="s">
        <v>75</v>
      </c>
      <c r="E1246" t="s">
        <v>76</v>
      </c>
      <c r="F1246" t="s">
        <v>77</v>
      </c>
      <c r="G1246" t="s">
        <v>78</v>
      </c>
      <c r="H1246" t="s">
        <v>79</v>
      </c>
    </row>
    <row r="1247" spans="1:8" x14ac:dyDescent="0.35">
      <c r="A1247" t="s">
        <v>63</v>
      </c>
      <c r="B1247" t="s">
        <v>64</v>
      </c>
      <c r="C1247">
        <v>74</v>
      </c>
      <c r="D1247">
        <v>43716.286999999997</v>
      </c>
      <c r="E1247" t="s">
        <v>80</v>
      </c>
    </row>
    <row r="1248" spans="1:8" x14ac:dyDescent="0.35">
      <c r="A1248" t="s">
        <v>65</v>
      </c>
      <c r="B1248" t="s">
        <v>66</v>
      </c>
      <c r="C1248">
        <v>75</v>
      </c>
      <c r="D1248">
        <v>8.0000000000000002E-3</v>
      </c>
      <c r="E1248">
        <v>0.371</v>
      </c>
      <c r="F1248">
        <v>0.03</v>
      </c>
      <c r="G1248">
        <v>9.1999999999999993</v>
      </c>
      <c r="H1248" t="s">
        <v>80</v>
      </c>
    </row>
    <row r="1249" spans="1:8" x14ac:dyDescent="0.35">
      <c r="A1249" t="s">
        <v>65</v>
      </c>
      <c r="B1249" t="s">
        <v>67</v>
      </c>
      <c r="C1249">
        <v>202</v>
      </c>
      <c r="D1249">
        <v>0</v>
      </c>
      <c r="E1249">
        <v>1E-3</v>
      </c>
      <c r="F1249">
        <v>0</v>
      </c>
      <c r="G1249">
        <v>329</v>
      </c>
      <c r="H1249" t="s">
        <v>80</v>
      </c>
    </row>
    <row r="1250" spans="1:8" x14ac:dyDescent="0.35">
      <c r="A1250" t="s">
        <v>68</v>
      </c>
      <c r="B1250" t="s">
        <v>69</v>
      </c>
      <c r="C1250">
        <v>208</v>
      </c>
      <c r="D1250">
        <v>0</v>
      </c>
      <c r="E1250">
        <v>-5.0000000000000001E-3</v>
      </c>
      <c r="F1250">
        <v>0</v>
      </c>
      <c r="G1250">
        <v>5.3</v>
      </c>
      <c r="H1250" t="s">
        <v>80</v>
      </c>
    </row>
    <row r="1251" spans="1:8" x14ac:dyDescent="0.35">
      <c r="A1251" t="s">
        <v>63</v>
      </c>
      <c r="B1251" t="s">
        <v>70</v>
      </c>
      <c r="C1251">
        <v>209</v>
      </c>
      <c r="D1251">
        <v>462975.25599999999</v>
      </c>
      <c r="E1251" t="s">
        <v>80</v>
      </c>
    </row>
    <row r="1252" spans="1:8" x14ac:dyDescent="0.35">
      <c r="A1252" t="s">
        <v>65</v>
      </c>
      <c r="B1252" t="s">
        <v>71</v>
      </c>
      <c r="C1252">
        <v>114</v>
      </c>
      <c r="D1252">
        <v>0</v>
      </c>
      <c r="E1252">
        <v>-3.0000000000000001E-3</v>
      </c>
      <c r="F1252">
        <v>0</v>
      </c>
      <c r="G1252">
        <v>77.599999999999994</v>
      </c>
      <c r="H1252" t="s">
        <v>80</v>
      </c>
    </row>
    <row r="1253" spans="1:8" x14ac:dyDescent="0.35">
      <c r="A1253" t="s">
        <v>63</v>
      </c>
      <c r="B1253" t="s">
        <v>72</v>
      </c>
      <c r="C1253">
        <v>115</v>
      </c>
      <c r="D1253">
        <v>474231.88099999999</v>
      </c>
      <c r="E1253" t="s">
        <v>80</v>
      </c>
    </row>
    <row r="1254" spans="1:8" s="10" customFormat="1" x14ac:dyDescent="0.35"/>
    <row r="1255" spans="1:8" x14ac:dyDescent="0.35">
      <c r="A1255" t="s">
        <v>22</v>
      </c>
      <c r="B1255" t="s">
        <v>23</v>
      </c>
      <c r="C1255" t="s">
        <v>24</v>
      </c>
      <c r="D1255" t="s">
        <v>25</v>
      </c>
      <c r="E1255" t="s">
        <v>26</v>
      </c>
    </row>
    <row r="1256" spans="1:8" x14ac:dyDescent="0.35">
      <c r="A1256" t="s">
        <v>27</v>
      </c>
      <c r="B1256" t="s">
        <v>28</v>
      </c>
      <c r="C1256" t="s">
        <v>175</v>
      </c>
    </row>
    <row r="1257" spans="1:8" x14ac:dyDescent="0.35">
      <c r="A1257" t="s">
        <v>27</v>
      </c>
      <c r="B1257" t="s">
        <v>30</v>
      </c>
      <c r="C1257" t="s">
        <v>137</v>
      </c>
    </row>
    <row r="1258" spans="1:8" x14ac:dyDescent="0.35">
      <c r="A1258" t="s">
        <v>27</v>
      </c>
      <c r="B1258" t="s">
        <v>31</v>
      </c>
      <c r="C1258" t="s">
        <v>175</v>
      </c>
    </row>
    <row r="1259" spans="1:8" x14ac:dyDescent="0.35">
      <c r="A1259" t="s">
        <v>32</v>
      </c>
      <c r="B1259" t="s">
        <v>33</v>
      </c>
      <c r="C1259" t="s">
        <v>27</v>
      </c>
    </row>
    <row r="1260" spans="1:8" x14ac:dyDescent="0.35">
      <c r="A1260" t="s">
        <v>34</v>
      </c>
      <c r="B1260" t="s">
        <v>35</v>
      </c>
      <c r="C1260" t="s">
        <v>141</v>
      </c>
    </row>
    <row r="1261" spans="1:8" x14ac:dyDescent="0.35">
      <c r="A1261" t="s">
        <v>36</v>
      </c>
      <c r="B1261" t="s">
        <v>37</v>
      </c>
      <c r="C1261" t="s">
        <v>38</v>
      </c>
      <c r="D1261">
        <v>3</v>
      </c>
    </row>
    <row r="1262" spans="1:8" x14ac:dyDescent="0.35">
      <c r="A1262" t="s">
        <v>39</v>
      </c>
      <c r="B1262" t="s">
        <v>40</v>
      </c>
      <c r="C1262" t="s">
        <v>41</v>
      </c>
      <c r="D1262" t="s">
        <v>42</v>
      </c>
    </row>
    <row r="1263" spans="1:8" x14ac:dyDescent="0.35">
      <c r="A1263" t="s">
        <v>43</v>
      </c>
      <c r="B1263" t="s">
        <v>44</v>
      </c>
      <c r="C1263" t="s">
        <v>40</v>
      </c>
      <c r="D1263" t="s">
        <v>41</v>
      </c>
      <c r="E1263" t="s">
        <v>42</v>
      </c>
    </row>
    <row r="1264" spans="1:8" x14ac:dyDescent="0.35">
      <c r="A1264" t="s">
        <v>45</v>
      </c>
      <c r="B1264" t="s">
        <v>46</v>
      </c>
      <c r="C1264" t="s">
        <v>41</v>
      </c>
      <c r="D1264" t="s">
        <v>45</v>
      </c>
    </row>
    <row r="1265" spans="1:7" x14ac:dyDescent="0.35">
      <c r="A1265" t="s">
        <v>47</v>
      </c>
      <c r="B1265" t="s">
        <v>48</v>
      </c>
      <c r="C1265" t="s">
        <v>49</v>
      </c>
      <c r="D1265">
        <v>55</v>
      </c>
    </row>
    <row r="1266" spans="1:7" x14ac:dyDescent="0.35">
      <c r="A1266" t="s">
        <v>27</v>
      </c>
      <c r="B1266" t="s">
        <v>35</v>
      </c>
      <c r="C1266" t="s">
        <v>139</v>
      </c>
    </row>
    <row r="1267" spans="1:7" x14ac:dyDescent="0.35">
      <c r="A1267" t="s">
        <v>50</v>
      </c>
      <c r="B1267" t="s">
        <v>35</v>
      </c>
      <c r="C1267" t="s">
        <v>140</v>
      </c>
    </row>
    <row r="1268" spans="1:7" x14ac:dyDescent="0.35">
      <c r="A1268" t="s">
        <v>51</v>
      </c>
      <c r="B1268" t="s">
        <v>35</v>
      </c>
      <c r="C1268" t="s">
        <v>176</v>
      </c>
    </row>
    <row r="1269" spans="1:7" x14ac:dyDescent="0.35">
      <c r="A1269" t="s">
        <v>52</v>
      </c>
      <c r="B1269" t="s">
        <v>35</v>
      </c>
      <c r="C1269" t="s">
        <v>142</v>
      </c>
    </row>
    <row r="1270" spans="1:7" x14ac:dyDescent="0.35">
      <c r="A1270" t="s">
        <v>53</v>
      </c>
      <c r="B1270" t="s">
        <v>35</v>
      </c>
      <c r="C1270" t="s">
        <v>143</v>
      </c>
    </row>
    <row r="1271" spans="1:7" x14ac:dyDescent="0.35">
      <c r="A1271" t="s">
        <v>54</v>
      </c>
      <c r="B1271" t="s">
        <v>35</v>
      </c>
      <c r="C1271" t="s">
        <v>144</v>
      </c>
    </row>
    <row r="1272" spans="1:7" x14ac:dyDescent="0.35">
      <c r="A1272" t="s">
        <v>54</v>
      </c>
      <c r="B1272" t="s">
        <v>33</v>
      </c>
      <c r="C1272" t="s">
        <v>55</v>
      </c>
    </row>
    <row r="1273" spans="1:7" x14ac:dyDescent="0.35">
      <c r="A1273" t="s">
        <v>25</v>
      </c>
    </row>
    <row r="1274" spans="1:7" x14ac:dyDescent="0.35">
      <c r="A1274" t="s">
        <v>56</v>
      </c>
    </row>
    <row r="1275" spans="1:7" x14ac:dyDescent="0.35">
      <c r="B1275" t="s">
        <v>57</v>
      </c>
      <c r="C1275" t="s">
        <v>58</v>
      </c>
      <c r="D1275" t="s">
        <v>59</v>
      </c>
      <c r="E1275" t="s">
        <v>60</v>
      </c>
      <c r="F1275" t="s">
        <v>61</v>
      </c>
      <c r="G1275" t="s">
        <v>62</v>
      </c>
    </row>
    <row r="1276" spans="1:7" x14ac:dyDescent="0.35">
      <c r="A1276" t="s">
        <v>63</v>
      </c>
      <c r="B1276" t="s">
        <v>64</v>
      </c>
      <c r="C1276">
        <v>74</v>
      </c>
      <c r="D1276">
        <v>56663</v>
      </c>
      <c r="E1276">
        <v>0.38</v>
      </c>
      <c r="F1276">
        <v>47281.288</v>
      </c>
      <c r="G1276">
        <v>0.748</v>
      </c>
    </row>
    <row r="1277" spans="1:7" x14ac:dyDescent="0.35">
      <c r="A1277" t="s">
        <v>65</v>
      </c>
      <c r="B1277" t="s">
        <v>66</v>
      </c>
      <c r="C1277">
        <v>75</v>
      </c>
      <c r="D1277">
        <v>3366</v>
      </c>
      <c r="E1277">
        <v>0.97099999999999997</v>
      </c>
      <c r="F1277">
        <v>65.334000000000003</v>
      </c>
      <c r="G1277">
        <v>4.4480000000000004</v>
      </c>
    </row>
    <row r="1278" spans="1:7" x14ac:dyDescent="0.35">
      <c r="A1278" t="s">
        <v>65</v>
      </c>
      <c r="B1278" t="s">
        <v>67</v>
      </c>
      <c r="C1278">
        <v>202</v>
      </c>
      <c r="D1278">
        <v>9266</v>
      </c>
      <c r="E1278">
        <v>0.15</v>
      </c>
      <c r="F1278">
        <v>51.555999999999997</v>
      </c>
      <c r="G1278">
        <v>9.1739999999999995</v>
      </c>
    </row>
    <row r="1279" spans="1:7" x14ac:dyDescent="0.35">
      <c r="A1279" t="s">
        <v>68</v>
      </c>
      <c r="B1279" t="s">
        <v>69</v>
      </c>
      <c r="C1279">
        <v>208</v>
      </c>
      <c r="D1279">
        <v>53077</v>
      </c>
      <c r="E1279">
        <v>0.52100000000000002</v>
      </c>
      <c r="F1279">
        <v>247.113</v>
      </c>
      <c r="G1279">
        <v>4.5970000000000004</v>
      </c>
    </row>
    <row r="1280" spans="1:7" x14ac:dyDescent="0.35">
      <c r="A1280" t="s">
        <v>63</v>
      </c>
      <c r="B1280" t="s">
        <v>70</v>
      </c>
      <c r="C1280">
        <v>209</v>
      </c>
      <c r="D1280">
        <v>497395</v>
      </c>
      <c r="E1280">
        <v>1.5509999999999999</v>
      </c>
      <c r="F1280">
        <v>419009.91700000002</v>
      </c>
      <c r="G1280">
        <v>1.2270000000000001</v>
      </c>
    </row>
    <row r="1281" spans="1:11" x14ac:dyDescent="0.35">
      <c r="A1281" t="s">
        <v>65</v>
      </c>
      <c r="B1281" t="s">
        <v>71</v>
      </c>
      <c r="C1281">
        <v>114</v>
      </c>
      <c r="D1281">
        <v>33545</v>
      </c>
      <c r="E1281">
        <v>1.331</v>
      </c>
      <c r="F1281">
        <v>225.65700000000001</v>
      </c>
      <c r="G1281">
        <v>13.932</v>
      </c>
    </row>
    <row r="1282" spans="1:11" x14ac:dyDescent="0.35">
      <c r="A1282" t="s">
        <v>63</v>
      </c>
      <c r="B1282" t="s">
        <v>72</v>
      </c>
      <c r="C1282">
        <v>115</v>
      </c>
      <c r="D1282">
        <v>603947</v>
      </c>
      <c r="E1282">
        <v>0.93200000000000005</v>
      </c>
      <c r="F1282">
        <v>491446.11499999999</v>
      </c>
      <c r="G1282">
        <v>1.26</v>
      </c>
    </row>
    <row r="1283" spans="1:11" x14ac:dyDescent="0.35">
      <c r="A1283" t="s">
        <v>73</v>
      </c>
      <c r="B1283" t="s">
        <v>74</v>
      </c>
    </row>
    <row r="1284" spans="1:11" x14ac:dyDescent="0.35">
      <c r="B1284" t="s">
        <v>57</v>
      </c>
      <c r="C1284" t="s">
        <v>58</v>
      </c>
      <c r="D1284" t="s">
        <v>75</v>
      </c>
      <c r="E1284" t="s">
        <v>76</v>
      </c>
      <c r="F1284" t="s">
        <v>77</v>
      </c>
      <c r="G1284" t="s">
        <v>78</v>
      </c>
      <c r="H1284" t="s">
        <v>79</v>
      </c>
      <c r="I1284" s="11" t="s">
        <v>112</v>
      </c>
      <c r="J1284" s="11" t="s">
        <v>113</v>
      </c>
      <c r="K1284" s="11" t="s">
        <v>117</v>
      </c>
    </row>
    <row r="1285" spans="1:11" x14ac:dyDescent="0.35">
      <c r="A1285" t="s">
        <v>63</v>
      </c>
      <c r="B1285" t="s">
        <v>64</v>
      </c>
      <c r="C1285">
        <v>74</v>
      </c>
      <c r="D1285">
        <v>56662.709000000003</v>
      </c>
      <c r="E1285" t="s">
        <v>80</v>
      </c>
    </row>
    <row r="1286" spans="1:11" x14ac:dyDescent="0.35">
      <c r="A1286" t="s">
        <v>65</v>
      </c>
      <c r="B1286" t="s">
        <v>66</v>
      </c>
      <c r="C1286">
        <v>75</v>
      </c>
      <c r="D1286">
        <v>5.8000000000000003E-2</v>
      </c>
      <c r="E1286">
        <v>2.7370000000000001</v>
      </c>
      <c r="F1286">
        <v>0.02</v>
      </c>
      <c r="G1286">
        <v>0.6</v>
      </c>
      <c r="H1286" t="s">
        <v>80</v>
      </c>
      <c r="I1286">
        <f>(50.75+0.1312)/0.1312</f>
        <v>387.81402439024384</v>
      </c>
      <c r="J1286">
        <f>$E$1286*$I$1286/1000</f>
        <v>1.0614469847560974</v>
      </c>
      <c r="K1286">
        <f>((((J1286-K678)*1000)/I1286)/2)*100</f>
        <v>131.6</v>
      </c>
    </row>
    <row r="1287" spans="1:11" x14ac:dyDescent="0.35">
      <c r="A1287" t="s">
        <v>65</v>
      </c>
      <c r="B1287" t="s">
        <v>67</v>
      </c>
      <c r="C1287">
        <v>202</v>
      </c>
      <c r="D1287">
        <v>1.9E-2</v>
      </c>
      <c r="E1287">
        <v>1.8140000000000001</v>
      </c>
      <c r="F1287">
        <v>0.03</v>
      </c>
      <c r="G1287">
        <v>1.4</v>
      </c>
      <c r="H1287" t="s">
        <v>80</v>
      </c>
      <c r="I1287">
        <f t="shared" ref="I1287:I1290" si="14">(50.75+0.1312)/0.1312</f>
        <v>387.81402439024384</v>
      </c>
      <c r="J1287">
        <f>$E$1287*$I$1287/1000</f>
        <v>0.7034946402439024</v>
      </c>
      <c r="K1287">
        <f t="shared" ref="K1287:K1290" si="15">((((J1287-K679)*1000)/I1287)/2)*100</f>
        <v>90.5</v>
      </c>
    </row>
    <row r="1288" spans="1:11" x14ac:dyDescent="0.35">
      <c r="A1288" t="s">
        <v>68</v>
      </c>
      <c r="B1288" t="s">
        <v>69</v>
      </c>
      <c r="C1288">
        <v>208</v>
      </c>
      <c r="D1288">
        <v>0.106</v>
      </c>
      <c r="E1288">
        <v>2.1720000000000002</v>
      </c>
      <c r="F1288">
        <v>0.03</v>
      </c>
      <c r="G1288">
        <v>1.2</v>
      </c>
      <c r="H1288" t="s">
        <v>80</v>
      </c>
      <c r="I1288">
        <f t="shared" si="14"/>
        <v>387.81402439024384</v>
      </c>
      <c r="J1288">
        <f>$E$1288*$I$1288/1000</f>
        <v>0.84233206097560964</v>
      </c>
      <c r="K1288">
        <f t="shared" si="15"/>
        <v>101.75</v>
      </c>
    </row>
    <row r="1289" spans="1:11" x14ac:dyDescent="0.35">
      <c r="A1289" t="s">
        <v>63</v>
      </c>
      <c r="B1289" t="s">
        <v>70</v>
      </c>
      <c r="C1289">
        <v>209</v>
      </c>
      <c r="D1289">
        <v>497395.23499999999</v>
      </c>
      <c r="E1289" t="s">
        <v>80</v>
      </c>
    </row>
    <row r="1290" spans="1:11" x14ac:dyDescent="0.35">
      <c r="A1290" t="s">
        <v>65</v>
      </c>
      <c r="B1290" t="s">
        <v>71</v>
      </c>
      <c r="C1290">
        <v>114</v>
      </c>
      <c r="D1290">
        <v>5.5E-2</v>
      </c>
      <c r="E1290">
        <v>1.968</v>
      </c>
      <c r="F1290">
        <v>0.02</v>
      </c>
      <c r="G1290">
        <v>0.9</v>
      </c>
      <c r="H1290" t="s">
        <v>80</v>
      </c>
      <c r="I1290">
        <f t="shared" si="14"/>
        <v>387.81402439024384</v>
      </c>
      <c r="J1290">
        <f>$E$1290*$I$1290/1000</f>
        <v>0.76321799999999984</v>
      </c>
      <c r="K1290">
        <f t="shared" si="15"/>
        <v>98.65</v>
      </c>
    </row>
    <row r="1291" spans="1:11" x14ac:dyDescent="0.35">
      <c r="A1291" t="s">
        <v>63</v>
      </c>
      <c r="B1291" t="s">
        <v>72</v>
      </c>
      <c r="C1291">
        <v>115</v>
      </c>
      <c r="D1291">
        <v>603947.24</v>
      </c>
      <c r="E1291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5C37-58B0-4E45-A49C-78B685C6AC53}">
  <sheetPr codeName="Sheet1"/>
  <dimension ref="A1:M13"/>
  <sheetViews>
    <sheetView topLeftCell="B1" zoomScale="120" zoomScaleNormal="120" workbookViewId="0">
      <selection activeCell="B3" sqref="B3"/>
    </sheetView>
  </sheetViews>
  <sheetFormatPr defaultColWidth="9.1796875" defaultRowHeight="14.5" x14ac:dyDescent="0.35"/>
  <cols>
    <col min="1" max="1" width="9" style="1" customWidth="1"/>
    <col min="2" max="2" width="32.1796875" style="1" bestFit="1" customWidth="1"/>
    <col min="3" max="3" width="17.54296875" style="1" customWidth="1"/>
    <col min="4" max="4" width="25.7265625" style="1" customWidth="1"/>
    <col min="5" max="5" width="27" style="1" customWidth="1"/>
    <col min="6" max="6" width="22.54296875" style="1" customWidth="1"/>
    <col min="7" max="7" width="26.7265625" style="1" bestFit="1" customWidth="1"/>
    <col min="8" max="8" width="16.7265625" style="1" customWidth="1"/>
    <col min="9" max="9" width="17.26953125" style="1" customWidth="1"/>
    <col min="10" max="10" width="22.81640625" style="1" customWidth="1"/>
    <col min="11" max="11" width="17.26953125" style="1" customWidth="1"/>
    <col min="12" max="13" width="27.453125" style="1" customWidth="1"/>
    <col min="14" max="14" width="17.26953125" style="1" customWidth="1"/>
    <col min="15" max="16384" width="9.1796875" style="1"/>
  </cols>
  <sheetData>
    <row r="1" spans="1:13" x14ac:dyDescent="0.35">
      <c r="A1" s="2" t="s">
        <v>12</v>
      </c>
      <c r="B1" s="3" t="s">
        <v>0</v>
      </c>
      <c r="C1" s="3" t="s">
        <v>2</v>
      </c>
      <c r="D1" s="3" t="s">
        <v>16</v>
      </c>
      <c r="E1" s="3" t="s">
        <v>1</v>
      </c>
      <c r="F1" s="3" t="s">
        <v>10</v>
      </c>
      <c r="G1" s="3" t="s">
        <v>4</v>
      </c>
      <c r="H1" s="3" t="s">
        <v>13</v>
      </c>
      <c r="I1" s="3" t="s">
        <v>3</v>
      </c>
      <c r="J1" s="3" t="s">
        <v>5</v>
      </c>
      <c r="K1" s="3" t="s">
        <v>6</v>
      </c>
      <c r="L1" s="3" t="s">
        <v>8</v>
      </c>
      <c r="M1" s="4" t="s">
        <v>9</v>
      </c>
    </row>
    <row r="2" spans="1:13" x14ac:dyDescent="0.35">
      <c r="A2" s="5">
        <v>1</v>
      </c>
      <c r="B2" s="6" t="s">
        <v>19</v>
      </c>
      <c r="C2" s="6" t="s">
        <v>15</v>
      </c>
      <c r="D2" s="9" t="e">
        <f>(50.75 + Table2[[#This Row],[Sample Mass (g)]])/ Table2[[#This Row],[Sample Mass (g)]]</f>
        <v>#VALUE!</v>
      </c>
      <c r="E2" s="6"/>
      <c r="F2" s="6"/>
      <c r="G2" s="6"/>
      <c r="H2" s="7" t="s">
        <v>14</v>
      </c>
      <c r="I2" s="6" t="s">
        <v>17</v>
      </c>
      <c r="J2" s="6" t="s">
        <v>11</v>
      </c>
      <c r="K2" s="6" t="s">
        <v>7</v>
      </c>
      <c r="L2" s="8">
        <v>44350.791666666664</v>
      </c>
      <c r="M2" s="8">
        <v>44350.791666666664</v>
      </c>
    </row>
    <row r="3" spans="1:13" x14ac:dyDescent="0.35">
      <c r="A3" s="5">
        <v>2</v>
      </c>
      <c r="B3" s="6" t="s">
        <v>171</v>
      </c>
      <c r="C3" s="6">
        <v>0.13120000000000001</v>
      </c>
      <c r="D3" s="9">
        <f>(50.75 + Table2[[#This Row],[Sample Mass (g)]])/ Table2[[#This Row],[Sample Mass (g)]]</f>
        <v>387.81402439024384</v>
      </c>
      <c r="E3" s="6"/>
      <c r="F3" s="6"/>
      <c r="G3" s="6"/>
      <c r="H3" s="7" t="s">
        <v>14</v>
      </c>
      <c r="I3" s="6" t="s">
        <v>17</v>
      </c>
      <c r="J3" s="6" t="s">
        <v>11</v>
      </c>
      <c r="K3" s="6" t="s">
        <v>7</v>
      </c>
      <c r="L3" s="8">
        <v>44350.791666666664</v>
      </c>
      <c r="M3" s="8">
        <v>44350.791666666664</v>
      </c>
    </row>
    <row r="4" spans="1:13" x14ac:dyDescent="0.35">
      <c r="A4" s="5">
        <v>3</v>
      </c>
      <c r="B4" s="6" t="s">
        <v>173</v>
      </c>
      <c r="C4" s="6">
        <v>0.1804</v>
      </c>
      <c r="D4" s="6">
        <f>(50.75 + Table2[[#This Row],[Sample Mass (g)]])/ Table2[[#This Row],[Sample Mass (g)]]</f>
        <v>282.31929046563192</v>
      </c>
      <c r="E4" s="6"/>
      <c r="F4" s="6"/>
      <c r="G4" s="6" t="s">
        <v>18</v>
      </c>
      <c r="H4" s="7" t="s">
        <v>14</v>
      </c>
      <c r="I4" s="6" t="s">
        <v>17</v>
      </c>
      <c r="J4" s="6" t="s">
        <v>11</v>
      </c>
      <c r="K4" s="6" t="s">
        <v>7</v>
      </c>
      <c r="L4" s="8">
        <v>44350.791666666664</v>
      </c>
      <c r="M4" s="8">
        <v>44350.791666666664</v>
      </c>
    </row>
    <row r="5" spans="1:13" x14ac:dyDescent="0.35">
      <c r="A5" s="5">
        <v>4</v>
      </c>
      <c r="B5" s="6" t="s">
        <v>182</v>
      </c>
      <c r="C5" s="6">
        <v>0.14499999999999999</v>
      </c>
      <c r="D5" s="6">
        <f>(50.75 + Table2[[#This Row],[Sample Mass (g)]])/ Table2[[#This Row],[Sample Mass (g)]]</f>
        <v>351.00000000000006</v>
      </c>
      <c r="E5" s="6"/>
      <c r="F5" s="6"/>
      <c r="G5" s="6"/>
      <c r="H5" s="7" t="s">
        <v>14</v>
      </c>
      <c r="I5" s="6" t="s">
        <v>17</v>
      </c>
      <c r="J5" s="6" t="s">
        <v>11</v>
      </c>
      <c r="K5" s="6" t="s">
        <v>7</v>
      </c>
      <c r="L5" s="8">
        <v>44350.791666608799</v>
      </c>
      <c r="M5" s="8">
        <v>44350.791666608799</v>
      </c>
    </row>
    <row r="6" spans="1:13" x14ac:dyDescent="0.35">
      <c r="A6" s="5">
        <v>5</v>
      </c>
      <c r="B6" s="6" t="s">
        <v>184</v>
      </c>
      <c r="C6" s="6">
        <v>0.54569999999999996</v>
      </c>
      <c r="D6" s="6">
        <f>(50.75 + Table2[[#This Row],[Sample Mass (g)]])/ Table2[[#This Row],[Sample Mass (g)]]</f>
        <v>93.999816749129565</v>
      </c>
      <c r="E6" s="6"/>
      <c r="F6" s="6"/>
      <c r="G6" s="6"/>
      <c r="H6" s="7" t="s">
        <v>14</v>
      </c>
      <c r="I6" s="6" t="s">
        <v>17</v>
      </c>
      <c r="J6" s="6" t="s">
        <v>11</v>
      </c>
      <c r="K6" s="6" t="s">
        <v>7</v>
      </c>
      <c r="L6" s="8">
        <v>44350.791666608799</v>
      </c>
      <c r="M6" s="8">
        <v>44350.791666608799</v>
      </c>
    </row>
    <row r="7" spans="1:13" x14ac:dyDescent="0.35">
      <c r="A7" s="5">
        <v>6</v>
      </c>
      <c r="B7" s="6" t="s">
        <v>186</v>
      </c>
      <c r="C7" s="6">
        <v>0.54510000000000003</v>
      </c>
      <c r="D7" s="6">
        <f>(50.75 + Table2[[#This Row],[Sample Mass (g)]])/ Table2[[#This Row],[Sample Mass (g)]]</f>
        <v>94.102183085672351</v>
      </c>
      <c r="E7" s="6"/>
      <c r="F7" s="6"/>
      <c r="G7" s="6"/>
      <c r="H7" s="7" t="s">
        <v>14</v>
      </c>
      <c r="I7" s="6" t="s">
        <v>17</v>
      </c>
      <c r="J7" s="6" t="s">
        <v>11</v>
      </c>
      <c r="K7" s="6" t="s">
        <v>7</v>
      </c>
      <c r="L7" s="8">
        <v>44350.791666608799</v>
      </c>
      <c r="M7" s="8">
        <v>44350.791666608799</v>
      </c>
    </row>
    <row r="8" spans="1:13" x14ac:dyDescent="0.35">
      <c r="A8" s="5">
        <v>7</v>
      </c>
      <c r="B8" s="6" t="s">
        <v>20</v>
      </c>
      <c r="C8" s="6" t="s">
        <v>15</v>
      </c>
      <c r="D8" s="6" t="e">
        <f>(50.75 + Table2[[#This Row],[Sample Mass (g)]])/ Table2[[#This Row],[Sample Mass (g)]]</f>
        <v>#VALUE!</v>
      </c>
      <c r="E8" s="6"/>
      <c r="F8" s="6"/>
      <c r="G8" s="6" t="s">
        <v>18</v>
      </c>
      <c r="H8" s="7" t="s">
        <v>14</v>
      </c>
      <c r="I8" s="6" t="s">
        <v>17</v>
      </c>
      <c r="J8" s="6" t="s">
        <v>11</v>
      </c>
      <c r="K8" s="6" t="s">
        <v>7</v>
      </c>
      <c r="L8" s="8">
        <v>44350.791666608799</v>
      </c>
      <c r="M8" s="8">
        <v>44350.791666608799</v>
      </c>
    </row>
    <row r="9" spans="1:13" x14ac:dyDescent="0.35">
      <c r="A9" s="5">
        <v>8</v>
      </c>
      <c r="B9" s="6" t="s">
        <v>188</v>
      </c>
      <c r="C9" s="6">
        <v>0.53259999999999996</v>
      </c>
      <c r="D9" s="6">
        <f>(50.75 + Table2[[#This Row],[Sample Mass (g)]])/ Table2[[#This Row],[Sample Mass (g)]]</f>
        <v>96.287269996244845</v>
      </c>
      <c r="E9" s="6"/>
      <c r="F9" s="6"/>
      <c r="G9" s="6"/>
      <c r="H9" s="7" t="s">
        <v>14</v>
      </c>
      <c r="I9" s="6" t="s">
        <v>17</v>
      </c>
      <c r="J9" s="6" t="s">
        <v>11</v>
      </c>
      <c r="K9" s="6" t="s">
        <v>7</v>
      </c>
      <c r="L9" s="8">
        <v>44350.791666608799</v>
      </c>
      <c r="M9" s="8">
        <v>44350.791666608799</v>
      </c>
    </row>
    <row r="10" spans="1:13" x14ac:dyDescent="0.35">
      <c r="A10" s="5">
        <v>9</v>
      </c>
      <c r="B10" s="6" t="s">
        <v>190</v>
      </c>
      <c r="C10" s="6">
        <v>0.52280000000000004</v>
      </c>
      <c r="D10" s="6">
        <f>(50.75 + Table2[[#This Row],[Sample Mass (g)]])/ Table2[[#This Row],[Sample Mass (g)]]</f>
        <v>98.073450650344284</v>
      </c>
      <c r="E10" s="6"/>
      <c r="F10" s="6"/>
      <c r="G10" s="6"/>
      <c r="H10" s="7" t="s">
        <v>14</v>
      </c>
      <c r="I10" s="6" t="s">
        <v>17</v>
      </c>
      <c r="J10" s="6" t="s">
        <v>11</v>
      </c>
      <c r="K10" s="6" t="s">
        <v>7</v>
      </c>
      <c r="L10" s="8">
        <v>44350.791666608799</v>
      </c>
      <c r="M10" s="8">
        <v>44350.791666608799</v>
      </c>
    </row>
    <row r="11" spans="1:13" x14ac:dyDescent="0.35">
      <c r="A11" s="5">
        <v>10</v>
      </c>
      <c r="B11" s="6" t="s">
        <v>192</v>
      </c>
      <c r="C11" s="6">
        <v>0.56989999999999996</v>
      </c>
      <c r="D11" s="6">
        <f>(50.75 + Table2[[#This Row],[Sample Mass (g)]])/ Table2[[#This Row],[Sample Mass (g)]]</f>
        <v>90.050710650991405</v>
      </c>
      <c r="E11" s="6"/>
      <c r="F11" s="6"/>
      <c r="G11" s="6"/>
      <c r="H11" s="7" t="s">
        <v>14</v>
      </c>
      <c r="I11" s="6" t="s">
        <v>17</v>
      </c>
      <c r="J11" s="6" t="s">
        <v>11</v>
      </c>
      <c r="K11" s="6" t="s">
        <v>7</v>
      </c>
      <c r="L11" s="8">
        <v>44350.791666608799</v>
      </c>
      <c r="M11" s="8">
        <v>44350.791666608799</v>
      </c>
    </row>
    <row r="12" spans="1:13" x14ac:dyDescent="0.35">
      <c r="A12" s="5">
        <v>11</v>
      </c>
      <c r="B12" s="6" t="s">
        <v>194</v>
      </c>
      <c r="C12" s="6">
        <v>0.54339999999999999</v>
      </c>
      <c r="D12" s="6">
        <f>(50.75 + Table2[[#This Row],[Sample Mass (g)]])/ Table2[[#This Row],[Sample Mass (g)]]</f>
        <v>94.393448656606552</v>
      </c>
      <c r="E12" s="6"/>
      <c r="F12" s="6"/>
      <c r="G12" s="6"/>
      <c r="H12" s="7" t="s">
        <v>14</v>
      </c>
      <c r="I12" s="6" t="s">
        <v>17</v>
      </c>
      <c r="J12" s="6" t="s">
        <v>11</v>
      </c>
      <c r="K12" s="6" t="s">
        <v>7</v>
      </c>
      <c r="L12" s="8">
        <v>44350.791666608799</v>
      </c>
      <c r="M12" s="8">
        <v>44350.791666608799</v>
      </c>
    </row>
    <row r="13" spans="1:13" x14ac:dyDescent="0.35">
      <c r="A13" s="5">
        <v>12</v>
      </c>
      <c r="B13" s="6" t="s">
        <v>21</v>
      </c>
      <c r="C13" s="6" t="s">
        <v>15</v>
      </c>
      <c r="D13" s="6" t="e">
        <f>(50.75 + Table2[[#This Row],[Sample Mass (g)]])/ Table2[[#This Row],[Sample Mass (g)]]</f>
        <v>#VALUE!</v>
      </c>
      <c r="E13" s="6"/>
      <c r="F13" s="6"/>
      <c r="G13" s="6"/>
      <c r="H13" s="7" t="s">
        <v>14</v>
      </c>
      <c r="I13" s="6" t="s">
        <v>17</v>
      </c>
      <c r="J13" s="6" t="s">
        <v>11</v>
      </c>
      <c r="K13" s="6" t="s">
        <v>7</v>
      </c>
      <c r="L13" s="8">
        <v>44350.791666608799</v>
      </c>
      <c r="M13" s="8">
        <v>44350.791666608799</v>
      </c>
    </row>
  </sheetData>
  <phoneticPr fontId="1" type="noConversion"/>
  <pageMargins left="0.7" right="0.7" top="0.75" bottom="0.75" header="0.3" footer="0.3"/>
  <pageSetup paperSize="271" orientation="landscape" horizont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 Summary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 DRCe user</dc:creator>
  <cp:lastModifiedBy>Keegan Skeate</cp:lastModifiedBy>
  <cp:lastPrinted>2021-05-31T23:05:56Z</cp:lastPrinted>
  <dcterms:created xsi:type="dcterms:W3CDTF">2020-10-17T16:21:56Z</dcterms:created>
  <dcterms:modified xsi:type="dcterms:W3CDTF">2021-06-17T20:46:13Z</dcterms:modified>
</cp:coreProperties>
</file>