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20" windowHeight="11020" activeTab="2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</sheets>
  <calcPr calcId="145621"/>
</workbook>
</file>

<file path=xl/calcChain.xml><?xml version="1.0" encoding="utf-8"?>
<calcChain xmlns="http://schemas.openxmlformats.org/spreadsheetml/2006/main">
  <c r="D12" i="3" l="1"/>
  <c r="E12" i="3" l="1"/>
  <c r="B12" i="3"/>
  <c r="G12" i="3" s="1"/>
  <c r="C12" i="3"/>
  <c r="B10" i="3"/>
  <c r="E10" i="3" s="1"/>
  <c r="G10" i="3" s="1"/>
  <c r="C10" i="3"/>
  <c r="C2" i="3" s="1"/>
  <c r="E23" i="3" s="1"/>
  <c r="E9" i="3"/>
  <c r="E13" i="3"/>
  <c r="G13" i="3" s="1"/>
  <c r="E14" i="3"/>
  <c r="G14" i="3" s="1"/>
  <c r="F17" i="1" l="1"/>
  <c r="F16" i="1"/>
  <c r="F7" i="1"/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2" i="6"/>
  <c r="D20" i="2"/>
  <c r="D21" i="2"/>
  <c r="D22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4" i="2"/>
  <c r="D1" i="6" l="1"/>
  <c r="D3" i="2"/>
  <c r="F2" i="1"/>
  <c r="F3" i="1"/>
  <c r="F15" i="1"/>
  <c r="F14" i="1"/>
  <c r="F13" i="1"/>
  <c r="F12" i="1"/>
  <c r="F11" i="1"/>
  <c r="F10" i="1"/>
  <c r="F9" i="1"/>
  <c r="F8" i="1"/>
  <c r="F6" i="1"/>
  <c r="F5" i="1"/>
  <c r="F4" i="1"/>
  <c r="F18" i="1" l="1"/>
  <c r="G23" i="4"/>
  <c r="E17" i="3" l="1"/>
  <c r="G17" i="3" s="1"/>
  <c r="E16" i="3"/>
  <c r="G16" i="3" s="1"/>
  <c r="E11" i="3" l="1"/>
  <c r="G11" i="3" s="1"/>
  <c r="E15" i="3" l="1"/>
  <c r="G15" i="3" s="1"/>
  <c r="G9" i="3"/>
  <c r="E8" i="3"/>
  <c r="G8" i="3" s="1"/>
  <c r="E7" i="3"/>
  <c r="G7" i="3" s="1"/>
  <c r="E6" i="3"/>
  <c r="G6" i="3" s="1"/>
  <c r="E5" i="3"/>
  <c r="G5" i="3" s="1"/>
  <c r="E4" i="3"/>
  <c r="G4" i="3" s="1"/>
  <c r="E3" i="3"/>
  <c r="G3" i="3" l="1"/>
  <c r="G2" i="3" s="1"/>
  <c r="E2" i="3"/>
  <c r="E19" i="3" l="1"/>
  <c r="E21" i="3" s="1"/>
</calcChain>
</file>

<file path=xl/sharedStrings.xml><?xml version="1.0" encoding="utf-8"?>
<sst xmlns="http://schemas.openxmlformats.org/spreadsheetml/2006/main" count="226" uniqueCount="185">
  <si>
    <t>Наименование</t>
  </si>
  <si>
    <t>Модель</t>
  </si>
  <si>
    <t>Кол-во</t>
  </si>
  <si>
    <t>Цена р.</t>
  </si>
  <si>
    <t>Стоимость р.</t>
  </si>
  <si>
    <t>Ссылка</t>
  </si>
  <si>
    <t>Комментарии</t>
  </si>
  <si>
    <t>Мини HD камера</t>
  </si>
  <si>
    <t>FANGTUOSI SQ11</t>
  </si>
  <si>
    <t>Антенна GPS</t>
  </si>
  <si>
    <t>G165</t>
  </si>
  <si>
    <t>GPS-модуль</t>
  </si>
  <si>
    <t>NEO-6M</t>
  </si>
  <si>
    <t>Фоторезистор</t>
  </si>
  <si>
    <t> VT93N1</t>
  </si>
  <si>
    <t>модуль датчика углеродного газа азота, качество воздуха CO NO2 NH3</t>
  </si>
  <si>
    <t>МА</t>
  </si>
  <si>
    <t>Название</t>
  </si>
  <si>
    <t>Масса 1шт, г</t>
  </si>
  <si>
    <t>Колличество, шт.</t>
  </si>
  <si>
    <t>Масса, г</t>
  </si>
  <si>
    <t xml:space="preserve">Стандартный конструктор </t>
  </si>
  <si>
    <t>GPS-антенна МА бол. Беж.</t>
  </si>
  <si>
    <t>Антенна приёмопередатчика</t>
  </si>
  <si>
    <t>пищалка МА</t>
  </si>
  <si>
    <t>SD-карта</t>
  </si>
  <si>
    <t xml:space="preserve">преобразователь ADC/DAC </t>
  </si>
  <si>
    <t>Устройство</t>
  </si>
  <si>
    <t>Потребление в рабочем режиме, А</t>
  </si>
  <si>
    <t>Пиковый ток, А</t>
  </si>
  <si>
    <t>Напряжение питания, В</t>
  </si>
  <si>
    <t>Мощность, Вт</t>
  </si>
  <si>
    <t>Время работы, ч</t>
  </si>
  <si>
    <t>Работа, Вт*ч</t>
  </si>
  <si>
    <t>Шпильки</t>
  </si>
  <si>
    <t>Микроконтроллер STM32F401RE</t>
  </si>
  <si>
    <t>Датчик температуры DS18B20</t>
  </si>
  <si>
    <t>Трёхосевой акселерометр и гироскоп LSM6DSL</t>
  </si>
  <si>
    <t>Датчик давления, влажности и темпераутры BME280</t>
  </si>
  <si>
    <t>Трёхосевой магнитометр LIS3MDL</t>
  </si>
  <si>
    <t>Радиомодуль NRF23I01p</t>
  </si>
  <si>
    <t>GPS модуль ATGM336H</t>
  </si>
  <si>
    <t>MicroSD карта</t>
  </si>
  <si>
    <t>Пищалка</t>
  </si>
  <si>
    <t>ИТОГ</t>
  </si>
  <si>
    <t>итог</t>
  </si>
  <si>
    <t>Аккамулятор</t>
  </si>
  <si>
    <t xml:space="preserve">Карабин и парашют </t>
  </si>
  <si>
    <t>КПД</t>
  </si>
  <si>
    <t>Общая работа, Вт*ч</t>
  </si>
  <si>
    <t>Номинальное напряжение питания</t>
  </si>
  <si>
    <t>Необходимая ёмкость батареи, А*ч</t>
  </si>
  <si>
    <t>Максимальный ток отдачи, А</t>
  </si>
  <si>
    <t>ёмкость батареи</t>
  </si>
  <si>
    <t>аккумулятор</t>
  </si>
  <si>
    <t>модуль датчика углеродного газа MICS-6814</t>
  </si>
  <si>
    <t>GPS модуль NEO-6M</t>
  </si>
  <si>
    <t>Datasheet</t>
  </si>
  <si>
    <t>https://www.micros.com.pl/mediaserver/info-rf%20neo-6m.pdf</t>
  </si>
  <si>
    <t>https://html.alldatasheet.com/html-pdf/1007817/AD/AD5593RBCPZ-RL7/203/5/AD5593RBCPZ-RL7.html</t>
  </si>
  <si>
    <t>датчик температуры, влажности и давления</t>
  </si>
  <si>
    <t>BME280</t>
  </si>
  <si>
    <t>BMP280</t>
  </si>
  <si>
    <t>MICS-6814</t>
  </si>
  <si>
    <t>https://ru.aliexpress.com/item/32950780030.html?src=google&amp;src=google&amp;albch=shopping&amp;acnt=494-037-6276&amp;isdl=y&amp;slnk=&amp;plac=&amp;mtctp=&amp;albbt=Google_7_shopping&amp;aff_platform=google&amp;aff_short_key=UneMJZVf&amp;&amp;albagn=888888&amp;albcp=1626924677&amp;albag=67602394011&amp;trgt=830947559930&amp;crea=ru32950780030&amp;netw=u&amp;device=c&amp;gclid=CjwKCAjw0vTtBRBREiwA3URt7hiGjpl7-KvZbctjJr6G3wWPe8h0Mnt5h_sJx4JmSHYd9kLPhAB7DBoCWJgQAvD_BwE&amp;gclsrc=aw.ds</t>
  </si>
  <si>
    <t>https://static.chipdip.ru/lib/514/DOC011514976.pdf</t>
  </si>
  <si>
    <t>конструктор</t>
  </si>
  <si>
    <t>MPU-6050</t>
  </si>
  <si>
    <t>Гироскоп-акселерометр со встроенным микроконтроллером</t>
  </si>
  <si>
    <t>https://www.dns-shop.ru/product/edafe5db14793332/karta-pamati-smartbuy-microsdhc-16-gb-sb16gbsdcl10-00le/</t>
  </si>
  <si>
    <t>датчик</t>
  </si>
  <si>
    <t>что измеряет</t>
  </si>
  <si>
    <t>единица измерения</t>
  </si>
  <si>
    <t>диапазон</t>
  </si>
  <si>
    <t>точность</t>
  </si>
  <si>
    <t>частота</t>
  </si>
  <si>
    <t>частота мах</t>
  </si>
  <si>
    <t>температура</t>
  </si>
  <si>
    <t>давление</t>
  </si>
  <si>
    <t>влажность</t>
  </si>
  <si>
    <t>-40…+85</t>
  </si>
  <si>
    <t>градусы</t>
  </si>
  <si>
    <t>0…100</t>
  </si>
  <si>
    <t>%</t>
  </si>
  <si>
    <t>30…110</t>
  </si>
  <si>
    <t>килопаскали</t>
  </si>
  <si>
    <t xml:space="preserve">±3 </t>
  </si>
  <si>
    <t>проверено</t>
  </si>
  <si>
    <t>https://ampero.ru/bme280-datchik-davleniya-temperatury-i-vlazhnosti.html</t>
  </si>
  <si>
    <t>https://3d-diy.ru/product/datchik-ugla-naklona-mpu6050-gy-25</t>
  </si>
  <si>
    <t>DS18B20</t>
  </si>
  <si>
    <t xml:space="preserve"> -55 … 125</t>
  </si>
  <si>
    <t xml:space="preserve"> LSM6DSL</t>
  </si>
  <si>
    <t>±2000</t>
  </si>
  <si>
    <t>угл. скорость</t>
  </si>
  <si>
    <t>ускор. св. падения</t>
  </si>
  <si>
    <t>±16</t>
  </si>
  <si>
    <t>LIS3MDL</t>
  </si>
  <si>
    <t>гаусы</t>
  </si>
  <si>
    <t>градусы на сек</t>
  </si>
  <si>
    <t>магнитное поле</t>
  </si>
  <si>
    <t xml:space="preserve">ускорение </t>
  </si>
  <si>
    <t xml:space="preserve">метры </t>
  </si>
  <si>
    <t>широта</t>
  </si>
  <si>
    <t>долгота</t>
  </si>
  <si>
    <t>высота</t>
  </si>
  <si>
    <t>положение</t>
  </si>
  <si>
    <t>https://www.yourduino.ru/product/gy-25-modul-datchika-polozheniya-v-prostranstve-imu-mpu6050</t>
  </si>
  <si>
    <t xml:space="preserve">GY-25 </t>
  </si>
  <si>
    <r>
      <t xml:space="preserve"> </t>
    </r>
    <r>
      <rPr>
        <sz val="11"/>
        <color rgb="FF000000"/>
        <rFont val="Calibri"/>
        <family val="2"/>
        <charset val="204"/>
        <scheme val="minor"/>
      </rPr>
      <t>Модуль датчика положения в пространстве</t>
    </r>
    <r>
      <rPr>
        <b/>
        <sz val="11"/>
        <color rgb="FF000000"/>
        <rFont val="Calibri"/>
        <family val="2"/>
        <charset val="204"/>
        <scheme val="minor"/>
      </rPr>
      <t> </t>
    </r>
  </si>
  <si>
    <t>https://www.chipdip.ru/product/irf3205</t>
  </si>
  <si>
    <t>IRF3205PBF</t>
  </si>
  <si>
    <t>https://aliexpress.ru/item/1005003722291328.html?spm=a2g2w.detail.rcmdprod.2.7bd86c26remBms&amp;mixer_rcmd_bucket_id=aerabtestalgoRecommendKazanV3_controlRu1.aerabtestalgoRecommendAbV10_controlRu2&amp;ru_algo_pv_id=c5f332-ea9d81-d8cd5f-e9b011&amp;scenario=aerSimilarItemByContentRcmd&amp;sku_id=12000026934534435&amp;traffic_source=recommendation&amp;type_rcmd=core</t>
  </si>
  <si>
    <t>Доставка, руб</t>
  </si>
  <si>
    <t>Провода</t>
  </si>
  <si>
    <t>Элементы конструкции</t>
  </si>
  <si>
    <t>"Удобрения"</t>
  </si>
  <si>
    <t>удобрения</t>
  </si>
  <si>
    <t>нитроаммофоска</t>
  </si>
  <si>
    <t>https://www.kp.ru/family/sad-i-ogorod/nitroammofoska/</t>
  </si>
  <si>
    <t>азот, фосфор, калий</t>
  </si>
  <si>
    <t>Риверм</t>
  </si>
  <si>
    <t>https://agroserver.ru/b/riverm-organicheskoe-udobrenie-224536.htm</t>
  </si>
  <si>
    <t>от засухи</t>
  </si>
  <si>
    <t>Леда Сульфат Аммония https://abekker.ru/articles/azot-dlya-rasteniy-top-6-luchshih-podkormok</t>
  </si>
  <si>
    <t>монокальцийфосфат</t>
  </si>
  <si>
    <t>https://www.kp.ru/family/sad-i-ogorod/fosfornye-udobreniya/</t>
  </si>
  <si>
    <t>Датчик температуры, влажности и давления</t>
  </si>
  <si>
    <t>Преобразователь ADC/DAC настраиваемый 12-битный аналогово-цифровой 8-канальный модуль платы преобразователя</t>
  </si>
  <si>
    <t>Пьезодинамик МА</t>
  </si>
  <si>
    <t>Аккумулятор</t>
  </si>
  <si>
    <t>Модуль датчика углеродного газа азота, качество воздуха CO NO2 NH3</t>
  </si>
  <si>
    <t>Антенна для радиомодуля</t>
  </si>
  <si>
    <t>Транзистор</t>
  </si>
  <si>
    <t>Конструктор</t>
  </si>
  <si>
    <t>Итог:</t>
  </si>
  <si>
    <t>транзистор для пищалки и пережигателя</t>
  </si>
  <si>
    <t>добавить дополнительные</t>
  </si>
  <si>
    <t>https://roboshop.spb.ru/modules/moduli-besprovodnoj-svyazi/gsm-gprs/gps-active-ceramic-antenna-1575mhz-20-6-6mm-for-gps-mini-ipex-interface</t>
  </si>
  <si>
    <t>Альтернативная ссылка</t>
  </si>
  <si>
    <t>AD1115</t>
  </si>
  <si>
    <t>найти 12м</t>
  </si>
  <si>
    <t>https://aliexpress.ru/item/1005003742405747.html?sku_id=12000027007287333&amp;spm=a2g2w.productlist.search_results.13.6cdd4aa69ecG0E</t>
  </si>
  <si>
    <t>https://aliexpress.ru/item/1005002847324384.html?sku_id=12000022448592605&amp;spm=a2g2w.productlist.search_results.8.1b644aa6qfpyPI</t>
  </si>
  <si>
    <t>https://aliexpress.ru/item/32968809059.html?sku_id=66626582821&amp;spm=a2g2w.productlist.search_results.15.1b644aa6ZcU7pX</t>
  </si>
  <si>
    <t>https://www.chipdip.ru/product0/8009542628</t>
  </si>
  <si>
    <t>https://evolvector.ru/pek11-056</t>
  </si>
  <si>
    <t>https://tixer.ru/catalog/sensors/fotorezistory/fotorezistor_vt93n1/</t>
  </si>
  <si>
    <t>https://aliexpress.ru/item/32761481134.html?sku_id=62134972931&amp;spm=a2g2w.productlist.search_results.5.6cb74aa65lbUUz</t>
  </si>
  <si>
    <t>https://www.yourduino.ru/product/aktivnyy-zummer</t>
  </si>
  <si>
    <t>https://aliexpress.ru/item/1005004411792124.html?sku_id=12000029089638600</t>
  </si>
  <si>
    <t>https://aliexpress.ru/item/1005005056298684.html?sku_id=12000031474348853&amp;spm=a2g2w.productlist.search_results.0.28c13b05vqmnEF</t>
  </si>
  <si>
    <t xml:space="preserve">Модуль АЦП </t>
  </si>
  <si>
    <t>ADS1115</t>
  </si>
  <si>
    <t>https://aliexpress.ru/item/1005001433541689.html?sku_id=12000016096351868&amp;spm=a2g2w.productlist.search_results.1.400c4aa6ofPFFj</t>
  </si>
  <si>
    <t>https://aliexpress.ru/item/1005004806120642.html?sku_id=12000035639716532&amp;spm=a2g2w.productlist.search_results.0.3a374aa6DbWEiE</t>
  </si>
  <si>
    <t>https://krep-komp.ru/krepezh/shpilki/rezbovye/nerzhaveyushchie-din-976/shpilka_rezbovaya_nerzhaveyushchaya_din976_a2_m3_kh_1000_1_sht.html</t>
  </si>
  <si>
    <t>м3</t>
  </si>
  <si>
    <t>https://snabline.com/shpilka-rezbovaya-din-975-metrovaya-s-metricheskoy-rezboy-otsinkovannaya-m3x1000-mm-artikul-36794</t>
  </si>
  <si>
    <t>ГАЙКА ШЕСТИГРАННАЯ DIN 934 НЕРЖАВЕЮЩАЯ СТАЛЬ A2, M3</t>
  </si>
  <si>
    <t>DIN 934 м3</t>
  </si>
  <si>
    <t>https://www.chipdip.ru/product/0217003000p300005010</t>
  </si>
  <si>
    <t>https://krepcom.ru/catalog/gayki-razdel/gayka-privarnaya-m3-din-929-nerzhaveyushchaya-stal-a4.htm</t>
  </si>
  <si>
    <t>https://www.vessic.com/ru/productdetail%2Firf3205pbf-Za19Upg3K4pn2nhYq.html?utm_source=yandex&amp;utm_medium=cpc&amp;utm_campaign=Inq-q-1025&amp;utm_term=IRF3205PBF&amp;yclid=1738707121012735999</t>
  </si>
  <si>
    <t>https://mcustore.ru/store/datchiki-i-sensory/giroskop-i-akselerometr-3-x-osevoj-mpu-6050-gy-521/?yclid=14333419965258924031</t>
  </si>
  <si>
    <t>https://aliexpress.ru/item/1005001420000641.html?gatewayAdapt=glo2rus&amp;sku_id=12000016030590054</t>
  </si>
  <si>
    <t>Ещё одна альтернативная ссылочка</t>
  </si>
  <si>
    <t>https://aliexpress.ru/item/1005005714606094.html?sku_id=12000034095347236&amp;spm=a2g2w.productlist.search_results.6.3a374aa6q9rtd4</t>
  </si>
  <si>
    <t>https://antenna-profi.ru/p/antenna-gps-g165</t>
  </si>
  <si>
    <t>https://3d-diy.ru/product/gps-modul-gy-neo6mv2</t>
  </si>
  <si>
    <t>https://aliexpress.ru/item/1005005616221865.html?sku_id=12000033760348052&amp;spm=a2g2w.productlist.search_results.0.59094aa65i53Zx</t>
  </si>
  <si>
    <t>https://kimkit.ru/catalog/radiokonstruktory-i-moduli/avtomatika/datchik/108660/</t>
  </si>
  <si>
    <t>https://www.chipdip.ru/product0/8015479820</t>
  </si>
  <si>
    <t>HPM12A</t>
  </si>
  <si>
    <t>https://aliexpress.ru/item/1005006190517251.html?sku_id=12000036200030244&amp;spm=a2g2w.productlist.search_results.11.11114aa6TQVFvd</t>
  </si>
  <si>
    <t>https://www.nix.ru/autocatalog/sd_cards_transcend/Transcend-TS16GUSD300S-microSDHC-16Gb-UHS-I-U1_405974.html</t>
  </si>
  <si>
    <t>https://onekrep.ru/magazin/product/shpilka-din-975-m3x1000-36794-ok</t>
  </si>
  <si>
    <t>https://lazon.ru/p/32959036821</t>
  </si>
  <si>
    <t>https://www.chipdip.ru/product0/8009337985</t>
  </si>
  <si>
    <t>https://compacttool.ru/giroskop-akselerometr-mpu-6050-so-vstroennym-mikrokontrollerom</t>
  </si>
  <si>
    <t>https://roboparts.ru/catalog/elektronnye_komponenty_i_mikrokontrollery/tranzistory/polevye_mosfet/irf3205pbf-mosfet-tranzistor-to-220/</t>
  </si>
  <si>
    <t>LP443442</t>
  </si>
  <si>
    <t>https://batterymag.ru/akkumulyator-li-po-robiton-443442-600-mach</t>
  </si>
  <si>
    <t>ADs1115</t>
  </si>
  <si>
    <t xml:space="preserve"> Модуль датчика положения в пространстве GY-25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</si>
</sst>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23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  <font>
      <sz val="11"/>
      <color rgb="FF444444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4" tint="-0.249977111117893"/>
      <name val="Calibri"/>
      <family val="2"/>
      <charset val="204"/>
      <scheme val="minor"/>
    </font>
    <font>
      <sz val="11"/>
      <color theme="8" tint="-0.249977111117893"/>
      <name val="Calibri"/>
      <family val="2"/>
      <charset val="204"/>
      <scheme val="minor"/>
    </font>
    <font>
      <sz val="11"/>
      <color theme="9" tint="-0.249977111117893"/>
      <name val="Calibri"/>
      <family val="2"/>
      <charset val="204"/>
      <scheme val="minor"/>
    </font>
    <font>
      <sz val="24"/>
      <color rgb="FF7030A0"/>
      <name val="Blackadder ITC"/>
      <family val="5"/>
    </font>
    <font>
      <sz val="14"/>
      <color theme="4" tint="-0.499984740745262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rgb="FFE202D2"/>
      <name val="Calibri"/>
      <family val="2"/>
      <charset val="204"/>
      <scheme val="minor"/>
    </font>
    <font>
      <b/>
      <sz val="11"/>
      <color rgb="FF444444"/>
      <name val="Calibri"/>
      <family val="2"/>
      <charset val="204"/>
      <scheme val="minor"/>
    </font>
    <font>
      <b/>
      <sz val="11"/>
      <color rgb="FF222222"/>
      <name val="Calibri Light"/>
      <family val="2"/>
      <charset val="204"/>
      <scheme val="major"/>
    </font>
    <font>
      <sz val="11"/>
      <color rgb="FF212529"/>
      <name val="Calibri"/>
      <family val="2"/>
      <charset val="204"/>
      <scheme val="minor"/>
    </font>
    <font>
      <sz val="11"/>
      <color rgb="FF92D05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0"/>
      <color rgb="FF000000"/>
      <name val="Rubik-Regula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Arial"/>
      <family val="2"/>
      <charset val="204"/>
    </font>
    <font>
      <sz val="10"/>
      <color rgb="FF00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EA99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5">
    <xf numFmtId="0" fontId="0" fillId="0" borderId="0" xfId="0"/>
    <xf numFmtId="0" fontId="2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/>
    <xf numFmtId="0" fontId="4" fillId="0" borderId="0" xfId="0" applyFont="1"/>
    <xf numFmtId="0" fontId="10" fillId="0" borderId="0" xfId="0" applyFont="1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right" wrapText="1"/>
    </xf>
    <xf numFmtId="0" fontId="4" fillId="0" borderId="2" xfId="0" applyFont="1" applyFill="1" applyBorder="1" applyAlignment="1">
      <alignment wrapText="1"/>
    </xf>
    <xf numFmtId="0" fontId="0" fillId="4" borderId="0" xfId="0" applyFont="1" applyFill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4" fillId="0" borderId="2" xfId="0" applyFont="1" applyFill="1" applyBorder="1" applyAlignment="1">
      <alignment horizontal="right" wrapText="1"/>
    </xf>
    <xf numFmtId="0" fontId="4" fillId="0" borderId="0" xfId="0" applyFont="1" applyAlignment="1">
      <alignment wrapText="1"/>
    </xf>
    <xf numFmtId="0" fontId="11" fillId="0" borderId="0" xfId="0" applyFont="1"/>
    <xf numFmtId="0" fontId="11" fillId="0" borderId="0" xfId="0" applyFont="1" applyAlignment="1">
      <alignment horizontal="left" vertical="center" wrapText="1"/>
    </xf>
    <xf numFmtId="9" fontId="0" fillId="0" borderId="0" xfId="0" applyNumberFormat="1"/>
    <xf numFmtId="0" fontId="5" fillId="5" borderId="0" xfId="0" applyFont="1" applyFill="1"/>
    <xf numFmtId="0" fontId="7" fillId="5" borderId="0" xfId="0" applyFont="1" applyFill="1"/>
    <xf numFmtId="0" fontId="6" fillId="5" borderId="0" xfId="0" applyFont="1" applyFill="1"/>
    <xf numFmtId="0" fontId="0" fillId="5" borderId="0" xfId="0" applyFill="1"/>
    <xf numFmtId="0" fontId="5" fillId="5" borderId="0" xfId="0" applyFont="1" applyFill="1" applyAlignment="1">
      <alignment vertical="center" wrapText="1"/>
    </xf>
    <xf numFmtId="0" fontId="4" fillId="6" borderId="1" xfId="0" applyFont="1" applyFill="1" applyBorder="1" applyAlignment="1">
      <alignment wrapText="1"/>
    </xf>
    <xf numFmtId="0" fontId="12" fillId="0" borderId="0" xfId="0" applyFont="1" applyAlignment="1">
      <alignment horizontal="left" vertical="center" wrapText="1"/>
    </xf>
    <xf numFmtId="0" fontId="4" fillId="0" borderId="0" xfId="0" applyFont="1" applyFill="1" applyBorder="1" applyAlignment="1">
      <alignment horizontal="right" wrapText="1"/>
    </xf>
    <xf numFmtId="0" fontId="13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164" fontId="4" fillId="0" borderId="1" xfId="0" applyNumberFormat="1" applyFont="1" applyBorder="1" applyAlignment="1">
      <alignment horizontal="right" wrapText="1"/>
    </xf>
    <xf numFmtId="164" fontId="4" fillId="2" borderId="1" xfId="0" applyNumberFormat="1" applyFont="1" applyFill="1" applyBorder="1" applyAlignment="1">
      <alignment horizontal="right" wrapText="1"/>
    </xf>
    <xf numFmtId="164" fontId="4" fillId="3" borderId="1" xfId="0" applyNumberFormat="1" applyFont="1" applyFill="1" applyBorder="1" applyAlignment="1">
      <alignment horizontal="right" wrapText="1"/>
    </xf>
    <xf numFmtId="164" fontId="4" fillId="0" borderId="2" xfId="0" applyNumberFormat="1" applyFont="1" applyFill="1" applyBorder="1" applyAlignment="1">
      <alignment horizontal="right" wrapText="1"/>
    </xf>
    <xf numFmtId="164" fontId="4" fillId="2" borderId="2" xfId="0" applyNumberFormat="1" applyFont="1" applyFill="1" applyBorder="1" applyAlignment="1">
      <alignment horizontal="right" wrapText="1"/>
    </xf>
    <xf numFmtId="164" fontId="0" fillId="0" borderId="0" xfId="0" applyNumberFormat="1"/>
    <xf numFmtId="0" fontId="16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" fillId="0" borderId="0" xfId="1"/>
    <xf numFmtId="0" fontId="1" fillId="0" borderId="0" xfId="1" applyAlignment="1">
      <alignment vertical="center" wrapText="1"/>
    </xf>
    <xf numFmtId="0" fontId="18" fillId="0" borderId="0" xfId="0" applyFont="1"/>
    <xf numFmtId="0" fontId="19" fillId="0" borderId="0" xfId="0" applyFont="1" applyAlignment="1">
      <alignment horizontal="left" vertical="center" wrapText="1"/>
    </xf>
    <xf numFmtId="0" fontId="20" fillId="0" borderId="0" xfId="0" applyFont="1" applyAlignment="1">
      <alignment horizontal="center" vertical="center"/>
    </xf>
    <xf numFmtId="0" fontId="1" fillId="0" borderId="0" xfId="1" applyAlignment="1">
      <alignment vertical="center"/>
    </xf>
    <xf numFmtId="165" fontId="4" fillId="0" borderId="1" xfId="0" applyNumberFormat="1" applyFont="1" applyBorder="1" applyAlignment="1">
      <alignment horizontal="right" wrapText="1"/>
    </xf>
    <xf numFmtId="0" fontId="22" fillId="0" borderId="3" xfId="0" applyFont="1" applyFill="1" applyBorder="1" applyAlignment="1">
      <alignment horizontal="right" vertical="center" wrapText="1"/>
    </xf>
    <xf numFmtId="0" fontId="21" fillId="0" borderId="3" xfId="0" applyFont="1" applyFill="1" applyBorder="1" applyAlignment="1">
      <alignment horizontal="right" vertical="center" wrapText="1"/>
    </xf>
    <xf numFmtId="164" fontId="4" fillId="0" borderId="1" xfId="0" applyNumberFormat="1" applyFont="1" applyFill="1" applyBorder="1" applyAlignment="1">
      <alignment horizontal="right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E202D2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6</xdr:col>
      <xdr:colOff>852564</xdr:colOff>
      <xdr:row>17</xdr:row>
      <xdr:rowOff>38100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560320"/>
          <a:ext cx="5973204" cy="5867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liexpress.ru/item/1005002847324384.html?sku_id=12000022448592605&amp;spm=a2g2w.productlist.search_results.8.1b644aa6qfpyPI" TargetMode="External"/><Relationship Id="rId13" Type="http://schemas.openxmlformats.org/officeDocument/2006/relationships/hyperlink" Target="https://www.yourduino.ru/product/aktivnyy-zummer" TargetMode="External"/><Relationship Id="rId3" Type="http://schemas.openxmlformats.org/officeDocument/2006/relationships/hyperlink" Target="https://www.dns-shop.ru/product/edafe5db14793332/karta-pamati-smartbuy-microsdhc-16-gb-sb16gbsdcl10-00le/" TargetMode="External"/><Relationship Id="rId7" Type="http://schemas.openxmlformats.org/officeDocument/2006/relationships/hyperlink" Target="https://roboshop.spb.ru/modules/moduli-besprovodnoj-svyazi/gsm-gprs/gps-active-ceramic-antenna-1575mhz-20-6-6mm-for-gps-mini-ipex-interface" TargetMode="External"/><Relationship Id="rId12" Type="http://schemas.openxmlformats.org/officeDocument/2006/relationships/hyperlink" Target="https://aliexpress.ru/item/1005005714606094.html?sku_id=12000034095347236&amp;spm=a2g2w.productlist.search_results.6.3a374aa6q9rtd4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3d-diy.ru/product/datchik-ugla-naklona-mpu6050-gy-25" TargetMode="External"/><Relationship Id="rId16" Type="http://schemas.openxmlformats.org/officeDocument/2006/relationships/hyperlink" Target="https://batterymag.ru/akkumulyator-li-po-robiton-443442-600-mach" TargetMode="External"/><Relationship Id="rId1" Type="http://schemas.openxmlformats.org/officeDocument/2006/relationships/hyperlink" Target="https://ampero.ru/bme280-datchik-davleniya-temperatury-i-vlazhnosti.html" TargetMode="External"/><Relationship Id="rId6" Type="http://schemas.openxmlformats.org/officeDocument/2006/relationships/hyperlink" Target="https://www.chipdip.ru/product/irf3205" TargetMode="External"/><Relationship Id="rId11" Type="http://schemas.openxmlformats.org/officeDocument/2006/relationships/hyperlink" Target="https://www.vessic.com/ru/productdetail%2Firf3205pbf-Za19Upg3K4pn2nhYq.html?utm_source=yandex&amp;utm_medium=cpc&amp;utm_campaign=Inq-q-1025&amp;utm_term=IRF3205PBF&amp;yclid=1738707121012735999" TargetMode="External"/><Relationship Id="rId5" Type="http://schemas.openxmlformats.org/officeDocument/2006/relationships/hyperlink" Target="https://www.yourduino.ru/product/gy-25-modul-datchika-polozheniya-v-prostranstve-imu-mpu6050" TargetMode="External"/><Relationship Id="rId15" Type="http://schemas.openxmlformats.org/officeDocument/2006/relationships/hyperlink" Target="https://aliexpress.ru/item/32968809059.html?sku_id=66626582821&amp;spm=a2g2w.productlist.search_results.15.1b644aa6ZcU7pX" TargetMode="External"/><Relationship Id="rId10" Type="http://schemas.openxmlformats.org/officeDocument/2006/relationships/hyperlink" Target="https://aliexpress.ru/item/32761481134.html?sku_id=62134972931&amp;spm=a2g2w.productlist.search_results.5.6cb74aa65lbUUz" TargetMode="External"/><Relationship Id="rId4" Type="http://schemas.openxmlformats.org/officeDocument/2006/relationships/hyperlink" Target="https://krep-komp.ru/krepezh/shpilki/rezbovye/nerzhaveyushchie-din-976/shpilka_rezbovaya_nerzhaveyushchaya_din976_a2_m3_kh_1000_1_sht.html" TargetMode="External"/><Relationship Id="rId9" Type="http://schemas.openxmlformats.org/officeDocument/2006/relationships/hyperlink" Target="https://aliexpress.ru/item/1005001433541689.html?sku_id=12000016096351868&amp;spm=a2g2w.productlist.search_results.1.400c4aa6ofPFFj" TargetMode="External"/><Relationship Id="rId14" Type="http://schemas.openxmlformats.org/officeDocument/2006/relationships/hyperlink" Target="https://aliexpress.ru/item/1005004411792124.html?sku_id=1200002908963860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agroserver.ru/b/riverm-organicheskoe-udobrenie-224536.htm" TargetMode="External"/><Relationship Id="rId1" Type="http://schemas.openxmlformats.org/officeDocument/2006/relationships/hyperlink" Target="https://www.kp.ru/family/sad-i-ogorod/nitroammofosk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opLeftCell="A4" workbookViewId="0">
      <selection activeCell="C20" sqref="C20"/>
    </sheetView>
  </sheetViews>
  <sheetFormatPr defaultRowHeight="14.5"/>
  <cols>
    <col min="1" max="1" width="27.36328125" style="2" customWidth="1"/>
    <col min="2" max="2" width="15.54296875" style="2" customWidth="1"/>
    <col min="3" max="3" width="9" style="2" customWidth="1"/>
    <col min="4" max="4" width="9.08984375" style="2"/>
    <col min="5" max="5" width="13.36328125" style="2" customWidth="1"/>
    <col min="6" max="6" width="12.90625" style="2" customWidth="1"/>
    <col min="7" max="7" width="39.54296875" style="2" customWidth="1"/>
    <col min="8" max="8" width="33.08984375" style="2" customWidth="1"/>
    <col min="9" max="9" width="34.54296875" style="2" customWidth="1"/>
    <col min="10" max="10" width="24.54296875" customWidth="1"/>
    <col min="11" max="11" width="19.6328125" customWidth="1"/>
  </cols>
  <sheetData>
    <row r="1" spans="1:11" ht="27" customHeight="1">
      <c r="A1" s="16" t="s">
        <v>0</v>
      </c>
      <c r="B1" s="17" t="s">
        <v>1</v>
      </c>
      <c r="C1" s="17" t="s">
        <v>2</v>
      </c>
      <c r="D1" s="17" t="s">
        <v>3</v>
      </c>
      <c r="E1" s="17" t="s">
        <v>113</v>
      </c>
      <c r="F1" s="17" t="s">
        <v>4</v>
      </c>
      <c r="G1" s="17" t="s">
        <v>5</v>
      </c>
      <c r="H1" s="17" t="s">
        <v>139</v>
      </c>
      <c r="I1" s="17" t="s">
        <v>166</v>
      </c>
      <c r="J1" s="17" t="s">
        <v>6</v>
      </c>
      <c r="K1" s="17" t="s">
        <v>57</v>
      </c>
    </row>
    <row r="2" spans="1:11" ht="106.5" customHeight="1">
      <c r="A2" s="1" t="s">
        <v>7</v>
      </c>
      <c r="B2" s="1" t="s">
        <v>8</v>
      </c>
      <c r="C2" s="2">
        <v>2</v>
      </c>
      <c r="D2" s="2">
        <v>1013</v>
      </c>
      <c r="E2" s="2">
        <v>508.93</v>
      </c>
      <c r="F2" s="2">
        <f t="shared" ref="F2:F16" si="0">D2*C2+E2</f>
        <v>2534.9299999999998</v>
      </c>
      <c r="G2" s="3" t="s">
        <v>112</v>
      </c>
      <c r="H2" s="3" t="s">
        <v>155</v>
      </c>
      <c r="I2" s="48" t="s">
        <v>167</v>
      </c>
      <c r="J2" s="33" t="s">
        <v>87</v>
      </c>
    </row>
    <row r="3" spans="1:11" ht="58">
      <c r="A3" s="4" t="s">
        <v>9</v>
      </c>
      <c r="B3" s="2" t="s">
        <v>10</v>
      </c>
      <c r="C3" s="2">
        <v>2</v>
      </c>
      <c r="D3" s="2">
        <v>446</v>
      </c>
      <c r="E3" s="2">
        <v>0</v>
      </c>
      <c r="F3" s="2">
        <f t="shared" si="0"/>
        <v>892</v>
      </c>
      <c r="G3" s="3" t="s">
        <v>138</v>
      </c>
      <c r="H3" s="3" t="s">
        <v>142</v>
      </c>
      <c r="I3" s="3" t="s">
        <v>168</v>
      </c>
    </row>
    <row r="4" spans="1:11" ht="58">
      <c r="A4" s="1" t="s">
        <v>11</v>
      </c>
      <c r="B4" s="1" t="s">
        <v>12</v>
      </c>
      <c r="C4" s="2">
        <v>2</v>
      </c>
      <c r="D4" s="2">
        <v>648</v>
      </c>
      <c r="E4" s="2">
        <v>258.52999999999997</v>
      </c>
      <c r="F4" s="2">
        <f t="shared" si="0"/>
        <v>1554.53</v>
      </c>
      <c r="G4" s="3" t="s">
        <v>144</v>
      </c>
      <c r="H4" s="3" t="s">
        <v>143</v>
      </c>
      <c r="I4" s="3" t="s">
        <v>169</v>
      </c>
      <c r="J4" s="47"/>
      <c r="K4" t="s">
        <v>58</v>
      </c>
    </row>
    <row r="5" spans="1:11" ht="58">
      <c r="A5" s="29" t="s">
        <v>60</v>
      </c>
      <c r="B5" s="1" t="s">
        <v>61</v>
      </c>
      <c r="C5" s="2">
        <v>2</v>
      </c>
      <c r="D5" s="2">
        <v>399</v>
      </c>
      <c r="E5" s="2">
        <v>310</v>
      </c>
      <c r="F5" s="2">
        <f t="shared" si="0"/>
        <v>1108</v>
      </c>
      <c r="G5" s="3" t="s">
        <v>88</v>
      </c>
      <c r="H5" s="3" t="s">
        <v>145</v>
      </c>
      <c r="I5" s="3" t="s">
        <v>170</v>
      </c>
      <c r="J5" s="47" t="s">
        <v>137</v>
      </c>
    </row>
    <row r="6" spans="1:11" ht="43.5">
      <c r="A6" s="2" t="s">
        <v>13</v>
      </c>
      <c r="B6" s="1" t="s">
        <v>14</v>
      </c>
      <c r="C6" s="2">
        <v>2</v>
      </c>
      <c r="D6" s="2">
        <v>128</v>
      </c>
      <c r="E6" s="2">
        <v>199</v>
      </c>
      <c r="F6" s="2">
        <f t="shared" si="0"/>
        <v>455</v>
      </c>
      <c r="G6" s="3" t="s">
        <v>146</v>
      </c>
      <c r="H6" s="3" t="s">
        <v>147</v>
      </c>
      <c r="I6" s="3" t="s">
        <v>171</v>
      </c>
      <c r="J6" s="33" t="s">
        <v>87</v>
      </c>
    </row>
    <row r="7" spans="1:11" ht="58">
      <c r="A7" s="2" t="s">
        <v>152</v>
      </c>
      <c r="B7" s="2" t="s">
        <v>153</v>
      </c>
      <c r="C7" s="2">
        <v>2</v>
      </c>
      <c r="D7" s="2">
        <v>168</v>
      </c>
      <c r="E7" s="2">
        <v>71.5</v>
      </c>
      <c r="F7" s="2">
        <f t="shared" si="0"/>
        <v>407.5</v>
      </c>
      <c r="G7" s="3" t="s">
        <v>148</v>
      </c>
      <c r="H7" s="3" t="s">
        <v>154</v>
      </c>
      <c r="I7" s="3" t="s">
        <v>172</v>
      </c>
      <c r="J7" s="47" t="s">
        <v>140</v>
      </c>
      <c r="K7" t="s">
        <v>59</v>
      </c>
    </row>
    <row r="8" spans="1:11" ht="58">
      <c r="A8" s="2" t="s">
        <v>24</v>
      </c>
      <c r="B8" s="2" t="s">
        <v>173</v>
      </c>
      <c r="C8" s="2">
        <v>2</v>
      </c>
      <c r="D8" s="2">
        <v>180</v>
      </c>
      <c r="E8" s="2">
        <v>350</v>
      </c>
      <c r="F8" s="2">
        <f t="shared" si="0"/>
        <v>710</v>
      </c>
      <c r="G8" s="3" t="s">
        <v>150</v>
      </c>
      <c r="H8" s="3" t="s">
        <v>149</v>
      </c>
      <c r="I8" s="3" t="s">
        <v>174</v>
      </c>
      <c r="J8" s="47" t="s">
        <v>141</v>
      </c>
    </row>
    <row r="9" spans="1:11" ht="58">
      <c r="A9" s="2" t="s">
        <v>25</v>
      </c>
      <c r="C9" s="2">
        <v>2</v>
      </c>
      <c r="D9" s="2">
        <v>450</v>
      </c>
      <c r="E9" s="2">
        <v>600</v>
      </c>
      <c r="F9" s="2">
        <f t="shared" si="0"/>
        <v>1500</v>
      </c>
      <c r="G9" s="3" t="s">
        <v>69</v>
      </c>
      <c r="H9" s="3" t="s">
        <v>151</v>
      </c>
      <c r="I9" s="3" t="s">
        <v>175</v>
      </c>
      <c r="J9" s="33" t="s">
        <v>87</v>
      </c>
    </row>
    <row r="10" spans="1:11" ht="72.5">
      <c r="A10" s="10" t="s">
        <v>34</v>
      </c>
      <c r="B10" s="2" t="s">
        <v>157</v>
      </c>
      <c r="C10" s="2">
        <v>2</v>
      </c>
      <c r="D10" s="2">
        <v>154</v>
      </c>
      <c r="E10" s="2">
        <v>650</v>
      </c>
      <c r="F10" s="2">
        <f t="shared" si="0"/>
        <v>958</v>
      </c>
      <c r="G10" s="3" t="s">
        <v>156</v>
      </c>
      <c r="H10" s="3" t="s">
        <v>158</v>
      </c>
      <c r="I10" s="3" t="s">
        <v>176</v>
      </c>
      <c r="J10" s="33" t="s">
        <v>87</v>
      </c>
    </row>
    <row r="11" spans="1:11" ht="29">
      <c r="A11" s="2" t="s">
        <v>54</v>
      </c>
      <c r="B11" s="2" t="s">
        <v>181</v>
      </c>
      <c r="C11" s="2">
        <v>4</v>
      </c>
      <c r="D11" s="2">
        <v>308</v>
      </c>
      <c r="E11" s="2">
        <v>340</v>
      </c>
      <c r="F11" s="2">
        <f t="shared" si="0"/>
        <v>1572</v>
      </c>
      <c r="G11" s="3" t="s">
        <v>182</v>
      </c>
      <c r="H11" s="3"/>
      <c r="I11" s="3"/>
      <c r="J11" s="33" t="s">
        <v>87</v>
      </c>
    </row>
    <row r="12" spans="1:11" ht="48" customHeight="1">
      <c r="A12" s="31" t="s">
        <v>15</v>
      </c>
      <c r="B12" s="2" t="s">
        <v>63</v>
      </c>
      <c r="C12" s="2">
        <v>2</v>
      </c>
      <c r="D12" s="2">
        <v>1821</v>
      </c>
      <c r="E12" s="2">
        <v>342</v>
      </c>
      <c r="F12" s="2">
        <f t="shared" si="0"/>
        <v>3984</v>
      </c>
      <c r="G12" s="3" t="s">
        <v>64</v>
      </c>
      <c r="H12" s="3" t="s">
        <v>165</v>
      </c>
      <c r="I12" s="3" t="s">
        <v>177</v>
      </c>
      <c r="J12" s="33" t="s">
        <v>87</v>
      </c>
      <c r="K12" t="s">
        <v>65</v>
      </c>
    </row>
    <row r="13" spans="1:11" ht="58">
      <c r="A13" s="32" t="s">
        <v>68</v>
      </c>
      <c r="B13" s="2" t="s">
        <v>67</v>
      </c>
      <c r="C13" s="2">
        <v>2</v>
      </c>
      <c r="D13" s="2">
        <v>1050</v>
      </c>
      <c r="E13" s="2">
        <v>450</v>
      </c>
      <c r="F13" s="2">
        <f t="shared" si="0"/>
        <v>2550</v>
      </c>
      <c r="G13" s="3" t="s">
        <v>89</v>
      </c>
      <c r="H13" s="3" t="s">
        <v>164</v>
      </c>
      <c r="I13" s="3" t="s">
        <v>178</v>
      </c>
      <c r="J13" s="33" t="s">
        <v>87</v>
      </c>
    </row>
    <row r="14" spans="1:11" ht="43.5">
      <c r="A14" s="41" t="s">
        <v>109</v>
      </c>
      <c r="B14" s="2" t="s">
        <v>108</v>
      </c>
      <c r="C14" s="2">
        <v>2</v>
      </c>
      <c r="D14" s="2">
        <v>600</v>
      </c>
      <c r="E14" s="2">
        <v>300</v>
      </c>
      <c r="F14" s="2">
        <f t="shared" si="0"/>
        <v>1500</v>
      </c>
      <c r="G14" s="3" t="s">
        <v>107</v>
      </c>
      <c r="H14" s="3" t="s">
        <v>89</v>
      </c>
      <c r="I14" s="3" t="s">
        <v>179</v>
      </c>
      <c r="J14" s="33" t="s">
        <v>87</v>
      </c>
    </row>
    <row r="15" spans="1:11" ht="67.5" customHeight="1">
      <c r="A15" s="2" t="s">
        <v>136</v>
      </c>
      <c r="B15" s="2" t="s">
        <v>111</v>
      </c>
      <c r="C15" s="2">
        <v>4</v>
      </c>
      <c r="D15" s="2">
        <v>93</v>
      </c>
      <c r="E15" s="2">
        <v>350</v>
      </c>
      <c r="F15" s="2">
        <f t="shared" si="0"/>
        <v>722</v>
      </c>
      <c r="G15" s="3" t="s">
        <v>110</v>
      </c>
      <c r="H15" s="3" t="s">
        <v>163</v>
      </c>
      <c r="I15" s="3" t="s">
        <v>180</v>
      </c>
      <c r="J15" s="33" t="s">
        <v>87</v>
      </c>
    </row>
    <row r="16" spans="1:11" ht="43.5">
      <c r="A16" s="2" t="s">
        <v>159</v>
      </c>
      <c r="B16" s="2" t="s">
        <v>160</v>
      </c>
      <c r="C16" s="2">
        <v>1</v>
      </c>
      <c r="D16" s="2">
        <v>59</v>
      </c>
      <c r="E16" s="2">
        <v>600</v>
      </c>
      <c r="F16" s="2">
        <f t="shared" si="0"/>
        <v>659</v>
      </c>
      <c r="G16" s="3" t="s">
        <v>161</v>
      </c>
      <c r="H16" s="3" t="s">
        <v>162</v>
      </c>
      <c r="I16" s="3"/>
      <c r="J16" s="33"/>
    </row>
    <row r="17" spans="1:6">
      <c r="A17" s="2" t="s">
        <v>66</v>
      </c>
      <c r="C17" s="2">
        <v>2</v>
      </c>
      <c r="D17" s="2">
        <v>15000</v>
      </c>
      <c r="F17" s="2">
        <f t="shared" ref="F17" si="1">D17*C17+E17</f>
        <v>30000</v>
      </c>
    </row>
    <row r="18" spans="1:6" ht="18.5">
      <c r="B18" s="46" t="s">
        <v>135</v>
      </c>
      <c r="F18" s="46">
        <f>SUM(F2:F17)</f>
        <v>51106.96</v>
      </c>
    </row>
  </sheetData>
  <hyperlinks>
    <hyperlink ref="G5" r:id="rId1"/>
    <hyperlink ref="G12" display="https://ru.aliexpress.com/item/32950780030.html?src=google&amp;src=google&amp;albch=shopping&amp;acnt=494-037-6276&amp;isdl=y&amp;slnk=&amp;plac=&amp;mtctp=&amp;albbt=Google_7_shopping&amp;aff_platform=google&amp;aff_short_key=UneMJZVf&amp;&amp;albagn=888888&amp;albcp=1626924677&amp;albag=67602394011&amp;trgt=8309"/>
    <hyperlink ref="G13" r:id="rId2"/>
    <hyperlink ref="G2" display="https://aliexpress.ru/item/1005003722291328.html?spm=a2g2w.detail.rcmdprod.2.7bd86c26remBms&amp;mixer_rcmd_bucket_id=aerabtestalgoRecommendKazanV3_controlRu1.aerabtestalgoRecommendAbV10_controlRu2&amp;ru_algo_pv_id=c5f332-ea9d81-d8cd5f-e9b011&amp;scenario=aerSimilarI"/>
    <hyperlink ref="G9" r:id="rId3"/>
    <hyperlink ref="G10" r:id="rId4"/>
    <hyperlink ref="G14" r:id="rId5"/>
    <hyperlink ref="G15" r:id="rId6"/>
    <hyperlink ref="G3" r:id="rId7"/>
    <hyperlink ref="H4" r:id="rId8"/>
    <hyperlink ref="H7" r:id="rId9"/>
    <hyperlink ref="G7" r:id="rId10"/>
    <hyperlink ref="H15" r:id="rId11"/>
    <hyperlink ref="I2" r:id="rId12"/>
    <hyperlink ref="H8" r:id="rId13"/>
    <hyperlink ref="G8" r:id="rId14"/>
    <hyperlink ref="G4" r:id="rId15"/>
    <hyperlink ref="G11" r:id="rId16"/>
  </hyperlinks>
  <pageMargins left="0.7" right="0.7" top="0.75" bottom="0.75" header="0.3" footer="0.3"/>
  <pageSetup orientation="portrait" horizontalDpi="200" verticalDpi="200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A20" sqref="A20:D20"/>
    </sheetView>
  </sheetViews>
  <sheetFormatPr defaultRowHeight="14.5"/>
  <cols>
    <col min="1" max="1" width="28.90625" customWidth="1"/>
    <col min="2" max="2" width="13.6328125" customWidth="1"/>
    <col min="3" max="3" width="20.90625" customWidth="1"/>
    <col min="4" max="4" width="10.90625" customWidth="1"/>
    <col min="12" max="12" width="9.08984375" customWidth="1"/>
    <col min="13" max="13" width="13.54296875" customWidth="1"/>
    <col min="14" max="14" width="9.08984375" customWidth="1"/>
  </cols>
  <sheetData>
    <row r="1" spans="1:4" ht="29.5">
      <c r="A1" s="53" t="s">
        <v>16</v>
      </c>
      <c r="B1" s="53"/>
      <c r="C1" s="53"/>
      <c r="D1" s="53"/>
    </row>
    <row r="2" spans="1:4" ht="18.5">
      <c r="A2" s="8" t="s">
        <v>17</v>
      </c>
      <c r="B2" s="8" t="s">
        <v>18</v>
      </c>
      <c r="C2" s="8" t="s">
        <v>19</v>
      </c>
      <c r="D2" s="8" t="s">
        <v>20</v>
      </c>
    </row>
    <row r="3" spans="1:4" ht="18.5">
      <c r="A3" s="8" t="s">
        <v>45</v>
      </c>
      <c r="B3" s="8"/>
      <c r="C3" s="8"/>
      <c r="D3" s="8">
        <f>SUM(D4:D22)</f>
        <v>349.36</v>
      </c>
    </row>
    <row r="4" spans="1:4">
      <c r="A4" s="20" t="s">
        <v>21</v>
      </c>
      <c r="B4" s="7">
        <v>48</v>
      </c>
      <c r="C4" s="6">
        <v>1</v>
      </c>
      <c r="D4" s="7">
        <f>B4*C4</f>
        <v>48</v>
      </c>
    </row>
    <row r="5" spans="1:4">
      <c r="A5" s="20" t="s">
        <v>7</v>
      </c>
      <c r="B5" s="7">
        <v>10.199999999999999</v>
      </c>
      <c r="C5" s="6">
        <v>1</v>
      </c>
      <c r="D5" s="7">
        <f t="shared" ref="D5:D22" si="0">B5*C5</f>
        <v>10.199999999999999</v>
      </c>
    </row>
    <row r="6" spans="1:4">
      <c r="A6" s="20" t="s">
        <v>11</v>
      </c>
      <c r="B6" s="7">
        <v>3.2</v>
      </c>
      <c r="C6" s="6">
        <v>1</v>
      </c>
      <c r="D6" s="7">
        <f t="shared" si="0"/>
        <v>3.2</v>
      </c>
    </row>
    <row r="7" spans="1:4">
      <c r="A7" s="20" t="s">
        <v>13</v>
      </c>
      <c r="B7" s="7">
        <v>1.3</v>
      </c>
      <c r="C7" s="6">
        <v>1</v>
      </c>
      <c r="D7" s="7">
        <f t="shared" si="0"/>
        <v>1.3</v>
      </c>
    </row>
    <row r="8" spans="1:4">
      <c r="A8" s="20" t="s">
        <v>22</v>
      </c>
      <c r="B8" s="7">
        <v>11.8</v>
      </c>
      <c r="C8" s="6">
        <v>1</v>
      </c>
      <c r="D8" s="7">
        <f t="shared" si="0"/>
        <v>11.8</v>
      </c>
    </row>
    <row r="9" spans="1:4">
      <c r="A9" s="20" t="s">
        <v>23</v>
      </c>
      <c r="B9" s="7">
        <v>1</v>
      </c>
      <c r="C9" s="6">
        <v>1</v>
      </c>
      <c r="D9" s="7">
        <f t="shared" si="0"/>
        <v>1</v>
      </c>
    </row>
    <row r="10" spans="1:4">
      <c r="A10" s="21" t="s">
        <v>26</v>
      </c>
      <c r="B10" s="7">
        <v>3.2</v>
      </c>
      <c r="C10" s="6">
        <v>1</v>
      </c>
      <c r="D10" s="7">
        <f t="shared" si="0"/>
        <v>3.2</v>
      </c>
    </row>
    <row r="11" spans="1:4">
      <c r="A11" s="5" t="s">
        <v>25</v>
      </c>
      <c r="B11" s="7">
        <v>0.1</v>
      </c>
      <c r="C11" s="6">
        <v>2</v>
      </c>
      <c r="D11" s="7">
        <f t="shared" si="0"/>
        <v>0.2</v>
      </c>
    </row>
    <row r="12" spans="1:4" s="26" customFormat="1">
      <c r="A12" s="23" t="s">
        <v>47</v>
      </c>
      <c r="B12" s="24">
        <v>15</v>
      </c>
      <c r="C12" s="25">
        <v>1</v>
      </c>
      <c r="D12" s="7">
        <f t="shared" si="0"/>
        <v>15</v>
      </c>
    </row>
    <row r="13" spans="1:4">
      <c r="A13" s="5" t="s">
        <v>46</v>
      </c>
      <c r="B13" s="7">
        <v>13.4</v>
      </c>
      <c r="C13" s="6">
        <v>1</v>
      </c>
      <c r="D13" s="7">
        <f t="shared" si="0"/>
        <v>13.4</v>
      </c>
    </row>
    <row r="14" spans="1:4" s="26" customFormat="1" ht="43.5">
      <c r="A14" s="27" t="s">
        <v>15</v>
      </c>
      <c r="B14" s="24">
        <v>2.6</v>
      </c>
      <c r="C14" s="25">
        <v>1</v>
      </c>
      <c r="D14" s="7">
        <f t="shared" si="0"/>
        <v>2.6</v>
      </c>
    </row>
    <row r="15" spans="1:4">
      <c r="A15" s="5" t="s">
        <v>24</v>
      </c>
      <c r="B15" s="7">
        <v>1.5</v>
      </c>
      <c r="C15" s="6">
        <v>1</v>
      </c>
      <c r="D15" s="7">
        <f t="shared" si="0"/>
        <v>1.5</v>
      </c>
    </row>
    <row r="16" spans="1:4" s="26" customFormat="1">
      <c r="A16" s="23" t="s">
        <v>34</v>
      </c>
      <c r="B16" s="24">
        <v>3.99</v>
      </c>
      <c r="C16" s="25">
        <v>4</v>
      </c>
      <c r="D16" s="7">
        <f t="shared" si="0"/>
        <v>15.96</v>
      </c>
    </row>
    <row r="17" spans="1:4">
      <c r="A17" t="s">
        <v>61</v>
      </c>
      <c r="B17" s="7">
        <v>2</v>
      </c>
      <c r="C17" s="6">
        <v>1</v>
      </c>
      <c r="D17" s="7">
        <f t="shared" si="0"/>
        <v>2</v>
      </c>
    </row>
    <row r="18" spans="1:4">
      <c r="A18" t="s">
        <v>114</v>
      </c>
      <c r="B18">
        <v>5</v>
      </c>
      <c r="C18">
        <v>1</v>
      </c>
      <c r="D18" s="7">
        <f t="shared" si="0"/>
        <v>5</v>
      </c>
    </row>
    <row r="19" spans="1:4">
      <c r="A19" t="s">
        <v>115</v>
      </c>
      <c r="B19">
        <v>165</v>
      </c>
      <c r="C19">
        <v>1</v>
      </c>
      <c r="D19" s="7">
        <f t="shared" si="0"/>
        <v>165</v>
      </c>
    </row>
    <row r="20" spans="1:4">
      <c r="A20" t="s">
        <v>116</v>
      </c>
      <c r="B20">
        <v>50</v>
      </c>
      <c r="C20">
        <v>1</v>
      </c>
      <c r="D20" s="7">
        <f t="shared" si="0"/>
        <v>50</v>
      </c>
    </row>
    <row r="21" spans="1:4">
      <c r="D21" s="7">
        <f t="shared" si="0"/>
        <v>0</v>
      </c>
    </row>
    <row r="22" spans="1:4">
      <c r="D22" s="7">
        <f t="shared" si="0"/>
        <v>0</v>
      </c>
    </row>
  </sheetData>
  <mergeCells count="1">
    <mergeCell ref="A1:D1"/>
  </mergeCell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zoomScaleNormal="100" workbookViewId="0">
      <selection activeCell="A11" sqref="A11:XFD11"/>
    </sheetView>
  </sheetViews>
  <sheetFormatPr defaultRowHeight="14.5"/>
  <cols>
    <col min="1" max="1" width="24.54296875" customWidth="1"/>
    <col min="2" max="2" width="31.36328125" customWidth="1"/>
    <col min="3" max="3" width="15.36328125" customWidth="1"/>
    <col min="4" max="4" width="33.36328125" customWidth="1"/>
    <col min="5" max="5" width="16.36328125" customWidth="1"/>
    <col min="6" max="6" width="16.08984375" customWidth="1"/>
    <col min="7" max="7" width="14.6328125" customWidth="1"/>
    <col min="11" max="11" width="9.26953125" bestFit="1" customWidth="1"/>
  </cols>
  <sheetData>
    <row r="1" spans="1:14">
      <c r="A1" s="9" t="s">
        <v>27</v>
      </c>
      <c r="B1" s="19" t="s">
        <v>28</v>
      </c>
      <c r="C1" s="9" t="s">
        <v>29</v>
      </c>
      <c r="D1" s="9" t="s">
        <v>30</v>
      </c>
      <c r="E1" s="9" t="s">
        <v>31</v>
      </c>
      <c r="F1" s="9" t="s">
        <v>32</v>
      </c>
      <c r="G1" s="9" t="s">
        <v>33</v>
      </c>
    </row>
    <row r="2" spans="1:14" ht="15" thickBot="1">
      <c r="A2" s="15" t="s">
        <v>44</v>
      </c>
      <c r="C2" s="40">
        <f>SUM(C3:C17)</f>
        <v>0.43165524999999999</v>
      </c>
      <c r="E2" s="40">
        <f>SUM(E3:E17)</f>
        <v>1.1605709000000002</v>
      </c>
      <c r="G2" s="38">
        <f>SUM(G3:G17)</f>
        <v>3.4817126999999997</v>
      </c>
    </row>
    <row r="3" spans="1:14" ht="26.5" thickBot="1">
      <c r="A3" s="11" t="s">
        <v>35</v>
      </c>
      <c r="B3" s="35">
        <v>2.3400000000000001E-2</v>
      </c>
      <c r="C3" s="36">
        <v>2.6800000000000001E-2</v>
      </c>
      <c r="D3" s="12">
        <v>3.3</v>
      </c>
      <c r="E3" s="35">
        <f>B3*D3</f>
        <v>7.7219999999999997E-2</v>
      </c>
      <c r="F3" s="12">
        <v>3</v>
      </c>
      <c r="G3" s="35">
        <f t="shared" ref="G3:G10" si="0">E3*F3</f>
        <v>0.23165999999999998</v>
      </c>
    </row>
    <row r="4" spans="1:14" ht="26.5" thickBot="1">
      <c r="A4" s="28" t="s">
        <v>36</v>
      </c>
      <c r="B4" s="35">
        <v>1E-3</v>
      </c>
      <c r="C4" s="36">
        <v>1.5E-3</v>
      </c>
      <c r="D4" s="12">
        <v>3.3</v>
      </c>
      <c r="E4" s="35">
        <f t="shared" ref="E4:E16" si="1">B4*D4</f>
        <v>3.3E-3</v>
      </c>
      <c r="F4" s="12">
        <v>3</v>
      </c>
      <c r="G4" s="35">
        <f t="shared" si="0"/>
        <v>9.8999999999999991E-3</v>
      </c>
    </row>
    <row r="5" spans="1:14" ht="26.5" thickBot="1">
      <c r="A5" s="11" t="s">
        <v>37</v>
      </c>
      <c r="B5" s="35">
        <v>6.4999999999999997E-4</v>
      </c>
      <c r="C5" s="36">
        <v>6.4999999999999997E-4</v>
      </c>
      <c r="D5" s="12">
        <v>3.3</v>
      </c>
      <c r="E5" s="35">
        <f t="shared" si="1"/>
        <v>2.1449999999999998E-3</v>
      </c>
      <c r="F5" s="12">
        <v>3</v>
      </c>
      <c r="G5" s="35">
        <f t="shared" si="0"/>
        <v>6.4349999999999997E-3</v>
      </c>
    </row>
    <row r="6" spans="1:14" ht="39" thickBot="1">
      <c r="A6" s="28" t="s">
        <v>38</v>
      </c>
      <c r="B6" s="35">
        <v>6.3299999999999999E-4</v>
      </c>
      <c r="C6" s="36">
        <v>7.1400000000000001E-4</v>
      </c>
      <c r="D6" s="12">
        <v>3.3</v>
      </c>
      <c r="E6" s="35">
        <f t="shared" si="1"/>
        <v>2.0888999999999999E-3</v>
      </c>
      <c r="F6" s="12">
        <v>3</v>
      </c>
      <c r="G6" s="35">
        <f t="shared" si="0"/>
        <v>6.2667E-3</v>
      </c>
    </row>
    <row r="7" spans="1:14" ht="26.5" thickBot="1">
      <c r="A7" s="11" t="s">
        <v>39</v>
      </c>
      <c r="B7" s="35">
        <v>2.7E-4</v>
      </c>
      <c r="C7" s="36">
        <v>2.7E-4</v>
      </c>
      <c r="D7" s="12">
        <v>3.3</v>
      </c>
      <c r="E7" s="35">
        <f t="shared" si="1"/>
        <v>8.9099999999999997E-4</v>
      </c>
      <c r="F7" s="12">
        <v>3</v>
      </c>
      <c r="G7" s="35">
        <f t="shared" si="0"/>
        <v>2.673E-3</v>
      </c>
    </row>
    <row r="8" spans="1:14" ht="15" thickBot="1">
      <c r="A8" s="11" t="s">
        <v>40</v>
      </c>
      <c r="B8" s="35">
        <v>0.12</v>
      </c>
      <c r="C8" s="36">
        <v>0.12</v>
      </c>
      <c r="D8" s="12">
        <v>3.3</v>
      </c>
      <c r="E8" s="35">
        <f t="shared" si="1"/>
        <v>0.39599999999999996</v>
      </c>
      <c r="F8" s="12">
        <v>3</v>
      </c>
      <c r="G8" s="35">
        <f t="shared" si="0"/>
        <v>1.1879999999999999</v>
      </c>
    </row>
    <row r="9" spans="1:14" ht="15" thickBot="1">
      <c r="A9" s="28" t="s">
        <v>41</v>
      </c>
      <c r="B9" s="35">
        <v>0.04</v>
      </c>
      <c r="C9" s="36">
        <v>0.1</v>
      </c>
      <c r="D9" s="12">
        <v>3.3</v>
      </c>
      <c r="E9" s="35">
        <f>B9*D9</f>
        <v>0.13200000000000001</v>
      </c>
      <c r="F9" s="12">
        <v>3</v>
      </c>
      <c r="G9" s="35">
        <f t="shared" si="0"/>
        <v>0.39600000000000002</v>
      </c>
      <c r="K9">
        <v>4.9500000000000002E-2</v>
      </c>
      <c r="L9">
        <v>3</v>
      </c>
      <c r="M9">
        <v>0.14849999999999999</v>
      </c>
    </row>
    <row r="10" spans="1:14" ht="48.5" customHeight="1" thickBot="1">
      <c r="A10" s="28" t="s">
        <v>184</v>
      </c>
      <c r="B10" s="35">
        <f>0.015</f>
        <v>1.4999999999999999E-2</v>
      </c>
      <c r="C10" s="35">
        <f>0.015</f>
        <v>1.4999999999999999E-2</v>
      </c>
      <c r="D10" s="49">
        <v>3.3</v>
      </c>
      <c r="E10" s="35">
        <f>B10*D10</f>
        <v>4.9499999999999995E-2</v>
      </c>
      <c r="F10" s="12">
        <v>3</v>
      </c>
      <c r="G10" s="35">
        <f t="shared" si="0"/>
        <v>0.14849999999999999</v>
      </c>
    </row>
    <row r="11" spans="1:14" ht="39" thickBot="1">
      <c r="A11" s="11" t="s">
        <v>55</v>
      </c>
      <c r="B11" s="35">
        <v>0.03</v>
      </c>
      <c r="C11" s="36">
        <v>3.2000000000000001E-2</v>
      </c>
      <c r="D11" s="12">
        <v>5</v>
      </c>
      <c r="E11" s="35">
        <f t="shared" si="1"/>
        <v>0.15</v>
      </c>
      <c r="F11" s="12">
        <v>3</v>
      </c>
      <c r="G11" s="35">
        <f t="shared" ref="G11:G17" si="2">E11*F11</f>
        <v>0.44999999999999996</v>
      </c>
    </row>
    <row r="12" spans="1:14" ht="15" thickBot="1">
      <c r="A12" s="2" t="s">
        <v>183</v>
      </c>
      <c r="B12" s="50">
        <f>0.0002</f>
        <v>2.0000000000000001E-4</v>
      </c>
      <c r="C12" s="51">
        <f>0.0002</f>
        <v>2.0000000000000001E-4</v>
      </c>
      <c r="D12" s="50">
        <f>5</f>
        <v>5</v>
      </c>
      <c r="E12" s="52">
        <f>B12*D12</f>
        <v>1E-3</v>
      </c>
      <c r="F12" s="50">
        <v>3</v>
      </c>
      <c r="G12" s="35">
        <f t="shared" si="2"/>
        <v>3.0000000000000001E-3</v>
      </c>
      <c r="K12" s="40">
        <v>6.6E-4</v>
      </c>
      <c r="M12">
        <v>3</v>
      </c>
      <c r="N12" s="40">
        <v>1.98E-3</v>
      </c>
    </row>
    <row r="13" spans="1:14" ht="15" thickBot="1">
      <c r="A13" s="11" t="s">
        <v>56</v>
      </c>
      <c r="B13" s="35">
        <v>0.05</v>
      </c>
      <c r="C13" s="36">
        <v>0.1</v>
      </c>
      <c r="D13" s="12">
        <v>5</v>
      </c>
      <c r="E13" s="35">
        <f>B13*D13</f>
        <v>0.25</v>
      </c>
      <c r="F13" s="12">
        <v>3</v>
      </c>
      <c r="G13" s="35">
        <f t="shared" si="2"/>
        <v>0.75</v>
      </c>
    </row>
    <row r="14" spans="1:14" ht="15" thickBot="1">
      <c r="A14" s="28" t="s">
        <v>42</v>
      </c>
      <c r="B14" s="35">
        <v>1.4999999999999999E-2</v>
      </c>
      <c r="C14" s="36">
        <v>0.02</v>
      </c>
      <c r="D14" s="12">
        <v>3.3</v>
      </c>
      <c r="E14" s="35">
        <f t="shared" si="1"/>
        <v>4.9499999999999995E-2</v>
      </c>
      <c r="F14" s="12">
        <v>3</v>
      </c>
      <c r="G14" s="35">
        <f t="shared" si="2"/>
        <v>0.14849999999999999</v>
      </c>
    </row>
    <row r="15" spans="1:14" ht="15" thickBot="1">
      <c r="A15" s="13" t="s">
        <v>13</v>
      </c>
      <c r="B15" s="37">
        <v>5.9999999999999995E-4</v>
      </c>
      <c r="C15" s="36">
        <v>5.9999999999999995E-4</v>
      </c>
      <c r="D15" s="14">
        <v>3.3</v>
      </c>
      <c r="E15" s="35">
        <f t="shared" si="1"/>
        <v>1.9799999999999996E-3</v>
      </c>
      <c r="F15" s="14">
        <v>3</v>
      </c>
      <c r="G15" s="35">
        <f t="shared" si="2"/>
        <v>5.9399999999999991E-3</v>
      </c>
    </row>
    <row r="16" spans="1:14" ht="15" thickBot="1">
      <c r="A16" s="15" t="s">
        <v>43</v>
      </c>
      <c r="B16" s="38">
        <v>1.2999999999999999E-2</v>
      </c>
      <c r="C16" s="39">
        <v>1.2999999999999999E-2</v>
      </c>
      <c r="D16" s="18">
        <v>3.3</v>
      </c>
      <c r="E16" s="38">
        <f t="shared" si="1"/>
        <v>4.2899999999999994E-2</v>
      </c>
      <c r="F16" s="18">
        <v>3</v>
      </c>
      <c r="G16" s="35">
        <f t="shared" si="2"/>
        <v>0.12869999999999998</v>
      </c>
    </row>
    <row r="17" spans="1:11" ht="15" thickBot="1">
      <c r="A17" t="s">
        <v>62</v>
      </c>
      <c r="B17" s="35">
        <v>6.2E-4</v>
      </c>
      <c r="C17" s="36">
        <v>9.2124999999999998E-4</v>
      </c>
      <c r="D17" s="14">
        <v>3.3</v>
      </c>
      <c r="E17" s="35">
        <f>B17*D17</f>
        <v>2.0460000000000001E-3</v>
      </c>
      <c r="F17" s="30">
        <v>3</v>
      </c>
      <c r="G17" s="35">
        <f t="shared" si="2"/>
        <v>6.1380000000000002E-3</v>
      </c>
    </row>
    <row r="18" spans="1:11">
      <c r="D18" t="s">
        <v>48</v>
      </c>
      <c r="E18" s="22">
        <v>0.91</v>
      </c>
    </row>
    <row r="19" spans="1:11">
      <c r="D19" t="s">
        <v>49</v>
      </c>
      <c r="E19">
        <f>G2/E18</f>
        <v>3.8260579120879115</v>
      </c>
      <c r="J19">
        <v>3.65680516483516</v>
      </c>
    </row>
    <row r="20" spans="1:11">
      <c r="D20" t="s">
        <v>50</v>
      </c>
      <c r="E20">
        <v>3.7</v>
      </c>
    </row>
    <row r="21" spans="1:11">
      <c r="D21" t="s">
        <v>51</v>
      </c>
      <c r="E21">
        <f>E19/E20</f>
        <v>1.0340697059697057</v>
      </c>
    </row>
    <row r="22" spans="1:11">
      <c r="D22" t="s">
        <v>53</v>
      </c>
      <c r="E22">
        <v>1.2</v>
      </c>
      <c r="K22">
        <v>0.98832572022571996</v>
      </c>
    </row>
    <row r="23" spans="1:11">
      <c r="D23" t="s">
        <v>29</v>
      </c>
      <c r="E23" s="40">
        <f>C2</f>
        <v>0.43165524999999999</v>
      </c>
    </row>
    <row r="24" spans="1:11">
      <c r="D24" t="s">
        <v>52</v>
      </c>
      <c r="E24">
        <v>1.2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I19" sqref="I19"/>
    </sheetView>
  </sheetViews>
  <sheetFormatPr defaultRowHeight="14.5"/>
  <cols>
    <col min="1" max="1" width="9.6328125" customWidth="1"/>
    <col min="2" max="2" width="17.08984375" customWidth="1"/>
    <col min="3" max="3" width="19.36328125" customWidth="1"/>
    <col min="4" max="4" width="10.6328125" customWidth="1"/>
    <col min="7" max="7" width="12.453125" customWidth="1"/>
  </cols>
  <sheetData>
    <row r="1" spans="1:7">
      <c r="A1" t="s">
        <v>70</v>
      </c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</row>
    <row r="2" spans="1:7">
      <c r="A2" s="54" t="s">
        <v>61</v>
      </c>
      <c r="B2" t="s">
        <v>77</v>
      </c>
      <c r="C2" t="s">
        <v>81</v>
      </c>
      <c r="D2" t="s">
        <v>80</v>
      </c>
      <c r="E2">
        <v>0.5</v>
      </c>
      <c r="F2">
        <v>10</v>
      </c>
      <c r="G2">
        <v>25</v>
      </c>
    </row>
    <row r="3" spans="1:7">
      <c r="A3" s="54"/>
      <c r="B3" t="s">
        <v>78</v>
      </c>
      <c r="C3" t="s">
        <v>85</v>
      </c>
      <c r="D3" t="s">
        <v>84</v>
      </c>
      <c r="E3">
        <v>0.12</v>
      </c>
      <c r="F3">
        <v>10</v>
      </c>
      <c r="G3">
        <v>25</v>
      </c>
    </row>
    <row r="4" spans="1:7">
      <c r="A4" s="54"/>
      <c r="B4" t="s">
        <v>79</v>
      </c>
      <c r="C4" t="s">
        <v>83</v>
      </c>
      <c r="D4" t="s">
        <v>82</v>
      </c>
      <c r="E4" s="34" t="s">
        <v>86</v>
      </c>
      <c r="F4">
        <v>10</v>
      </c>
      <c r="G4">
        <v>25</v>
      </c>
    </row>
    <row r="5" spans="1:7">
      <c r="A5" s="54" t="s">
        <v>62</v>
      </c>
      <c r="B5" t="s">
        <v>77</v>
      </c>
      <c r="C5" t="s">
        <v>81</v>
      </c>
      <c r="D5" t="s">
        <v>80</v>
      </c>
      <c r="E5">
        <v>0.5</v>
      </c>
      <c r="F5">
        <v>10</v>
      </c>
      <c r="G5">
        <v>25</v>
      </c>
    </row>
    <row r="6" spans="1:7">
      <c r="A6" s="54"/>
      <c r="B6" t="s">
        <v>78</v>
      </c>
      <c r="C6" t="s">
        <v>85</v>
      </c>
      <c r="D6" t="s">
        <v>84</v>
      </c>
      <c r="E6">
        <v>0.12</v>
      </c>
      <c r="F6">
        <v>10</v>
      </c>
      <c r="G6">
        <v>25</v>
      </c>
    </row>
    <row r="7" spans="1:7">
      <c r="A7" t="s">
        <v>90</v>
      </c>
      <c r="B7" t="s">
        <v>77</v>
      </c>
      <c r="C7" t="s">
        <v>81</v>
      </c>
      <c r="D7" t="s">
        <v>91</v>
      </c>
      <c r="E7">
        <v>0.5</v>
      </c>
      <c r="F7">
        <v>1</v>
      </c>
      <c r="G7">
        <v>1.3</v>
      </c>
    </row>
    <row r="8" spans="1:7">
      <c r="A8" s="54" t="s">
        <v>92</v>
      </c>
      <c r="B8" t="s">
        <v>94</v>
      </c>
      <c r="C8" t="s">
        <v>99</v>
      </c>
      <c r="D8" t="s">
        <v>93</v>
      </c>
      <c r="E8">
        <v>3</v>
      </c>
      <c r="F8">
        <v>10</v>
      </c>
      <c r="G8">
        <v>1600</v>
      </c>
    </row>
    <row r="9" spans="1:7">
      <c r="A9" s="54"/>
      <c r="B9" t="s">
        <v>101</v>
      </c>
      <c r="C9" t="s">
        <v>95</v>
      </c>
      <c r="D9" t="s">
        <v>96</v>
      </c>
      <c r="E9">
        <v>0.04</v>
      </c>
      <c r="F9">
        <v>10</v>
      </c>
      <c r="G9">
        <v>1600</v>
      </c>
    </row>
    <row r="10" spans="1:7">
      <c r="A10" t="s">
        <v>97</v>
      </c>
      <c r="B10" t="s">
        <v>100</v>
      </c>
      <c r="C10" t="s">
        <v>98</v>
      </c>
      <c r="D10" t="s">
        <v>96</v>
      </c>
      <c r="E10">
        <v>4.0000000000000001E-3</v>
      </c>
      <c r="F10">
        <v>10</v>
      </c>
      <c r="G10">
        <v>20</v>
      </c>
    </row>
    <row r="11" spans="1:7">
      <c r="A11" s="54" t="s">
        <v>12</v>
      </c>
      <c r="B11" t="s">
        <v>103</v>
      </c>
      <c r="C11" t="s">
        <v>81</v>
      </c>
    </row>
    <row r="12" spans="1:7">
      <c r="A12" s="54"/>
      <c r="B12" t="s">
        <v>104</v>
      </c>
      <c r="C12" t="s">
        <v>81</v>
      </c>
    </row>
    <row r="13" spans="1:7">
      <c r="A13" s="54"/>
      <c r="B13" t="s">
        <v>105</v>
      </c>
      <c r="C13" t="s">
        <v>102</v>
      </c>
    </row>
    <row r="14" spans="1:7">
      <c r="A14" s="54"/>
      <c r="B14" t="s">
        <v>106</v>
      </c>
      <c r="C14" t="s">
        <v>102</v>
      </c>
      <c r="E14">
        <v>2.5</v>
      </c>
      <c r="F14">
        <v>1</v>
      </c>
      <c r="G14">
        <v>5</v>
      </c>
    </row>
    <row r="23" spans="7:7" ht="15" customHeight="1">
      <c r="G23">
        <f>1/1711</f>
        <v>5.8445353594389242E-4</v>
      </c>
    </row>
  </sheetData>
  <mergeCells count="4">
    <mergeCell ref="A2:A4"/>
    <mergeCell ref="A5:A6"/>
    <mergeCell ref="A8:A9"/>
    <mergeCell ref="A11:A14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A16" sqref="A16"/>
    </sheetView>
  </sheetViews>
  <sheetFormatPr defaultRowHeight="14.5"/>
  <cols>
    <col min="1" max="1" width="16.6328125" customWidth="1"/>
    <col min="2" max="2" width="25.90625" customWidth="1"/>
  </cols>
  <sheetData>
    <row r="1" spans="1:7">
      <c r="A1" t="s">
        <v>117</v>
      </c>
    </row>
    <row r="2" spans="1:7" ht="27.65" customHeight="1">
      <c r="A2" s="42" t="s">
        <v>118</v>
      </c>
      <c r="B2" s="43" t="s">
        <v>119</v>
      </c>
      <c r="F2" t="s">
        <v>120</v>
      </c>
    </row>
    <row r="3" spans="1:7">
      <c r="A3" s="44"/>
    </row>
    <row r="4" spans="1:7">
      <c r="A4" t="s">
        <v>121</v>
      </c>
      <c r="B4" s="43" t="s">
        <v>122</v>
      </c>
      <c r="G4" t="s">
        <v>123</v>
      </c>
    </row>
    <row r="5" spans="1:7">
      <c r="A5" s="45" t="s">
        <v>124</v>
      </c>
    </row>
    <row r="6" spans="1:7">
      <c r="A6" t="s">
        <v>125</v>
      </c>
      <c r="C6" t="s">
        <v>126</v>
      </c>
    </row>
  </sheetData>
  <hyperlinks>
    <hyperlink ref="B2" r:id="rId1"/>
    <hyperlink ref="B4" r:id="rId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17" sqref="A17"/>
    </sheetView>
  </sheetViews>
  <sheetFormatPr defaultRowHeight="14.5"/>
  <cols>
    <col min="1" max="1" width="45.36328125" customWidth="1"/>
  </cols>
  <sheetData>
    <row r="1" spans="1:4">
      <c r="D1">
        <f>SUM(D2:D16)</f>
        <v>23631</v>
      </c>
    </row>
    <row r="2" spans="1:4">
      <c r="A2" t="s">
        <v>7</v>
      </c>
      <c r="B2">
        <v>1</v>
      </c>
      <c r="C2">
        <v>1013</v>
      </c>
      <c r="D2">
        <f>B2*C2</f>
        <v>1013</v>
      </c>
    </row>
    <row r="3" spans="1:4">
      <c r="A3" t="s">
        <v>9</v>
      </c>
      <c r="B3">
        <v>1</v>
      </c>
      <c r="C3">
        <v>357</v>
      </c>
      <c r="D3">
        <f t="shared" ref="D3:D16" si="0">B3*C3</f>
        <v>357</v>
      </c>
    </row>
    <row r="4" spans="1:4">
      <c r="A4" t="s">
        <v>11</v>
      </c>
      <c r="B4">
        <v>1</v>
      </c>
      <c r="C4">
        <v>648</v>
      </c>
      <c r="D4">
        <f t="shared" si="0"/>
        <v>648</v>
      </c>
    </row>
    <row r="5" spans="1:4">
      <c r="A5" t="s">
        <v>127</v>
      </c>
      <c r="B5">
        <v>1</v>
      </c>
      <c r="C5">
        <v>399</v>
      </c>
      <c r="D5">
        <f t="shared" si="0"/>
        <v>399</v>
      </c>
    </row>
    <row r="6" spans="1:4">
      <c r="A6" t="s">
        <v>13</v>
      </c>
      <c r="B6">
        <v>1</v>
      </c>
      <c r="C6">
        <v>128</v>
      </c>
      <c r="D6">
        <f t="shared" si="0"/>
        <v>128</v>
      </c>
    </row>
    <row r="7" spans="1:4">
      <c r="A7" t="s">
        <v>128</v>
      </c>
      <c r="B7">
        <v>1</v>
      </c>
      <c r="C7">
        <v>1671</v>
      </c>
      <c r="D7">
        <f t="shared" si="0"/>
        <v>1671</v>
      </c>
    </row>
    <row r="8" spans="1:4">
      <c r="A8" t="s">
        <v>129</v>
      </c>
      <c r="B8">
        <v>1</v>
      </c>
      <c r="C8">
        <v>180</v>
      </c>
      <c r="D8">
        <f t="shared" si="0"/>
        <v>180</v>
      </c>
    </row>
    <row r="9" spans="1:4">
      <c r="A9" t="s">
        <v>25</v>
      </c>
      <c r="B9">
        <v>1</v>
      </c>
      <c r="C9">
        <v>450</v>
      </c>
      <c r="D9">
        <f t="shared" si="0"/>
        <v>450</v>
      </c>
    </row>
    <row r="10" spans="1:4">
      <c r="A10" t="s">
        <v>34</v>
      </c>
      <c r="B10">
        <v>1</v>
      </c>
      <c r="C10">
        <v>194</v>
      </c>
      <c r="D10">
        <f t="shared" si="0"/>
        <v>194</v>
      </c>
    </row>
    <row r="11" spans="1:4">
      <c r="A11" t="s">
        <v>130</v>
      </c>
      <c r="B11">
        <v>1</v>
      </c>
      <c r="C11">
        <v>270</v>
      </c>
      <c r="D11">
        <f t="shared" si="0"/>
        <v>270</v>
      </c>
    </row>
    <row r="12" spans="1:4">
      <c r="A12" t="s">
        <v>131</v>
      </c>
      <c r="B12">
        <v>1</v>
      </c>
      <c r="C12">
        <v>1821</v>
      </c>
      <c r="D12">
        <f t="shared" si="0"/>
        <v>1821</v>
      </c>
    </row>
    <row r="13" spans="1:4">
      <c r="A13" t="s">
        <v>68</v>
      </c>
      <c r="B13">
        <v>1</v>
      </c>
      <c r="C13">
        <v>1050</v>
      </c>
      <c r="D13">
        <f t="shared" si="0"/>
        <v>1050</v>
      </c>
    </row>
    <row r="14" spans="1:4">
      <c r="A14" t="s">
        <v>132</v>
      </c>
      <c r="B14">
        <v>1</v>
      </c>
      <c r="C14">
        <v>357</v>
      </c>
      <c r="D14">
        <f t="shared" si="0"/>
        <v>357</v>
      </c>
    </row>
    <row r="15" spans="1:4">
      <c r="A15" t="s">
        <v>133</v>
      </c>
      <c r="B15">
        <v>1</v>
      </c>
      <c r="C15">
        <v>93</v>
      </c>
      <c r="D15">
        <f t="shared" si="0"/>
        <v>93</v>
      </c>
    </row>
    <row r="16" spans="1:4">
      <c r="A16" t="s">
        <v>134</v>
      </c>
      <c r="B16">
        <v>1</v>
      </c>
      <c r="C16">
        <v>15000</v>
      </c>
      <c r="D16">
        <f t="shared" si="0"/>
        <v>15000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Лист2</vt:lpstr>
      <vt:lpstr>Лист3</vt:lpstr>
      <vt:lpstr>Лист4</vt:lpstr>
      <vt:lpstr>Лист5</vt:lpstr>
      <vt:lpstr>Лист6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Install</dc:creator>
  <cp:lastModifiedBy>User Windows</cp:lastModifiedBy>
  <dcterms:created xsi:type="dcterms:W3CDTF">2023-09-07T23:18:16Z</dcterms:created>
  <dcterms:modified xsi:type="dcterms:W3CDTF">2024-02-03T06:35:56Z</dcterms:modified>
</cp:coreProperties>
</file>