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 codeName="ThisWorkbook"/>
  <bookViews>
    <workbookView xWindow="0" yWindow="0" windowWidth="22260" windowHeight="12645" tabRatio="626" activeTab="2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2" l="1" a="1"/>
  <c r="A8" i="12" s="1"/>
  <c r="A3" i="14" l="1" a="1"/>
  <c r="A3" i="14" s="1"/>
  <c r="A4" i="14" a="1"/>
  <c r="A4" i="14" s="1"/>
  <c r="A5" i="14" a="1"/>
  <c r="A5" i="14" s="1"/>
  <c r="A6" i="14" a="1"/>
  <c r="A6" i="14" s="1"/>
  <c r="A7" i="14" a="1"/>
  <c r="A7" i="14" s="1"/>
  <c r="A8" i="14" a="1"/>
  <c r="A8" i="14" s="1"/>
  <c r="A9" i="14" a="1"/>
  <c r="A9" i="14" s="1"/>
  <c r="A10" i="14" a="1"/>
  <c r="A10" i="14" s="1"/>
  <c r="A11" i="14" a="1"/>
  <c r="A11" i="14" s="1"/>
  <c r="A12" i="14" a="1"/>
  <c r="A12" i="14" s="1"/>
  <c r="A13" i="14" a="1"/>
  <c r="A13" i="14" s="1"/>
  <c r="A14" i="14" a="1"/>
  <c r="A14" i="14" s="1"/>
  <c r="A15" i="14" a="1"/>
  <c r="A15" i="14" s="1"/>
  <c r="A16" i="14" a="1"/>
  <c r="A16" i="14" s="1"/>
  <c r="A17" i="14" a="1"/>
  <c r="A17" i="14" s="1"/>
  <c r="A18" i="14" a="1"/>
  <c r="A18" i="14" s="1"/>
  <c r="A19" i="14" a="1"/>
  <c r="A19" i="14" s="1"/>
  <c r="A20" i="14" a="1"/>
  <c r="A20" i="14" s="1"/>
  <c r="A21" i="14" a="1"/>
  <c r="A21" i="14" s="1"/>
  <c r="A22" i="14" a="1"/>
  <c r="A22" i="14" s="1"/>
  <c r="A23" i="14" a="1"/>
  <c r="A23" i="14" s="1"/>
  <c r="A24" i="14" a="1"/>
  <c r="A24" i="14" s="1"/>
  <c r="A25" i="14" a="1"/>
  <c r="A25" i="14" s="1"/>
  <c r="A26" i="14" a="1"/>
  <c r="A26" i="14" s="1"/>
  <c r="A27" i="14" a="1"/>
  <c r="A27" i="14" s="1"/>
  <c r="A28" i="14" a="1"/>
  <c r="A28" i="14" s="1"/>
  <c r="A29" i="14" a="1"/>
  <c r="A29" i="14" s="1"/>
  <c r="A30" i="14" a="1"/>
  <c r="A30" i="14" s="1"/>
  <c r="A31" i="14" a="1"/>
  <c r="A31" i="14" s="1"/>
  <c r="A32" i="14" a="1"/>
  <c r="A32" i="14" s="1"/>
  <c r="A33" i="14" a="1"/>
  <c r="A33" i="14" s="1"/>
  <c r="A34" i="14" a="1"/>
  <c r="A34" i="14" s="1"/>
  <c r="A35" i="14" a="1"/>
  <c r="A35" i="14" s="1"/>
  <c r="A36" i="14" a="1"/>
  <c r="A36" i="14" s="1"/>
  <c r="A37" i="14" a="1"/>
  <c r="A37" i="14" s="1"/>
  <c r="A38" i="14" a="1"/>
  <c r="A38" i="14" s="1"/>
  <c r="A39" i="14" a="1"/>
  <c r="A39" i="14" s="1"/>
  <c r="A40" i="14" a="1"/>
  <c r="A40" i="14" s="1"/>
  <c r="A41" i="14" a="1"/>
  <c r="A41" i="14" s="1"/>
  <c r="A42" i="14" a="1"/>
  <c r="A42" i="14" s="1"/>
  <c r="A43" i="14" a="1"/>
  <c r="A43" i="14" s="1"/>
  <c r="A44" i="14" a="1"/>
  <c r="A44" i="14" s="1"/>
  <c r="A45" i="14" a="1"/>
  <c r="A45" i="14" s="1"/>
  <c r="A46" i="14" a="1"/>
  <c r="A46" i="14" s="1"/>
  <c r="A47" i="14" a="1"/>
  <c r="A47" i="14" s="1"/>
  <c r="A48" i="14" a="1"/>
  <c r="A48" i="14" s="1"/>
  <c r="A49" i="14" a="1"/>
  <c r="A49" i="14" s="1"/>
  <c r="A50" i="14" a="1"/>
  <c r="A50" i="14" s="1"/>
  <c r="A51" i="14" a="1"/>
  <c r="A51" i="14" s="1"/>
  <c r="A52" i="14" a="1"/>
  <c r="A52" i="14" s="1"/>
  <c r="A53" i="14" a="1"/>
  <c r="A53" i="14" s="1"/>
  <c r="A54" i="14" a="1"/>
  <c r="A54" i="14" s="1"/>
  <c r="A55" i="14" a="1"/>
  <c r="A55" i="14" s="1"/>
  <c r="A56" i="14" a="1"/>
  <c r="A56" i="14" s="1"/>
  <c r="A57" i="14" a="1"/>
  <c r="A57" i="14" s="1"/>
  <c r="A58" i="14" a="1"/>
  <c r="A58" i="14" s="1"/>
  <c r="A59" i="14" a="1"/>
  <c r="A59" i="14" s="1"/>
  <c r="A60" i="14" a="1"/>
  <c r="A60" i="14" s="1"/>
  <c r="A61" i="14" a="1"/>
  <c r="A61" i="14" s="1"/>
  <c r="A62" i="14" a="1"/>
  <c r="A62" i="14" s="1"/>
  <c r="A63" i="14" a="1"/>
  <c r="A63" i="14" s="1"/>
  <c r="A64" i="14" a="1"/>
  <c r="A64" i="14" s="1"/>
  <c r="A65" i="14" a="1"/>
  <c r="A65" i="14" s="1"/>
  <c r="A66" i="14" a="1"/>
  <c r="A66" i="14" s="1"/>
  <c r="A67" i="14" a="1"/>
  <c r="A67" i="14" s="1"/>
  <c r="A68" i="14" a="1"/>
  <c r="A68" i="14" s="1"/>
  <c r="A69" i="14" a="1"/>
  <c r="A69" i="14" s="1"/>
  <c r="A70" i="14" a="1"/>
  <c r="A70" i="14" s="1"/>
  <c r="A71" i="14" a="1"/>
  <c r="A71" i="14" s="1"/>
  <c r="A72" i="14" a="1"/>
  <c r="A72" i="14" s="1"/>
  <c r="A73" i="14" a="1"/>
  <c r="A73" i="14" s="1"/>
  <c r="A74" i="14" a="1"/>
  <c r="A74" i="14" s="1"/>
  <c r="A75" i="14" a="1"/>
  <c r="A75" i="14" s="1"/>
  <c r="A76" i="14" a="1"/>
  <c r="A76" i="14" s="1"/>
  <c r="A77" i="14" a="1"/>
  <c r="A77" i="14" s="1"/>
  <c r="A78" i="14" a="1"/>
  <c r="A78" i="14" s="1"/>
  <c r="A79" i="14" a="1"/>
  <c r="A79" i="14" s="1"/>
  <c r="A80" i="14" a="1"/>
  <c r="A80" i="14" s="1"/>
  <c r="A81" i="14" a="1"/>
  <c r="A81" i="14" s="1"/>
  <c r="A82" i="14" a="1"/>
  <c r="A82" i="14" s="1"/>
  <c r="A83" i="14" a="1"/>
  <c r="A83" i="14" s="1"/>
  <c r="A84" i="14" a="1"/>
  <c r="A84" i="14" s="1"/>
  <c r="A85" i="14" a="1"/>
  <c r="A85" i="14" s="1"/>
  <c r="A86" i="14" a="1"/>
  <c r="A86" i="14" s="1"/>
  <c r="A87" i="14" a="1"/>
  <c r="A87" i="14" s="1"/>
  <c r="A88" i="14" a="1"/>
  <c r="A88" i="14" s="1"/>
  <c r="A89" i="14" a="1"/>
  <c r="A89" i="14" s="1"/>
  <c r="A90" i="14" a="1"/>
  <c r="A90" i="14" s="1"/>
  <c r="A91" i="14" a="1"/>
  <c r="A91" i="14" s="1"/>
  <c r="A92" i="14" a="1"/>
  <c r="A92" i="14" s="1"/>
  <c r="A93" i="14" a="1"/>
  <c r="A93" i="14" s="1"/>
  <c r="A94" i="14" a="1"/>
  <c r="A94" i="14" s="1"/>
  <c r="A95" i="14" a="1"/>
  <c r="A95" i="14" s="1"/>
  <c r="A96" i="14" a="1"/>
  <c r="A96" i="14" s="1"/>
  <c r="A97" i="14" a="1"/>
  <c r="A97" i="14" s="1"/>
  <c r="A98" i="14" a="1"/>
  <c r="A98" i="14" s="1"/>
  <c r="A99" i="14" a="1"/>
  <c r="A99" i="14" s="1"/>
  <c r="A100" i="14" a="1"/>
  <c r="A100" i="14" s="1"/>
  <c r="A101" i="14" a="1"/>
  <c r="A101" i="14" s="1"/>
  <c r="A102" i="14" a="1"/>
  <c r="A102" i="14" s="1"/>
  <c r="A103" i="14" a="1"/>
  <c r="A103" i="14" s="1"/>
  <c r="A104" i="14" a="1"/>
  <c r="A104" i="14" s="1"/>
  <c r="A105" i="14" a="1"/>
  <c r="A105" i="14" s="1"/>
  <c r="A106" i="14" a="1"/>
  <c r="A106" i="14" s="1"/>
  <c r="A107" i="14" a="1"/>
  <c r="A107" i="14" s="1"/>
  <c r="A108" i="14" a="1"/>
  <c r="A108" i="14" s="1"/>
  <c r="A109" i="14" a="1"/>
  <c r="A109" i="14" s="1"/>
  <c r="A110" i="14" a="1"/>
  <c r="A110" i="14" s="1"/>
  <c r="A111" i="14" a="1"/>
  <c r="A111" i="14" s="1"/>
  <c r="A112" i="14" a="1"/>
  <c r="A112" i="14" s="1"/>
  <c r="A113" i="14" a="1"/>
  <c r="A113" i="14" s="1"/>
  <c r="A114" i="14" a="1"/>
  <c r="A114" i="14" s="1"/>
  <c r="A115" i="14" a="1"/>
  <c r="A115" i="14" s="1"/>
  <c r="A116" i="14" a="1"/>
  <c r="A116" i="14" s="1"/>
  <c r="A117" i="14" a="1"/>
  <c r="A117" i="14" s="1"/>
  <c r="A118" i="14" a="1"/>
  <c r="A118" i="14" s="1"/>
  <c r="A119" i="14" a="1"/>
  <c r="A119" i="14" s="1"/>
  <c r="A120" i="14" a="1"/>
  <c r="A120" i="14" s="1"/>
  <c r="A121" i="14" a="1"/>
  <c r="A121" i="14" s="1"/>
  <c r="A122" i="14" a="1"/>
  <c r="A122" i="14" s="1"/>
  <c r="A123" i="14" a="1"/>
  <c r="A123" i="14" s="1"/>
  <c r="A124" i="14" a="1"/>
  <c r="A124" i="14" s="1"/>
  <c r="A125" i="14" a="1"/>
  <c r="A125" i="14" s="1"/>
  <c r="A126" i="14" a="1"/>
  <c r="A126" i="14" s="1"/>
  <c r="A127" i="14" a="1"/>
  <c r="A127" i="14" s="1"/>
  <c r="A128" i="14" a="1"/>
  <c r="A128" i="14" s="1"/>
  <c r="A129" i="14" a="1"/>
  <c r="A129" i="14" s="1"/>
  <c r="A130" i="14" a="1"/>
  <c r="A130" i="14" s="1"/>
  <c r="A131" i="14" a="1"/>
  <c r="A131" i="14" s="1"/>
  <c r="A132" i="14" a="1"/>
  <c r="A132" i="14" s="1"/>
  <c r="A133" i="14" a="1"/>
  <c r="A133" i="14" s="1"/>
  <c r="A134" i="14" a="1"/>
  <c r="A134" i="14" s="1"/>
  <c r="A135" i="14" a="1"/>
  <c r="A135" i="14" s="1"/>
  <c r="A136" i="14" a="1"/>
  <c r="A136" i="14" s="1"/>
  <c r="A137" i="14" a="1"/>
  <c r="A137" i="14" s="1"/>
  <c r="A138" i="14" a="1"/>
  <c r="A138" i="14" s="1"/>
  <c r="A139" i="14" a="1"/>
  <c r="A139" i="14" s="1"/>
  <c r="A140" i="14" a="1"/>
  <c r="A140" i="14" s="1"/>
  <c r="A141" i="14" a="1"/>
  <c r="A141" i="14" s="1"/>
  <c r="A142" i="14" a="1"/>
  <c r="A142" i="14" s="1"/>
  <c r="A143" i="14" a="1"/>
  <c r="A143" i="14" s="1"/>
  <c r="A144" i="14" a="1"/>
  <c r="A144" i="14" s="1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 s="1"/>
  <c r="A3" i="13" a="1"/>
  <c r="A3" i="13" s="1"/>
  <c r="A4" i="13" a="1"/>
  <c r="A4" i="13" s="1"/>
  <c r="A5" i="13" a="1"/>
  <c r="A5" i="13" s="1"/>
  <c r="A6" i="13" a="1"/>
  <c r="A6" i="13" s="1"/>
  <c r="A7" i="13" a="1"/>
  <c r="A7" i="13" s="1"/>
  <c r="A8" i="13" a="1"/>
  <c r="A8" i="13" s="1"/>
  <c r="A9" i="13" a="1"/>
  <c r="A9" i="13" s="1"/>
  <c r="A10" i="13" a="1"/>
  <c r="A10" i="13" s="1"/>
  <c r="A11" i="13" a="1"/>
  <c r="A11" i="13" s="1"/>
  <c r="A12" i="13" a="1"/>
  <c r="A12" i="13" s="1"/>
  <c r="A13" i="13" a="1"/>
  <c r="A13" i="13" s="1"/>
  <c r="A14" i="13" a="1"/>
  <c r="A14" i="13" s="1"/>
  <c r="A15" i="13" a="1"/>
  <c r="A15" i="13" s="1"/>
  <c r="A16" i="13" a="1"/>
  <c r="A16" i="13" s="1"/>
  <c r="A17" i="13" a="1"/>
  <c r="A17" i="13" s="1"/>
  <c r="A18" i="13" a="1"/>
  <c r="A18" i="13" s="1"/>
  <c r="A19" i="13" a="1"/>
  <c r="A19" i="13" s="1"/>
  <c r="A20" i="13" a="1"/>
  <c r="A20" i="13" s="1"/>
  <c r="A21" i="13" a="1"/>
  <c r="A21" i="13" s="1"/>
  <c r="A22" i="13" a="1"/>
  <c r="A22" i="13" s="1"/>
  <c r="A23" i="13" a="1"/>
  <c r="A23" i="13" s="1"/>
  <c r="A24" i="13" a="1"/>
  <c r="A24" i="13" s="1"/>
  <c r="A25" i="13" a="1"/>
  <c r="A25" i="13" s="1"/>
  <c r="A26" i="13" a="1"/>
  <c r="A26" i="13" s="1"/>
  <c r="A27" i="13" a="1"/>
  <c r="A27" i="13" s="1"/>
  <c r="A28" i="13" a="1"/>
  <c r="A28" i="13" s="1"/>
  <c r="A29" i="13" a="1"/>
  <c r="A29" i="13" s="1"/>
  <c r="A30" i="13" a="1"/>
  <c r="A30" i="13" s="1"/>
  <c r="A31" i="13" a="1"/>
  <c r="A31" i="13" s="1"/>
  <c r="A32" i="13" a="1"/>
  <c r="A32" i="13" s="1"/>
  <c r="A33" i="13" a="1"/>
  <c r="A33" i="13" s="1"/>
  <c r="A34" i="13" a="1"/>
  <c r="A34" i="13" s="1"/>
  <c r="A35" i="13" a="1"/>
  <c r="A35" i="13" s="1"/>
  <c r="A36" i="13" a="1"/>
  <c r="A36" i="13" s="1"/>
  <c r="A37" i="13" a="1"/>
  <c r="A37" i="13" s="1"/>
  <c r="A38" i="13" a="1"/>
  <c r="A38" i="13" s="1"/>
  <c r="A39" i="13" a="1"/>
  <c r="A39" i="13" s="1"/>
  <c r="A40" i="13" a="1"/>
  <c r="A40" i="13" s="1"/>
  <c r="A41" i="13" a="1"/>
  <c r="A41" i="13" s="1"/>
  <c r="A42" i="13" a="1"/>
  <c r="A42" i="13" s="1"/>
  <c r="A43" i="13" a="1"/>
  <c r="A43" i="13" s="1"/>
  <c r="A44" i="13" a="1"/>
  <c r="A44" i="13" s="1"/>
  <c r="A45" i="13" a="1"/>
  <c r="A45" i="13" s="1"/>
  <c r="A46" i="13" a="1"/>
  <c r="A46" i="13" s="1"/>
  <c r="A47" i="13" a="1"/>
  <c r="A47" i="13" s="1"/>
  <c r="A48" i="13" a="1"/>
  <c r="A48" i="13" s="1"/>
  <c r="A49" i="13" a="1"/>
  <c r="A49" i="13" s="1"/>
  <c r="A50" i="13" a="1"/>
  <c r="A50" i="13" s="1"/>
  <c r="A51" i="13" a="1"/>
  <c r="A51" i="13" s="1"/>
  <c r="A52" i="13" a="1"/>
  <c r="A52" i="13" s="1"/>
  <c r="A53" i="13" a="1"/>
  <c r="A53" i="13" s="1"/>
  <c r="A54" i="13" a="1"/>
  <c r="A54" i="13" s="1"/>
  <c r="A55" i="13" a="1"/>
  <c r="A55" i="13" s="1"/>
  <c r="A56" i="13" a="1"/>
  <c r="A56" i="13" s="1"/>
  <c r="A57" i="13" a="1"/>
  <c r="A57" i="13" s="1"/>
  <c r="A58" i="13" a="1"/>
  <c r="A58" i="13" s="1"/>
  <c r="A59" i="13" a="1"/>
  <c r="A59" i="13" s="1"/>
  <c r="A60" i="13" a="1"/>
  <c r="A60" i="13" s="1"/>
  <c r="A61" i="13" a="1"/>
  <c r="A61" i="13" s="1"/>
  <c r="A62" i="13" a="1"/>
  <c r="A62" i="13" s="1"/>
  <c r="A63" i="13" a="1"/>
  <c r="A63" i="13" s="1"/>
  <c r="A64" i="13" a="1"/>
  <c r="A64" i="13" s="1"/>
  <c r="A65" i="13" a="1"/>
  <c r="A65" i="13" s="1"/>
  <c r="A66" i="13" a="1"/>
  <c r="A66" i="13" s="1"/>
  <c r="A67" i="13" a="1"/>
  <c r="A67" i="13" s="1"/>
  <c r="A68" i="13" a="1"/>
  <c r="A68" i="13" s="1"/>
  <c r="A69" i="13" a="1"/>
  <c r="A69" i="13" s="1"/>
  <c r="A70" i="13" a="1"/>
  <c r="A70" i="13" s="1"/>
  <c r="A71" i="13" a="1"/>
  <c r="A71" i="13" s="1"/>
  <c r="A72" i="13" a="1"/>
  <c r="A72" i="13" s="1"/>
  <c r="A73" i="13" a="1"/>
  <c r="A73" i="13" s="1"/>
  <c r="A74" i="13" a="1"/>
  <c r="A74" i="13" s="1"/>
  <c r="A75" i="13" a="1"/>
  <c r="A75" i="13" s="1"/>
  <c r="A76" i="13" a="1"/>
  <c r="A76" i="13" s="1"/>
  <c r="A77" i="13" a="1"/>
  <c r="A77" i="13" s="1"/>
  <c r="A78" i="13" a="1"/>
  <c r="A78" i="13" s="1"/>
  <c r="A79" i="13" a="1"/>
  <c r="A79" i="13" s="1"/>
  <c r="A80" i="13" a="1"/>
  <c r="A80" i="13" s="1"/>
  <c r="A81" i="13" a="1"/>
  <c r="A81" i="13" s="1"/>
  <c r="A82" i="13" a="1"/>
  <c r="A82" i="13" s="1"/>
  <c r="A83" i="13" a="1"/>
  <c r="A83" i="13" s="1"/>
  <c r="A84" i="13" a="1"/>
  <c r="A84" i="13" s="1"/>
  <c r="A85" i="13" a="1"/>
  <c r="A85" i="13" s="1"/>
  <c r="A86" i="13" a="1"/>
  <c r="A86" i="13" s="1"/>
  <c r="A87" i="13" a="1"/>
  <c r="A87" i="13" s="1"/>
  <c r="A88" i="13" a="1"/>
  <c r="A88" i="13" s="1"/>
  <c r="A89" i="13" a="1"/>
  <c r="A89" i="13" s="1"/>
  <c r="A90" i="13" a="1"/>
  <c r="A90" i="13" s="1"/>
  <c r="A91" i="13" a="1"/>
  <c r="A91" i="13" s="1"/>
  <c r="A92" i="13" a="1"/>
  <c r="A92" i="13" s="1"/>
  <c r="A93" i="13" a="1"/>
  <c r="A93" i="13" s="1"/>
  <c r="A94" i="13" a="1"/>
  <c r="A94" i="13" s="1"/>
  <c r="A95" i="13" a="1"/>
  <c r="A95" i="13" s="1"/>
  <c r="A96" i="13" a="1"/>
  <c r="A96" i="13" s="1"/>
  <c r="A97" i="13" a="1"/>
  <c r="A97" i="13" s="1"/>
  <c r="A98" i="13" a="1"/>
  <c r="A98" i="13" s="1"/>
  <c r="A99" i="13" a="1"/>
  <c r="A99" i="13" s="1"/>
  <c r="A100" i="13" a="1"/>
  <c r="A100" i="13" s="1"/>
  <c r="A101" i="13" a="1"/>
  <c r="A101" i="13" s="1"/>
  <c r="A102" i="13" a="1"/>
  <c r="A102" i="13" s="1"/>
  <c r="A103" i="13" a="1"/>
  <c r="A103" i="13" s="1"/>
  <c r="A104" i="13" a="1"/>
  <c r="A104" i="13" s="1"/>
  <c r="A105" i="13" a="1"/>
  <c r="A105" i="13" s="1"/>
  <c r="A106" i="13" a="1"/>
  <c r="A106" i="13" s="1"/>
  <c r="A107" i="13" a="1"/>
  <c r="A107" i="13" s="1"/>
  <c r="A108" i="13" a="1"/>
  <c r="A108" i="13" s="1"/>
  <c r="A109" i="13" a="1"/>
  <c r="A109" i="13" s="1"/>
  <c r="A110" i="13" a="1"/>
  <c r="A110" i="13" s="1"/>
  <c r="A111" i="13" a="1"/>
  <c r="A111" i="13" s="1"/>
  <c r="A112" i="13" a="1"/>
  <c r="A112" i="13" s="1"/>
  <c r="A113" i="13" a="1"/>
  <c r="A113" i="13" s="1"/>
  <c r="A114" i="13" a="1"/>
  <c r="A114" i="13" s="1"/>
  <c r="A115" i="13" a="1"/>
  <c r="A115" i="13" s="1"/>
  <c r="A116" i="13" a="1"/>
  <c r="A116" i="13" s="1"/>
  <c r="A117" i="13" a="1"/>
  <c r="A117" i="13" s="1"/>
  <c r="A118" i="13" a="1"/>
  <c r="A118" i="13" s="1"/>
  <c r="A119" i="13" a="1"/>
  <c r="A119" i="13" s="1"/>
  <c r="A120" i="13" a="1"/>
  <c r="A120" i="13" s="1"/>
  <c r="A121" i="13" a="1"/>
  <c r="A121" i="13" s="1"/>
  <c r="A122" i="13" a="1"/>
  <c r="A122" i="13" s="1"/>
  <c r="A123" i="13" a="1"/>
  <c r="A123" i="13" s="1"/>
  <c r="A124" i="13" a="1"/>
  <c r="A124" i="13" s="1"/>
  <c r="A125" i="13" a="1"/>
  <c r="A125" i="13" s="1"/>
  <c r="A126" i="13" a="1"/>
  <c r="A126" i="13" s="1"/>
  <c r="A127" i="13" a="1"/>
  <c r="A127" i="13" s="1"/>
  <c r="A128" i="13" a="1"/>
  <c r="A128" i="13" s="1"/>
  <c r="A129" i="13" a="1"/>
  <c r="A129" i="13" s="1"/>
  <c r="A130" i="13" a="1"/>
  <c r="A130" i="13" s="1"/>
  <c r="A131" i="13" a="1"/>
  <c r="A131" i="13" s="1"/>
  <c r="A132" i="13" a="1"/>
  <c r="A132" i="13" s="1"/>
  <c r="A133" i="13" a="1"/>
  <c r="A133" i="13" s="1"/>
  <c r="A134" i="13" a="1"/>
  <c r="A134" i="13" s="1"/>
  <c r="A135" i="13" a="1"/>
  <c r="A135" i="13" s="1"/>
  <c r="A136" i="13" a="1"/>
  <c r="A136" i="13" s="1"/>
  <c r="A137" i="13" a="1"/>
  <c r="A137" i="13" s="1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144" i="13" a="1"/>
  <c r="A144" i="13" s="1"/>
  <c r="A145" i="13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3" i="12" a="1"/>
  <c r="A3" i="12" s="1"/>
  <c r="A4" i="12" a="1"/>
  <c r="A4" i="12" s="1"/>
  <c r="A5" i="12" a="1"/>
  <c r="A5" i="12" s="1"/>
  <c r="A6" i="12" a="1"/>
  <c r="A6" i="12" s="1"/>
  <c r="A7" i="12" a="1"/>
  <c r="A7" i="12" s="1"/>
  <c r="A9" i="12" a="1"/>
  <c r="A9" i="12" s="1"/>
  <c r="A10" i="12" a="1"/>
  <c r="A10" i="12" s="1"/>
  <c r="A11" i="12" a="1"/>
  <c r="A11" i="12" s="1"/>
  <c r="A12" i="12" a="1"/>
  <c r="A12" i="12" s="1"/>
  <c r="A13" i="12" a="1"/>
  <c r="A13" i="12" s="1"/>
  <c r="A14" i="12" a="1"/>
  <c r="A14" i="12" s="1"/>
  <c r="A15" i="12" a="1"/>
  <c r="A15" i="12" s="1"/>
  <c r="A16" i="12" a="1"/>
  <c r="A16" i="12" s="1"/>
  <c r="A17" i="12" a="1"/>
  <c r="A17" i="12" s="1"/>
  <c r="A18" i="12" a="1"/>
  <c r="A18" i="12" s="1"/>
  <c r="A19" i="12" a="1"/>
  <c r="A19" i="12" s="1"/>
  <c r="A20" i="12" a="1"/>
  <c r="A20" i="12" s="1"/>
  <c r="A21" i="12" a="1"/>
  <c r="A21" i="12" s="1"/>
  <c r="A22" i="12" a="1"/>
  <c r="A22" i="12" s="1"/>
  <c r="A23" i="12" a="1"/>
  <c r="A23" i="12" s="1"/>
  <c r="A24" i="12" a="1"/>
  <c r="A24" i="12" s="1"/>
  <c r="A25" i="12" a="1"/>
  <c r="A25" i="12" s="1"/>
  <c r="A26" i="12" a="1"/>
  <c r="A26" i="12" s="1"/>
  <c r="A27" i="12" a="1"/>
  <c r="A27" i="12" s="1"/>
  <c r="A28" i="12" a="1"/>
  <c r="A28" i="12" s="1"/>
  <c r="A29" i="12" a="1"/>
  <c r="A29" i="12" s="1"/>
  <c r="A30" i="12" a="1"/>
  <c r="A30" i="12" s="1"/>
  <c r="A31" i="12" a="1"/>
  <c r="A31" i="12" s="1"/>
  <c r="A32" i="12" a="1"/>
  <c r="A32" i="12" s="1"/>
  <c r="A33" i="12" a="1"/>
  <c r="A33" i="12" s="1"/>
  <c r="A34" i="12" a="1"/>
  <c r="A34" i="12" s="1"/>
  <c r="A35" i="12" a="1"/>
  <c r="A35" i="12" s="1"/>
  <c r="A36" i="12" a="1"/>
  <c r="A36" i="12" s="1"/>
  <c r="A37" i="12" a="1"/>
  <c r="A37" i="12" s="1"/>
  <c r="A38" i="12" a="1"/>
  <c r="A38" i="12" s="1"/>
  <c r="A39" i="12" a="1"/>
  <c r="A39" i="12" s="1"/>
  <c r="A40" i="12" a="1"/>
  <c r="A40" i="12" s="1"/>
  <c r="A41" i="12" a="1"/>
  <c r="A41" i="12" s="1"/>
  <c r="A42" i="12" a="1"/>
  <c r="A42" i="12" s="1"/>
  <c r="A43" i="12" a="1"/>
  <c r="A43" i="12" s="1"/>
  <c r="A44" i="12" a="1"/>
  <c r="A44" i="12" s="1"/>
  <c r="A45" i="12" a="1"/>
  <c r="A45" i="12" s="1"/>
  <c r="A46" i="12" a="1"/>
  <c r="A46" i="12" s="1"/>
  <c r="A47" i="12" a="1"/>
  <c r="A47" i="12" s="1"/>
  <c r="A48" i="12" a="1"/>
  <c r="A48" i="12" s="1"/>
  <c r="A49" i="12" a="1"/>
  <c r="A49" i="12" s="1"/>
  <c r="A50" i="12" a="1"/>
  <c r="A50" i="12" s="1"/>
  <c r="A51" i="12" a="1"/>
  <c r="A51" i="12" s="1"/>
  <c r="A52" i="12" a="1"/>
  <c r="A52" i="12" s="1"/>
  <c r="A53" i="12" a="1"/>
  <c r="A53" i="12" s="1"/>
  <c r="A54" i="12" a="1"/>
  <c r="A54" i="12" s="1"/>
  <c r="A55" i="12" a="1"/>
  <c r="A55" i="12" s="1"/>
  <c r="A56" i="12" a="1"/>
  <c r="A56" i="12" s="1"/>
  <c r="A57" i="12" a="1"/>
  <c r="A57" i="12" s="1"/>
  <c r="A58" i="12" a="1"/>
  <c r="A58" i="12" s="1"/>
  <c r="A59" i="12" a="1"/>
  <c r="A59" i="12" s="1"/>
  <c r="A60" i="12" a="1"/>
  <c r="A60" i="12" s="1"/>
  <c r="A61" i="12" a="1"/>
  <c r="A61" i="12" s="1"/>
  <c r="A62" i="12" a="1"/>
  <c r="A62" i="12" s="1"/>
  <c r="A63" i="12" a="1"/>
  <c r="A63" i="12" s="1"/>
  <c r="A64" i="12" a="1"/>
  <c r="A64" i="12" s="1"/>
  <c r="A65" i="12" a="1"/>
  <c r="A65" i="12" s="1"/>
  <c r="A66" i="12" a="1"/>
  <c r="A66" i="12" s="1"/>
  <c r="A67" i="12" a="1"/>
  <c r="A67" i="12" s="1"/>
  <c r="A68" i="12" a="1"/>
  <c r="A68" i="12" s="1"/>
  <c r="A69" i="12" a="1"/>
  <c r="A69" i="12" s="1"/>
  <c r="A70" i="12" a="1"/>
  <c r="A70" i="12" s="1"/>
  <c r="A71" i="12" a="1"/>
  <c r="A71" i="12" s="1"/>
  <c r="A72" i="12" a="1"/>
  <c r="A72" i="12" s="1"/>
  <c r="A73" i="12" a="1"/>
  <c r="A73" i="12" s="1"/>
  <c r="A74" i="12" a="1"/>
  <c r="A74" i="12" s="1"/>
  <c r="A75" i="12" a="1"/>
  <c r="A75" i="12" s="1"/>
  <c r="A76" i="12" a="1"/>
  <c r="A76" i="12" s="1"/>
  <c r="A77" i="12" a="1"/>
  <c r="A77" i="12" s="1"/>
  <c r="A78" i="12" a="1"/>
  <c r="A78" i="12" s="1"/>
  <c r="A79" i="12" a="1"/>
  <c r="A79" i="12" s="1"/>
  <c r="A80" i="12" a="1"/>
  <c r="A80" i="12" s="1"/>
  <c r="A81" i="12" a="1"/>
  <c r="A81" i="12" s="1"/>
  <c r="A82" i="12" a="1"/>
  <c r="A82" i="12" s="1"/>
  <c r="A83" i="12" a="1"/>
  <c r="A83" i="12" s="1"/>
  <c r="A84" i="12" a="1"/>
  <c r="A84" i="12" s="1"/>
  <c r="A85" i="12" a="1"/>
  <c r="A85" i="12" s="1"/>
  <c r="A86" i="12" a="1"/>
  <c r="A86" i="12" s="1"/>
  <c r="A87" i="12" a="1"/>
  <c r="A87" i="12" s="1"/>
  <c r="A88" i="12" a="1"/>
  <c r="A88" i="12" s="1"/>
  <c r="A89" i="12" a="1"/>
  <c r="A89" i="12" s="1"/>
  <c r="A90" i="12" a="1"/>
  <c r="A90" i="12" s="1"/>
  <c r="A91" i="12" a="1"/>
  <c r="A91" i="12" s="1"/>
  <c r="A92" i="12" a="1"/>
  <c r="A92" i="12" s="1"/>
  <c r="A93" i="12" a="1"/>
  <c r="A93" i="12" s="1"/>
  <c r="A94" i="12" a="1"/>
  <c r="A94" i="12" s="1"/>
  <c r="A95" i="12" a="1"/>
  <c r="A95" i="12" s="1"/>
  <c r="A96" i="12" a="1"/>
  <c r="A96" i="12" s="1"/>
  <c r="A97" i="12" a="1"/>
  <c r="A97" i="12" s="1"/>
  <c r="A98" i="12" a="1"/>
  <c r="A98" i="12" s="1"/>
  <c r="A99" i="12" a="1"/>
  <c r="A99" i="12" s="1"/>
  <c r="A100" i="12" a="1"/>
  <c r="A100" i="12" s="1"/>
  <c r="A101" i="12" a="1"/>
  <c r="A101" i="12" s="1"/>
  <c r="A102" i="12" a="1"/>
  <c r="A102" i="12" s="1"/>
  <c r="A103" i="12" a="1"/>
  <c r="A103" i="12" s="1"/>
  <c r="A104" i="12" a="1"/>
  <c r="A104" i="12" s="1"/>
  <c r="A105" i="12" a="1"/>
  <c r="A105" i="12" s="1"/>
  <c r="A106" i="12" a="1"/>
  <c r="A106" i="12" s="1"/>
  <c r="A107" i="12" a="1"/>
  <c r="A107" i="12" s="1"/>
  <c r="A108" i="12" a="1"/>
  <c r="A108" i="12" s="1"/>
  <c r="A109" i="12" a="1"/>
  <c r="A109" i="12" s="1"/>
  <c r="A110" i="12" a="1"/>
  <c r="A110" i="12" s="1"/>
  <c r="A111" i="12" a="1"/>
  <c r="A111" i="12" s="1"/>
  <c r="A112" i="12" a="1"/>
  <c r="A112" i="12" s="1"/>
  <c r="A113" i="12" a="1"/>
  <c r="A113" i="12" s="1"/>
  <c r="A114" i="12" a="1"/>
  <c r="A114" i="12" s="1"/>
  <c r="A115" i="12" a="1"/>
  <c r="A115" i="12" s="1"/>
  <c r="A116" i="12" a="1"/>
  <c r="A116" i="12" s="1"/>
  <c r="A117" i="12" a="1"/>
  <c r="A117" i="12" s="1"/>
  <c r="A118" i="12" a="1"/>
  <c r="A118" i="12" s="1"/>
  <c r="A119" i="12" a="1"/>
  <c r="A119" i="12" s="1"/>
  <c r="A120" i="12" a="1"/>
  <c r="A120" i="12" s="1"/>
  <c r="A121" i="12" a="1"/>
  <c r="A121" i="12" s="1"/>
  <c r="A122" i="12" a="1"/>
  <c r="A122" i="12" s="1"/>
  <c r="A123" i="12" a="1"/>
  <c r="A123" i="12" s="1"/>
  <c r="A124" i="12" a="1"/>
  <c r="A124" i="12" s="1"/>
  <c r="A125" i="12" a="1"/>
  <c r="A125" i="12" s="1"/>
  <c r="A126" i="12" a="1"/>
  <c r="A126" i="12" s="1"/>
  <c r="A127" i="12" a="1"/>
  <c r="A127" i="12" s="1"/>
  <c r="A128" i="12" a="1"/>
  <c r="A128" i="12" s="1"/>
  <c r="A129" i="12" a="1"/>
  <c r="A129" i="12" s="1"/>
  <c r="A130" i="12" a="1"/>
  <c r="A130" i="12" s="1"/>
  <c r="A131" i="12" a="1"/>
  <c r="A131" i="12" s="1"/>
  <c r="A132" i="12" a="1"/>
  <c r="A132" i="12" s="1"/>
  <c r="A133" i="12" a="1"/>
  <c r="A133" i="12" s="1"/>
  <c r="A134" i="12" a="1"/>
  <c r="A134" i="12" s="1"/>
  <c r="A135" i="12" a="1"/>
  <c r="A135" i="12" s="1"/>
  <c r="A136" i="12" a="1"/>
  <c r="A136" i="12" s="1"/>
  <c r="A137" i="12" a="1"/>
  <c r="A137" i="12" s="1"/>
  <c r="A138" i="12" a="1"/>
  <c r="A138" i="12" s="1"/>
  <c r="A139" i="12" a="1"/>
  <c r="A139" i="12" s="1"/>
  <c r="A140" i="12" a="1"/>
  <c r="A140" i="12" s="1"/>
  <c r="A141" i="12" a="1"/>
  <c r="A141" i="12" s="1"/>
  <c r="A142" i="12" a="1"/>
  <c r="A142" i="12" s="1"/>
  <c r="A143" i="12" a="1"/>
  <c r="A143" i="12" s="1"/>
  <c r="A144" i="12" a="1"/>
  <c r="A144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3" i="11" a="1"/>
  <c r="A3" i="11" s="1"/>
  <c r="A4" i="11" a="1"/>
  <c r="A4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12" i="11" a="1"/>
  <c r="A12" i="11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9" i="11" a="1"/>
  <c r="A19" i="11" s="1"/>
  <c r="A20" i="11" a="1"/>
  <c r="A20" i="11" s="1"/>
  <c r="A21" i="11" a="1"/>
  <c r="A21" i="11" s="1"/>
  <c r="A22" i="11" a="1"/>
  <c r="A22" i="11" s="1"/>
  <c r="A23" i="11" a="1"/>
  <c r="A23" i="11" s="1"/>
  <c r="A24" i="11" a="1"/>
  <c r="A24" i="11" s="1"/>
  <c r="A25" i="11" a="1"/>
  <c r="A25" i="11" s="1"/>
  <c r="A26" i="11" a="1"/>
  <c r="A26" i="11" s="1"/>
  <c r="A27" i="11" a="1"/>
  <c r="A27" i="11" s="1"/>
  <c r="A28" i="11" a="1"/>
  <c r="A28" i="11" s="1"/>
  <c r="A29" i="11" a="1"/>
  <c r="A29" i="11" s="1"/>
  <c r="A30" i="11" a="1"/>
  <c r="A30" i="11" s="1"/>
  <c r="A31" i="11" a="1"/>
  <c r="A31" i="11" s="1"/>
  <c r="A32" i="11" a="1"/>
  <c r="A32" i="11" s="1"/>
  <c r="A33" i="11" a="1"/>
  <c r="A33" i="11" s="1"/>
  <c r="A34" i="11" a="1"/>
  <c r="A34" i="11" s="1"/>
  <c r="A35" i="11" a="1"/>
  <c r="A35" i="11" s="1"/>
  <c r="A36" i="11" a="1"/>
  <c r="A36" i="11" s="1"/>
  <c r="A37" i="11" a="1"/>
  <c r="A37" i="11" s="1"/>
  <c r="A38" i="11" a="1"/>
  <c r="A38" i="11" s="1"/>
  <c r="A39" i="11" a="1"/>
  <c r="A39" i="11" s="1"/>
  <c r="A40" i="11" a="1"/>
  <c r="A40" i="11" s="1"/>
  <c r="A41" i="11" a="1"/>
  <c r="A41" i="11" s="1"/>
  <c r="A42" i="11" a="1"/>
  <c r="A42" i="11" s="1"/>
  <c r="A43" i="11" a="1"/>
  <c r="A43" i="11" s="1"/>
  <c r="A44" i="11" a="1"/>
  <c r="A44" i="11" s="1"/>
  <c r="A45" i="11" a="1"/>
  <c r="A45" i="11" s="1"/>
  <c r="A46" i="11" a="1"/>
  <c r="A46" i="11" s="1"/>
  <c r="A47" i="11" a="1"/>
  <c r="A47" i="11" s="1"/>
  <c r="A48" i="11" a="1"/>
  <c r="A48" i="11" s="1"/>
  <c r="A49" i="11" a="1"/>
  <c r="A49" i="11" s="1"/>
  <c r="A50" i="11" a="1"/>
  <c r="A50" i="11" s="1"/>
  <c r="A51" i="11" a="1"/>
  <c r="A51" i="11" s="1"/>
  <c r="A52" i="11" a="1"/>
  <c r="A52" i="11" s="1"/>
  <c r="A53" i="11" a="1"/>
  <c r="A53" i="11" s="1"/>
  <c r="A54" i="11" a="1"/>
  <c r="A54" i="11" s="1"/>
  <c r="A55" i="11" a="1"/>
  <c r="A55" i="11" s="1"/>
  <c r="A56" i="11" a="1"/>
  <c r="A56" i="11" s="1"/>
  <c r="A57" i="11" a="1"/>
  <c r="A57" i="11" s="1"/>
  <c r="A58" i="11" a="1"/>
  <c r="A58" i="11" s="1"/>
  <c r="A59" i="11" a="1"/>
  <c r="A59" i="11" s="1"/>
  <c r="A60" i="11" a="1"/>
  <c r="A60" i="11" s="1"/>
  <c r="A61" i="11" a="1"/>
  <c r="A61" i="11" s="1"/>
  <c r="A62" i="11" a="1"/>
  <c r="A62" i="11" s="1"/>
  <c r="A63" i="11" a="1"/>
  <c r="A63" i="11" s="1"/>
  <c r="A64" i="11" a="1"/>
  <c r="A64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70" i="11" a="1"/>
  <c r="A70" i="11" s="1"/>
  <c r="A71" i="11" a="1"/>
  <c r="A71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119" i="11" a="1"/>
  <c r="A119" i="11" s="1"/>
  <c r="A120" i="11" a="1"/>
  <c r="A120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133" i="11" a="1"/>
  <c r="A133" i="11" s="1"/>
  <c r="A134" i="11" a="1"/>
  <c r="A134" i="11" s="1"/>
  <c r="A135" i="11" a="1"/>
  <c r="A135" i="11" s="1"/>
  <c r="A136" i="11" a="1"/>
  <c r="A136" i="11" s="1"/>
  <c r="A137" i="11" a="1"/>
  <c r="A137" i="11" s="1"/>
  <c r="A138" i="11" a="1"/>
  <c r="A138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2" i="11" a="1"/>
  <c r="A2" i="11" s="1"/>
  <c r="C145" i="13" l="1"/>
  <c r="C146" i="13"/>
  <c r="C147" i="13"/>
  <c r="C148" i="13"/>
  <c r="C149" i="13"/>
  <c r="C149" i="12"/>
  <c r="C145" i="11"/>
  <c r="C146" i="11"/>
  <c r="C147" i="11"/>
  <c r="C148" i="11"/>
  <c r="C149" i="11"/>
  <c r="C143" i="14"/>
  <c r="C144" i="14"/>
  <c r="C145" i="14"/>
  <c r="C146" i="14"/>
  <c r="C147" i="14"/>
  <c r="C148" i="14"/>
  <c r="B149" i="14" l="1"/>
  <c r="E149" i="14" s="1"/>
  <c r="F149" i="14" s="1"/>
  <c r="G149" i="14" s="1"/>
  <c r="C149" i="14"/>
  <c r="B149" i="13"/>
  <c r="E149" i="13" s="1"/>
  <c r="F149" i="13" s="1"/>
  <c r="G149" i="13" s="1"/>
  <c r="D149" i="13"/>
  <c r="B147" i="13"/>
  <c r="D147" i="13"/>
  <c r="B146" i="13"/>
  <c r="D146" i="13"/>
  <c r="B148" i="13"/>
  <c r="D148" i="13"/>
  <c r="B145" i="13"/>
  <c r="D145" i="13"/>
  <c r="B149" i="12"/>
  <c r="D149" i="12"/>
  <c r="B148" i="11"/>
  <c r="B147" i="11"/>
  <c r="B146" i="11"/>
  <c r="D146" i="11"/>
  <c r="B149" i="11"/>
  <c r="D149" i="11"/>
  <c r="B145" i="11"/>
  <c r="D145" i="11"/>
  <c r="D148" i="11"/>
  <c r="D147" i="11"/>
  <c r="D146" i="14"/>
  <c r="B146" i="14"/>
  <c r="E146" i="14" s="1"/>
  <c r="F146" i="14" s="1"/>
  <c r="G146" i="14" s="1"/>
  <c r="B145" i="14"/>
  <c r="E145" i="14" s="1"/>
  <c r="F145" i="14" s="1"/>
  <c r="G145" i="14" s="1"/>
  <c r="D148" i="14"/>
  <c r="B148" i="14"/>
  <c r="E148" i="14" s="1"/>
  <c r="F148" i="14" s="1"/>
  <c r="G148" i="14" s="1"/>
  <c r="B147" i="14"/>
  <c r="E147" i="14" s="1"/>
  <c r="F147" i="14" s="1"/>
  <c r="G147" i="14" s="1"/>
  <c r="D147" i="14"/>
  <c r="B144" i="14"/>
  <c r="D144" i="14"/>
  <c r="B143" i="14"/>
  <c r="D143" i="14"/>
  <c r="D145" i="14"/>
  <c r="D149" i="14"/>
  <c r="C3" i="14"/>
  <c r="C5" i="14"/>
  <c r="C22" i="14"/>
  <c r="C6" i="14"/>
  <c r="C7" i="14"/>
  <c r="C8" i="14"/>
  <c r="C23" i="14"/>
  <c r="C4" i="14"/>
  <c r="C9" i="14"/>
  <c r="C10" i="14"/>
  <c r="C11" i="14"/>
  <c r="C14" i="14"/>
  <c r="C15" i="14"/>
  <c r="C12" i="14"/>
  <c r="C13" i="14"/>
  <c r="C24" i="14"/>
  <c r="C16" i="14"/>
  <c r="C17" i="14"/>
  <c r="C25" i="14"/>
  <c r="C31" i="14"/>
  <c r="C26" i="14"/>
  <c r="C18" i="14"/>
  <c r="C27" i="14"/>
  <c r="C32" i="14"/>
  <c r="C19" i="14"/>
  <c r="C33" i="14"/>
  <c r="C34" i="14"/>
  <c r="C28" i="14"/>
  <c r="C35" i="14"/>
  <c r="C20" i="14"/>
  <c r="C36" i="14"/>
  <c r="C37" i="14"/>
  <c r="C21" i="14"/>
  <c r="C29" i="14"/>
  <c r="C45" i="14"/>
  <c r="C46" i="14"/>
  <c r="C47" i="14"/>
  <c r="C48" i="14"/>
  <c r="C38" i="14"/>
  <c r="C39" i="14"/>
  <c r="C40" i="14"/>
  <c r="C30" i="14"/>
  <c r="C66" i="14"/>
  <c r="C67" i="14"/>
  <c r="C68" i="14"/>
  <c r="C69" i="14"/>
  <c r="C49" i="14"/>
  <c r="C50" i="14"/>
  <c r="C41" i="14"/>
  <c r="C42" i="14"/>
  <c r="C51" i="14"/>
  <c r="C52" i="14"/>
  <c r="C70" i="14"/>
  <c r="C71" i="14"/>
  <c r="C72" i="14"/>
  <c r="C53" i="14"/>
  <c r="C73" i="14"/>
  <c r="C74" i="14"/>
  <c r="C75" i="14"/>
  <c r="C76" i="14"/>
  <c r="C54" i="14"/>
  <c r="C77" i="14"/>
  <c r="C78" i="14"/>
  <c r="C79" i="14"/>
  <c r="C80" i="14"/>
  <c r="C81" i="14"/>
  <c r="C82" i="14"/>
  <c r="C83" i="14"/>
  <c r="C84" i="14"/>
  <c r="C55" i="14"/>
  <c r="C43" i="14"/>
  <c r="C85" i="14"/>
  <c r="C86" i="14"/>
  <c r="C87" i="14"/>
  <c r="C88" i="14"/>
  <c r="C89" i="14"/>
  <c r="C90" i="14"/>
  <c r="C91" i="14"/>
  <c r="C92" i="14"/>
  <c r="C56" i="14"/>
  <c r="C93" i="14"/>
  <c r="C57" i="14"/>
  <c r="C94" i="14"/>
  <c r="C95" i="14"/>
  <c r="C58" i="14"/>
  <c r="C96" i="14"/>
  <c r="C97" i="14"/>
  <c r="C98" i="14"/>
  <c r="C59" i="14"/>
  <c r="C99" i="14"/>
  <c r="C100" i="14"/>
  <c r="C101" i="14"/>
  <c r="C102" i="14"/>
  <c r="C44" i="14"/>
  <c r="C60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61" i="14"/>
  <c r="C115" i="14"/>
  <c r="C116" i="14"/>
  <c r="C117" i="14"/>
  <c r="C118" i="14"/>
  <c r="C119" i="14"/>
  <c r="C62" i="14"/>
  <c r="C120" i="14"/>
  <c r="C121" i="14"/>
  <c r="C122" i="14"/>
  <c r="C63" i="14"/>
  <c r="C123" i="14"/>
  <c r="C124" i="14"/>
  <c r="C125" i="14"/>
  <c r="C126" i="14"/>
  <c r="C127" i="14"/>
  <c r="C128" i="14"/>
  <c r="C129" i="14"/>
  <c r="C130" i="14"/>
  <c r="C64" i="14"/>
  <c r="C131" i="14"/>
  <c r="C132" i="14"/>
  <c r="C133" i="14"/>
  <c r="C65" i="14"/>
  <c r="C134" i="14"/>
  <c r="C135" i="14"/>
  <c r="C136" i="14"/>
  <c r="C137" i="14"/>
  <c r="C138" i="14"/>
  <c r="C139" i="14"/>
  <c r="C140" i="14"/>
  <c r="C141" i="14"/>
  <c r="C142" i="14"/>
  <c r="A2" i="14" a="1"/>
  <c r="A2" i="14" s="1"/>
  <c r="C2" i="14" s="1"/>
  <c r="C6" i="13"/>
  <c r="C10" i="13"/>
  <c r="C32" i="13"/>
  <c r="C33" i="13"/>
  <c r="C3" i="13"/>
  <c r="C7" i="13"/>
  <c r="C11" i="13"/>
  <c r="C4" i="13"/>
  <c r="C8" i="13"/>
  <c r="C12" i="13"/>
  <c r="C9" i="13"/>
  <c r="C13" i="13"/>
  <c r="C34" i="13"/>
  <c r="C21" i="13"/>
  <c r="C14" i="13"/>
  <c r="C22" i="13"/>
  <c r="C23" i="13"/>
  <c r="C24" i="13"/>
  <c r="C25" i="13"/>
  <c r="C15" i="13"/>
  <c r="C49" i="13"/>
  <c r="C26" i="13"/>
  <c r="C16" i="13"/>
  <c r="C5" i="13"/>
  <c r="C17" i="13"/>
  <c r="C27" i="13"/>
  <c r="C18" i="13"/>
  <c r="C28" i="13"/>
  <c r="C50" i="13"/>
  <c r="C35" i="13"/>
  <c r="C19" i="13"/>
  <c r="C29" i="13"/>
  <c r="C20" i="13"/>
  <c r="C51" i="13"/>
  <c r="C36" i="13"/>
  <c r="C52" i="13"/>
  <c r="C37" i="13"/>
  <c r="C38" i="13"/>
  <c r="C39" i="13"/>
  <c r="C53" i="13"/>
  <c r="C40" i="13"/>
  <c r="C41" i="13"/>
  <c r="C42" i="13"/>
  <c r="C54" i="13"/>
  <c r="C30" i="13"/>
  <c r="C55" i="13"/>
  <c r="C43" i="13"/>
  <c r="C44" i="13"/>
  <c r="C45" i="13"/>
  <c r="C46" i="13"/>
  <c r="C56" i="13"/>
  <c r="C57" i="13"/>
  <c r="C31" i="13"/>
  <c r="C68" i="13"/>
  <c r="C69" i="13"/>
  <c r="C83" i="13"/>
  <c r="C58" i="13"/>
  <c r="C59" i="13"/>
  <c r="C60" i="13"/>
  <c r="C70" i="13"/>
  <c r="C47" i="13"/>
  <c r="C71" i="13"/>
  <c r="C84" i="13"/>
  <c r="C85" i="13"/>
  <c r="C72" i="13"/>
  <c r="C48" i="13"/>
  <c r="C86" i="13"/>
  <c r="C87" i="13"/>
  <c r="C88" i="13"/>
  <c r="C89" i="13"/>
  <c r="C90" i="13"/>
  <c r="C91" i="13"/>
  <c r="C92" i="13"/>
  <c r="C93" i="13"/>
  <c r="C94" i="13"/>
  <c r="C95" i="13"/>
  <c r="C61" i="13"/>
  <c r="C96" i="13"/>
  <c r="C97" i="13"/>
  <c r="C98" i="13"/>
  <c r="C99" i="13"/>
  <c r="C100" i="13"/>
  <c r="C101" i="13"/>
  <c r="C102" i="13"/>
  <c r="C103" i="13"/>
  <c r="C62" i="13"/>
  <c r="C73" i="13"/>
  <c r="C63" i="13"/>
  <c r="C104" i="13"/>
  <c r="C74" i="13"/>
  <c r="C105" i="13"/>
  <c r="C106" i="13"/>
  <c r="C107" i="13"/>
  <c r="C108" i="13"/>
  <c r="C109" i="13"/>
  <c r="C110" i="13"/>
  <c r="C111" i="13"/>
  <c r="C75" i="13"/>
  <c r="C112" i="13"/>
  <c r="C113" i="13"/>
  <c r="C64" i="13"/>
  <c r="C114" i="13"/>
  <c r="C76" i="13"/>
  <c r="C115" i="13"/>
  <c r="C77" i="13"/>
  <c r="C116" i="13"/>
  <c r="C117" i="13"/>
  <c r="C118" i="13"/>
  <c r="C119" i="13"/>
  <c r="C120" i="13"/>
  <c r="C121" i="13"/>
  <c r="C122" i="13"/>
  <c r="C78" i="13"/>
  <c r="C79" i="13"/>
  <c r="C65" i="13"/>
  <c r="C123" i="13"/>
  <c r="C66" i="13"/>
  <c r="C124" i="13"/>
  <c r="C80" i="13"/>
  <c r="C125" i="13"/>
  <c r="C126" i="13"/>
  <c r="C127" i="13"/>
  <c r="C128" i="13"/>
  <c r="C67" i="13"/>
  <c r="C81" i="13"/>
  <c r="C129" i="13"/>
  <c r="C130" i="13"/>
  <c r="C82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A2" i="13" a="1"/>
  <c r="A2" i="13" s="1"/>
  <c r="C2" i="13" s="1"/>
  <c r="C11" i="12"/>
  <c r="C3" i="12"/>
  <c r="C5" i="12"/>
  <c r="C15" i="12"/>
  <c r="C12" i="12"/>
  <c r="C27" i="12"/>
  <c r="C7" i="12"/>
  <c r="C16" i="12"/>
  <c r="C13" i="12"/>
  <c r="C17" i="12"/>
  <c r="C8" i="12"/>
  <c r="C4" i="12"/>
  <c r="C9" i="12"/>
  <c r="C28" i="12"/>
  <c r="C6" i="12"/>
  <c r="C18" i="12"/>
  <c r="C19" i="12"/>
  <c r="C20" i="12"/>
  <c r="C29" i="12"/>
  <c r="C10" i="12"/>
  <c r="C21" i="12"/>
  <c r="C30" i="12"/>
  <c r="C31" i="12"/>
  <c r="C32" i="12"/>
  <c r="C14" i="12"/>
  <c r="C22" i="12"/>
  <c r="C33" i="12"/>
  <c r="C34" i="12"/>
  <c r="C23" i="12"/>
  <c r="C24" i="12"/>
  <c r="C40" i="12"/>
  <c r="C41" i="12"/>
  <c r="C42" i="12"/>
  <c r="C43" i="12"/>
  <c r="C25" i="12"/>
  <c r="C44" i="12"/>
  <c r="C45" i="12"/>
  <c r="C26" i="12"/>
  <c r="C46" i="12"/>
  <c r="C70" i="12"/>
  <c r="C71" i="12"/>
  <c r="C72" i="12"/>
  <c r="C73" i="12"/>
  <c r="C74" i="12"/>
  <c r="C75" i="12"/>
  <c r="C76" i="12"/>
  <c r="C77" i="12"/>
  <c r="C47" i="12"/>
  <c r="C48" i="12"/>
  <c r="C78" i="12"/>
  <c r="C79" i="12"/>
  <c r="C80" i="12"/>
  <c r="C49" i="12"/>
  <c r="C81" i="12"/>
  <c r="C35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50" i="12"/>
  <c r="C97" i="12"/>
  <c r="C98" i="12"/>
  <c r="C99" i="12"/>
  <c r="C100" i="12"/>
  <c r="C101" i="12"/>
  <c r="C102" i="12"/>
  <c r="C51" i="12"/>
  <c r="C36" i="12"/>
  <c r="C103" i="12"/>
  <c r="C104" i="12"/>
  <c r="C105" i="12"/>
  <c r="C52" i="12"/>
  <c r="C106" i="12"/>
  <c r="C37" i="12"/>
  <c r="C107" i="12"/>
  <c r="C108" i="12"/>
  <c r="C109" i="12"/>
  <c r="C110" i="12"/>
  <c r="C111" i="12"/>
  <c r="C112" i="12"/>
  <c r="C53" i="12"/>
  <c r="C113" i="12"/>
  <c r="C114" i="12"/>
  <c r="C115" i="12"/>
  <c r="C54" i="12"/>
  <c r="C116" i="12"/>
  <c r="C117" i="12"/>
  <c r="C55" i="12"/>
  <c r="C118" i="12"/>
  <c r="C38" i="12"/>
  <c r="C119" i="12"/>
  <c r="C56" i="12"/>
  <c r="C120" i="12"/>
  <c r="C121" i="12"/>
  <c r="C122" i="12"/>
  <c r="C57" i="12"/>
  <c r="C123" i="12"/>
  <c r="C58" i="12"/>
  <c r="C124" i="12"/>
  <c r="C125" i="12"/>
  <c r="C126" i="12"/>
  <c r="C127" i="12"/>
  <c r="C128" i="12"/>
  <c r="C59" i="12"/>
  <c r="C129" i="12"/>
  <c r="C60" i="12"/>
  <c r="C130" i="12"/>
  <c r="C131" i="12"/>
  <c r="C132" i="12"/>
  <c r="C133" i="12"/>
  <c r="C134" i="12"/>
  <c r="C135" i="12"/>
  <c r="C61" i="12"/>
  <c r="C136" i="12"/>
  <c r="C137" i="12"/>
  <c r="C138" i="12"/>
  <c r="C39" i="12"/>
  <c r="C62" i="12"/>
  <c r="C63" i="12"/>
  <c r="C64" i="12"/>
  <c r="C139" i="12"/>
  <c r="C140" i="12"/>
  <c r="C141" i="12"/>
  <c r="C142" i="12"/>
  <c r="C143" i="12"/>
  <c r="C144" i="12"/>
  <c r="C145" i="12"/>
  <c r="C65" i="12"/>
  <c r="C66" i="12"/>
  <c r="C146" i="12"/>
  <c r="C67" i="12"/>
  <c r="C68" i="12"/>
  <c r="C147" i="12"/>
  <c r="C69" i="12"/>
  <c r="C148" i="12"/>
  <c r="A2" i="12" a="1"/>
  <c r="A2" i="12" s="1"/>
  <c r="C2" i="12" s="1"/>
  <c r="C9" i="11"/>
  <c r="C21" i="11"/>
  <c r="C10" i="11"/>
  <c r="C2" i="11"/>
  <c r="C6" i="11"/>
  <c r="C11" i="11"/>
  <c r="C12" i="11"/>
  <c r="C7" i="11"/>
  <c r="C23" i="11"/>
  <c r="C13" i="11"/>
  <c r="C14" i="11"/>
  <c r="C24" i="11"/>
  <c r="C8" i="11"/>
  <c r="C15" i="11"/>
  <c r="C3" i="11"/>
  <c r="C29" i="11"/>
  <c r="C30" i="11"/>
  <c r="C16" i="11"/>
  <c r="C31" i="11"/>
  <c r="C17" i="11"/>
  <c r="C4" i="11"/>
  <c r="C18" i="11"/>
  <c r="C32" i="11"/>
  <c r="C19" i="11"/>
  <c r="C5" i="11"/>
  <c r="C33" i="11"/>
  <c r="C25" i="11"/>
  <c r="C34" i="11"/>
  <c r="C35" i="11"/>
  <c r="C20" i="11"/>
  <c r="C26" i="11"/>
  <c r="C27" i="11"/>
  <c r="C36" i="11"/>
  <c r="C37" i="11"/>
  <c r="C38" i="11"/>
  <c r="C28" i="11"/>
  <c r="C41" i="11"/>
  <c r="C42" i="11"/>
  <c r="C43" i="11"/>
  <c r="C44" i="11"/>
  <c r="C57" i="11"/>
  <c r="C58" i="11"/>
  <c r="C45" i="11"/>
  <c r="C59" i="11"/>
  <c r="C60" i="11"/>
  <c r="C61" i="11"/>
  <c r="C62" i="11"/>
  <c r="C46" i="11"/>
  <c r="C39" i="11"/>
  <c r="C63" i="11"/>
  <c r="C64" i="11"/>
  <c r="C65" i="11"/>
  <c r="C66" i="11"/>
  <c r="C67" i="11"/>
  <c r="C68" i="11"/>
  <c r="C69" i="11"/>
  <c r="C40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47" i="11"/>
  <c r="C95" i="11"/>
  <c r="C96" i="11"/>
  <c r="C97" i="11"/>
  <c r="C98" i="11"/>
  <c r="C99" i="11"/>
  <c r="C100" i="11"/>
  <c r="C48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49" i="11"/>
  <c r="C114" i="11"/>
  <c r="C115" i="11"/>
  <c r="C116" i="11"/>
  <c r="C117" i="11"/>
  <c r="C118" i="11"/>
  <c r="C50" i="11"/>
  <c r="C119" i="11"/>
  <c r="C120" i="11"/>
  <c r="C51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52" i="11"/>
  <c r="C133" i="11"/>
  <c r="C134" i="11"/>
  <c r="C135" i="11"/>
  <c r="C136" i="11"/>
  <c r="C137" i="11"/>
  <c r="C138" i="11"/>
  <c r="C53" i="11"/>
  <c r="C54" i="11"/>
  <c r="C55" i="11"/>
  <c r="C139" i="11"/>
  <c r="C140" i="11"/>
  <c r="C141" i="11"/>
  <c r="C142" i="11"/>
  <c r="C143" i="11"/>
  <c r="C56" i="11"/>
  <c r="C144" i="11"/>
  <c r="C22" i="11"/>
  <c r="E146" i="11" l="1"/>
  <c r="E148" i="13"/>
  <c r="F148" i="13" s="1"/>
  <c r="G148" i="13" s="1"/>
  <c r="E144" i="14"/>
  <c r="F144" i="14" s="1"/>
  <c r="G144" i="14" s="1"/>
  <c r="E149" i="11"/>
  <c r="E145" i="13"/>
  <c r="F145" i="13" s="1"/>
  <c r="G145" i="13" s="1"/>
  <c r="E147" i="11"/>
  <c r="F147" i="11" s="1"/>
  <c r="G147" i="11" s="1"/>
  <c r="E148" i="11"/>
  <c r="F148" i="11" s="1"/>
  <c r="G148" i="11" s="1"/>
  <c r="E147" i="13"/>
  <c r="F147" i="13" s="1"/>
  <c r="G147" i="13" s="1"/>
  <c r="E149" i="12"/>
  <c r="F149" i="12" s="1"/>
  <c r="G149" i="12" s="1"/>
  <c r="E145" i="11"/>
  <c r="F145" i="11" s="1"/>
  <c r="G145" i="11" s="1"/>
  <c r="E143" i="14"/>
  <c r="F143" i="14" s="1"/>
  <c r="G143" i="14" s="1"/>
  <c r="E146" i="13"/>
  <c r="F146" i="13" s="1"/>
  <c r="G146" i="13" s="1"/>
  <c r="F146" i="11"/>
  <c r="G146" i="11" s="1"/>
  <c r="F149" i="11"/>
  <c r="G149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4" i="23"/>
  <c r="B583" i="23"/>
  <c r="B582" i="23"/>
  <c r="B581" i="23"/>
  <c r="B577" i="23"/>
  <c r="B576" i="23"/>
  <c r="D142" i="14"/>
  <c r="B142" i="14"/>
  <c r="D141" i="14"/>
  <c r="B141" i="14"/>
  <c r="D140" i="14"/>
  <c r="B140" i="14"/>
  <c r="D139" i="14"/>
  <c r="B139" i="14"/>
  <c r="D138" i="14"/>
  <c r="B138" i="14"/>
  <c r="D137" i="14"/>
  <c r="B137" i="14"/>
  <c r="D136" i="14"/>
  <c r="B136" i="14"/>
  <c r="D135" i="14"/>
  <c r="B135" i="14"/>
  <c r="D134" i="14"/>
  <c r="B134" i="14"/>
  <c r="D65" i="14"/>
  <c r="B65" i="14"/>
  <c r="D133" i="14"/>
  <c r="B133" i="14"/>
  <c r="D132" i="14"/>
  <c r="B132" i="14"/>
  <c r="D131" i="14"/>
  <c r="B131" i="14"/>
  <c r="D64" i="14"/>
  <c r="B64" i="14"/>
  <c r="D130" i="14"/>
  <c r="B130" i="14"/>
  <c r="D129" i="14"/>
  <c r="B129" i="14"/>
  <c r="D128" i="14"/>
  <c r="B128" i="14"/>
  <c r="D127" i="14"/>
  <c r="B127" i="14"/>
  <c r="D126" i="14"/>
  <c r="B126" i="14"/>
  <c r="D125" i="14"/>
  <c r="B125" i="14"/>
  <c r="D124" i="14"/>
  <c r="B124" i="14"/>
  <c r="D123" i="14"/>
  <c r="B123" i="14"/>
  <c r="D63" i="14"/>
  <c r="B63" i="14"/>
  <c r="D122" i="14"/>
  <c r="B122" i="14"/>
  <c r="D121" i="14"/>
  <c r="B121" i="14"/>
  <c r="D120" i="14"/>
  <c r="B120" i="14"/>
  <c r="D62" i="14"/>
  <c r="B62" i="14"/>
  <c r="D119" i="14"/>
  <c r="B119" i="14"/>
  <c r="D118" i="14"/>
  <c r="B118" i="14"/>
  <c r="D117" i="14"/>
  <c r="B117" i="14"/>
  <c r="D116" i="14"/>
  <c r="B116" i="14"/>
  <c r="D115" i="14"/>
  <c r="B115" i="14"/>
  <c r="D61" i="14"/>
  <c r="B61" i="14"/>
  <c r="D114" i="14"/>
  <c r="B114" i="14"/>
  <c r="D113" i="14"/>
  <c r="B113" i="14"/>
  <c r="D112" i="14"/>
  <c r="B112" i="14"/>
  <c r="D111" i="14"/>
  <c r="B111" i="14"/>
  <c r="D110" i="14"/>
  <c r="B110" i="14"/>
  <c r="D109" i="14"/>
  <c r="B109" i="14"/>
  <c r="D108" i="14"/>
  <c r="B108" i="14"/>
  <c r="D107" i="14"/>
  <c r="B107" i="14"/>
  <c r="D106" i="14"/>
  <c r="B106" i="14"/>
  <c r="D105" i="14"/>
  <c r="B105" i="14"/>
  <c r="D104" i="14"/>
  <c r="B104" i="14"/>
  <c r="D103" i="14"/>
  <c r="B103" i="14"/>
  <c r="D60" i="14"/>
  <c r="B60" i="14"/>
  <c r="D44" i="14"/>
  <c r="B44" i="14"/>
  <c r="D102" i="14"/>
  <c r="B102" i="14"/>
  <c r="D101" i="14"/>
  <c r="B101" i="14"/>
  <c r="D100" i="14"/>
  <c r="B100" i="14"/>
  <c r="D99" i="14"/>
  <c r="B99" i="14"/>
  <c r="D59" i="14"/>
  <c r="B59" i="14"/>
  <c r="D98" i="14"/>
  <c r="B98" i="14"/>
  <c r="D97" i="14"/>
  <c r="B97" i="14"/>
  <c r="D96" i="14"/>
  <c r="B96" i="14"/>
  <c r="D58" i="14"/>
  <c r="B58" i="14"/>
  <c r="D95" i="14"/>
  <c r="B95" i="14"/>
  <c r="D94" i="14"/>
  <c r="B94" i="14"/>
  <c r="D57" i="14"/>
  <c r="B57" i="14"/>
  <c r="D93" i="14"/>
  <c r="B93" i="14"/>
  <c r="D56" i="14"/>
  <c r="B56" i="14"/>
  <c r="D92" i="14"/>
  <c r="B92" i="14"/>
  <c r="D91" i="14"/>
  <c r="B91" i="14"/>
  <c r="D90" i="14"/>
  <c r="B90" i="14"/>
  <c r="D89" i="14"/>
  <c r="B89" i="14"/>
  <c r="D88" i="14"/>
  <c r="B88" i="14"/>
  <c r="D87" i="14"/>
  <c r="B87" i="14"/>
  <c r="D86" i="14"/>
  <c r="B86" i="14"/>
  <c r="D85" i="14"/>
  <c r="B85" i="14"/>
  <c r="D43" i="14"/>
  <c r="B43" i="14"/>
  <c r="D55" i="14"/>
  <c r="B55" i="14"/>
  <c r="D84" i="14"/>
  <c r="B84" i="14"/>
  <c r="D83" i="14"/>
  <c r="B83" i="14"/>
  <c r="D82" i="14"/>
  <c r="B82" i="14"/>
  <c r="D81" i="14"/>
  <c r="B81" i="14"/>
  <c r="D80" i="14"/>
  <c r="B80" i="14"/>
  <c r="D79" i="14"/>
  <c r="B79" i="14"/>
  <c r="D78" i="14"/>
  <c r="B78" i="14"/>
  <c r="D77" i="14"/>
  <c r="B77" i="14"/>
  <c r="D54" i="14"/>
  <c r="B54" i="14"/>
  <c r="D76" i="14"/>
  <c r="B76" i="14"/>
  <c r="D75" i="14"/>
  <c r="B75" i="14"/>
  <c r="D74" i="14"/>
  <c r="B74" i="14"/>
  <c r="D73" i="14"/>
  <c r="B73" i="14"/>
  <c r="D53" i="14"/>
  <c r="B53" i="14"/>
  <c r="D72" i="14"/>
  <c r="B72" i="14"/>
  <c r="D71" i="14"/>
  <c r="B71" i="14"/>
  <c r="D70" i="14"/>
  <c r="B70" i="14"/>
  <c r="D52" i="14"/>
  <c r="B52" i="14"/>
  <c r="D51" i="14"/>
  <c r="B51" i="14"/>
  <c r="D42" i="14"/>
  <c r="B42" i="14"/>
  <c r="D41" i="14"/>
  <c r="B41" i="14"/>
  <c r="D50" i="14"/>
  <c r="B50" i="14"/>
  <c r="D49" i="14"/>
  <c r="B49" i="14"/>
  <c r="D69" i="14"/>
  <c r="B69" i="14"/>
  <c r="D68" i="14"/>
  <c r="B68" i="14"/>
  <c r="D67" i="14"/>
  <c r="B67" i="14"/>
  <c r="D66" i="14"/>
  <c r="B66" i="14"/>
  <c r="D30" i="14"/>
  <c r="B30" i="14"/>
  <c r="D40" i="14"/>
  <c r="B40" i="14"/>
  <c r="D39" i="14"/>
  <c r="B39" i="14"/>
  <c r="D38" i="14"/>
  <c r="B38" i="14"/>
  <c r="D48" i="14"/>
  <c r="B48" i="14"/>
  <c r="D47" i="14"/>
  <c r="B47" i="14"/>
  <c r="D46" i="14"/>
  <c r="B46" i="14"/>
  <c r="D45" i="14"/>
  <c r="B45" i="14"/>
  <c r="D29" i="14"/>
  <c r="B29" i="14"/>
  <c r="D21" i="14"/>
  <c r="B21" i="14"/>
  <c r="D37" i="14"/>
  <c r="B37" i="14"/>
  <c r="D36" i="14"/>
  <c r="B36" i="14"/>
  <c r="D20" i="14"/>
  <c r="B20" i="14"/>
  <c r="D35" i="14"/>
  <c r="B35" i="14"/>
  <c r="D28" i="14"/>
  <c r="B28" i="14"/>
  <c r="D34" i="14"/>
  <c r="B34" i="14"/>
  <c r="D33" i="14"/>
  <c r="B33" i="14"/>
  <c r="D19" i="14"/>
  <c r="B19" i="14"/>
  <c r="D32" i="14"/>
  <c r="B32" i="14"/>
  <c r="D27" i="14"/>
  <c r="B27" i="14"/>
  <c r="D18" i="14"/>
  <c r="B18" i="14"/>
  <c r="D26" i="14"/>
  <c r="B26" i="14"/>
  <c r="D31" i="14"/>
  <c r="B31" i="14"/>
  <c r="D25" i="14"/>
  <c r="B25" i="14"/>
  <c r="D17" i="14"/>
  <c r="B17" i="14"/>
  <c r="D16" i="14"/>
  <c r="B16" i="14"/>
  <c r="D24" i="14"/>
  <c r="B24" i="14"/>
  <c r="D13" i="14"/>
  <c r="B13" i="14"/>
  <c r="D12" i="14"/>
  <c r="B12" i="14"/>
  <c r="D15" i="14"/>
  <c r="B15" i="14"/>
  <c r="D14" i="14"/>
  <c r="B14" i="14"/>
  <c r="D11" i="14"/>
  <c r="B11" i="14"/>
  <c r="D10" i="14"/>
  <c r="B10" i="14"/>
  <c r="D9" i="14"/>
  <c r="B9" i="14"/>
  <c r="D4" i="14"/>
  <c r="B4" i="14"/>
  <c r="D23" i="14"/>
  <c r="B23" i="14"/>
  <c r="D8" i="14"/>
  <c r="B8" i="14"/>
  <c r="D7" i="14"/>
  <c r="B7" i="14"/>
  <c r="D6" i="14"/>
  <c r="B6" i="14"/>
  <c r="D22" i="14"/>
  <c r="B22" i="14"/>
  <c r="D3" i="14"/>
  <c r="B3" i="14"/>
  <c r="D2" i="14"/>
  <c r="B2" i="14"/>
  <c r="D5" i="14"/>
  <c r="B5" i="14"/>
  <c r="D144" i="13"/>
  <c r="B144" i="13"/>
  <c r="D143" i="13"/>
  <c r="B143" i="13"/>
  <c r="D142" i="13"/>
  <c r="B142" i="13"/>
  <c r="D141" i="13"/>
  <c r="B141" i="13"/>
  <c r="D140" i="13"/>
  <c r="B140" i="13"/>
  <c r="D139" i="13"/>
  <c r="B139" i="13"/>
  <c r="D138" i="13"/>
  <c r="B138" i="13"/>
  <c r="D137" i="13"/>
  <c r="B137" i="13"/>
  <c r="D136" i="13"/>
  <c r="B136" i="13"/>
  <c r="D135" i="13"/>
  <c r="B135" i="13"/>
  <c r="D134" i="13"/>
  <c r="B134" i="13"/>
  <c r="D133" i="13"/>
  <c r="B133" i="13"/>
  <c r="D132" i="13"/>
  <c r="B132" i="13"/>
  <c r="D131" i="13"/>
  <c r="B131" i="13"/>
  <c r="D82" i="13"/>
  <c r="B82" i="13"/>
  <c r="D130" i="13"/>
  <c r="B130" i="13"/>
  <c r="D129" i="13"/>
  <c r="B129" i="13"/>
  <c r="D81" i="13"/>
  <c r="B81" i="13"/>
  <c r="D67" i="13"/>
  <c r="B67" i="13"/>
  <c r="D128" i="13"/>
  <c r="B128" i="13"/>
  <c r="D127" i="13"/>
  <c r="B127" i="13"/>
  <c r="D126" i="13"/>
  <c r="B126" i="13"/>
  <c r="D125" i="13"/>
  <c r="B125" i="13"/>
  <c r="D80" i="13"/>
  <c r="B80" i="13"/>
  <c r="D124" i="13"/>
  <c r="B124" i="13"/>
  <c r="D66" i="13"/>
  <c r="B66" i="13"/>
  <c r="D123" i="13"/>
  <c r="B123" i="13"/>
  <c r="D65" i="13"/>
  <c r="B65" i="13"/>
  <c r="D79" i="13"/>
  <c r="B79" i="13"/>
  <c r="D78" i="13"/>
  <c r="B78" i="13"/>
  <c r="D122" i="13"/>
  <c r="B122" i="13"/>
  <c r="D121" i="13"/>
  <c r="B121" i="13"/>
  <c r="D120" i="13"/>
  <c r="B120" i="13"/>
  <c r="D119" i="13"/>
  <c r="B119" i="13"/>
  <c r="D118" i="13"/>
  <c r="B118" i="13"/>
  <c r="D117" i="13"/>
  <c r="B117" i="13"/>
  <c r="D116" i="13"/>
  <c r="B116" i="13"/>
  <c r="D77" i="13"/>
  <c r="B77" i="13"/>
  <c r="D115" i="13"/>
  <c r="B115" i="13"/>
  <c r="D76" i="13"/>
  <c r="B76" i="13"/>
  <c r="D114" i="13"/>
  <c r="B114" i="13"/>
  <c r="D64" i="13"/>
  <c r="B64" i="13"/>
  <c r="D113" i="13"/>
  <c r="B113" i="13"/>
  <c r="D112" i="13"/>
  <c r="B112" i="13"/>
  <c r="D75" i="13"/>
  <c r="B75" i="13"/>
  <c r="D111" i="13"/>
  <c r="B111" i="13"/>
  <c r="D110" i="13"/>
  <c r="B110" i="13"/>
  <c r="D109" i="13"/>
  <c r="B109" i="13"/>
  <c r="D108" i="13"/>
  <c r="B108" i="13"/>
  <c r="D107" i="13"/>
  <c r="B107" i="13"/>
  <c r="D106" i="13"/>
  <c r="B106" i="13"/>
  <c r="D105" i="13"/>
  <c r="B105" i="13"/>
  <c r="D74" i="13"/>
  <c r="B74" i="13"/>
  <c r="D104" i="13"/>
  <c r="B104" i="13"/>
  <c r="D63" i="13"/>
  <c r="B63" i="13"/>
  <c r="D73" i="13"/>
  <c r="B73" i="13"/>
  <c r="D98" i="13"/>
  <c r="B98" i="13"/>
  <c r="D97" i="13"/>
  <c r="B97" i="13"/>
  <c r="D96" i="13"/>
  <c r="B96" i="13"/>
  <c r="D61" i="13"/>
  <c r="B61" i="13"/>
  <c r="D95" i="13"/>
  <c r="B95" i="13"/>
  <c r="D94" i="13"/>
  <c r="B94" i="13"/>
  <c r="D62" i="13"/>
  <c r="B62" i="13"/>
  <c r="D103" i="13"/>
  <c r="B103" i="13"/>
  <c r="D93" i="13"/>
  <c r="B93" i="13"/>
  <c r="D92" i="13"/>
  <c r="B92" i="13"/>
  <c r="D102" i="13"/>
  <c r="B102" i="13"/>
  <c r="D101" i="13"/>
  <c r="B101" i="13"/>
  <c r="D91" i="13"/>
  <c r="B91" i="13"/>
  <c r="D90" i="13"/>
  <c r="B90" i="13"/>
  <c r="D89" i="13"/>
  <c r="B89" i="13"/>
  <c r="D100" i="13"/>
  <c r="B100" i="13"/>
  <c r="D88" i="13"/>
  <c r="B88" i="13"/>
  <c r="D87" i="13"/>
  <c r="B87" i="13"/>
  <c r="D86" i="13"/>
  <c r="B86" i="13"/>
  <c r="D99" i="13"/>
  <c r="B99" i="13"/>
  <c r="D48" i="13"/>
  <c r="B48" i="13"/>
  <c r="D72" i="13"/>
  <c r="B72" i="13"/>
  <c r="D85" i="13"/>
  <c r="B85" i="13"/>
  <c r="D84" i="13"/>
  <c r="B84" i="13"/>
  <c r="D71" i="13"/>
  <c r="B71" i="13"/>
  <c r="D47" i="13"/>
  <c r="B47" i="13"/>
  <c r="D70" i="13"/>
  <c r="B70" i="13"/>
  <c r="D60" i="13"/>
  <c r="B60" i="13"/>
  <c r="D59" i="13"/>
  <c r="B59" i="13"/>
  <c r="D58" i="13"/>
  <c r="B58" i="13"/>
  <c r="D83" i="13"/>
  <c r="B83" i="13"/>
  <c r="D69" i="13"/>
  <c r="B69" i="13"/>
  <c r="D68" i="13"/>
  <c r="B68" i="13"/>
  <c r="D31" i="13"/>
  <c r="B31" i="13"/>
  <c r="D57" i="13"/>
  <c r="B57" i="13"/>
  <c r="D56" i="13"/>
  <c r="B56" i="13"/>
  <c r="D46" i="13"/>
  <c r="B46" i="13"/>
  <c r="D45" i="13"/>
  <c r="B45" i="13"/>
  <c r="D44" i="13"/>
  <c r="B44" i="13"/>
  <c r="D43" i="13"/>
  <c r="B43" i="13"/>
  <c r="D55" i="13"/>
  <c r="B55" i="13"/>
  <c r="D30" i="13"/>
  <c r="B30" i="13"/>
  <c r="D54" i="13"/>
  <c r="B54" i="13"/>
  <c r="D42" i="13"/>
  <c r="B42" i="13"/>
  <c r="D41" i="13"/>
  <c r="B41" i="13"/>
  <c r="D40" i="13"/>
  <c r="B40" i="13"/>
  <c r="D53" i="13"/>
  <c r="B53" i="13"/>
  <c r="D39" i="13"/>
  <c r="B39" i="13"/>
  <c r="D38" i="13"/>
  <c r="B38" i="13"/>
  <c r="D37" i="13"/>
  <c r="B37" i="13"/>
  <c r="D52" i="13"/>
  <c r="B52" i="13"/>
  <c r="D36" i="13"/>
  <c r="B36" i="13"/>
  <c r="D51" i="13"/>
  <c r="B51" i="13"/>
  <c r="D20" i="13"/>
  <c r="B20" i="13"/>
  <c r="D29" i="13"/>
  <c r="B29" i="13"/>
  <c r="D19" i="13"/>
  <c r="B19" i="13"/>
  <c r="D35" i="13"/>
  <c r="B35" i="13"/>
  <c r="D50" i="13"/>
  <c r="B50" i="13"/>
  <c r="D28" i="13"/>
  <c r="B28" i="13"/>
  <c r="D18" i="13"/>
  <c r="B18" i="13"/>
  <c r="D27" i="13"/>
  <c r="B27" i="13"/>
  <c r="D17" i="13"/>
  <c r="B17" i="13"/>
  <c r="D5" i="13"/>
  <c r="B5" i="13"/>
  <c r="D16" i="13"/>
  <c r="B16" i="13"/>
  <c r="D26" i="13"/>
  <c r="B26" i="13"/>
  <c r="D49" i="13"/>
  <c r="B49" i="13"/>
  <c r="D15" i="13"/>
  <c r="B15" i="13"/>
  <c r="D25" i="13"/>
  <c r="B25" i="13"/>
  <c r="D24" i="13"/>
  <c r="B24" i="13"/>
  <c r="D23" i="13"/>
  <c r="B23" i="13"/>
  <c r="D22" i="13"/>
  <c r="B22" i="13"/>
  <c r="D14" i="13"/>
  <c r="B14" i="13"/>
  <c r="D21" i="13"/>
  <c r="B21" i="13"/>
  <c r="D34" i="13"/>
  <c r="B34" i="13"/>
  <c r="D13" i="13"/>
  <c r="B13" i="13"/>
  <c r="D9" i="13"/>
  <c r="B9" i="13"/>
  <c r="D12" i="13"/>
  <c r="B12" i="13"/>
  <c r="D8" i="13"/>
  <c r="B8" i="13"/>
  <c r="D4" i="13"/>
  <c r="B4" i="13"/>
  <c r="D11" i="13"/>
  <c r="B11" i="13"/>
  <c r="D7" i="13"/>
  <c r="B7" i="13"/>
  <c r="D3" i="13"/>
  <c r="B3" i="13"/>
  <c r="D33" i="13"/>
  <c r="B33" i="13"/>
  <c r="D32" i="13"/>
  <c r="B32" i="13"/>
  <c r="D10" i="13"/>
  <c r="B10" i="13"/>
  <c r="D6" i="13"/>
  <c r="B6" i="13"/>
  <c r="D2" i="13"/>
  <c r="B2" i="13"/>
  <c r="D3" i="12"/>
  <c r="B3" i="12"/>
  <c r="D2" i="12"/>
  <c r="B2" i="12"/>
  <c r="D148" i="12"/>
  <c r="B148" i="12"/>
  <c r="D69" i="12"/>
  <c r="B69" i="12"/>
  <c r="D147" i="12"/>
  <c r="B147" i="12"/>
  <c r="D68" i="12"/>
  <c r="B68" i="12"/>
  <c r="D67" i="12"/>
  <c r="B67" i="12"/>
  <c r="D146" i="12"/>
  <c r="B146" i="12"/>
  <c r="D66" i="12"/>
  <c r="B66" i="12"/>
  <c r="D65" i="12"/>
  <c r="B65" i="12"/>
  <c r="D145" i="12"/>
  <c r="B145" i="12"/>
  <c r="D144" i="12"/>
  <c r="B144" i="12"/>
  <c r="D143" i="12"/>
  <c r="B143" i="12"/>
  <c r="D142" i="12"/>
  <c r="B142" i="12"/>
  <c r="D141" i="12"/>
  <c r="B141" i="12"/>
  <c r="D140" i="12"/>
  <c r="B140" i="12"/>
  <c r="D139" i="12"/>
  <c r="B139" i="12"/>
  <c r="D64" i="12"/>
  <c r="B64" i="12"/>
  <c r="D63" i="12"/>
  <c r="B63" i="12"/>
  <c r="D62" i="12"/>
  <c r="B62" i="12"/>
  <c r="D39" i="12"/>
  <c r="B39" i="12"/>
  <c r="D138" i="12"/>
  <c r="B138" i="12"/>
  <c r="D137" i="12"/>
  <c r="B137" i="12"/>
  <c r="D136" i="12"/>
  <c r="B136" i="12"/>
  <c r="D61" i="12"/>
  <c r="B61" i="12"/>
  <c r="D135" i="12"/>
  <c r="B135" i="12"/>
  <c r="D134" i="12"/>
  <c r="B134" i="12"/>
  <c r="D133" i="12"/>
  <c r="B133" i="12"/>
  <c r="D132" i="12"/>
  <c r="B132" i="12"/>
  <c r="D131" i="12"/>
  <c r="B131" i="12"/>
  <c r="D130" i="12"/>
  <c r="B130" i="12"/>
  <c r="D60" i="12"/>
  <c r="B60" i="12"/>
  <c r="D129" i="12"/>
  <c r="B129" i="12"/>
  <c r="D59" i="12"/>
  <c r="B59" i="12"/>
  <c r="D128" i="12"/>
  <c r="B128" i="12"/>
  <c r="D127" i="12"/>
  <c r="B127" i="12"/>
  <c r="D126" i="12"/>
  <c r="B126" i="12"/>
  <c r="D125" i="12"/>
  <c r="B125" i="12"/>
  <c r="D124" i="12"/>
  <c r="B124" i="12"/>
  <c r="D58" i="12"/>
  <c r="B58" i="12"/>
  <c r="D123" i="12"/>
  <c r="B123" i="12"/>
  <c r="D57" i="12"/>
  <c r="B57" i="12"/>
  <c r="D122" i="12"/>
  <c r="B122" i="12"/>
  <c r="D121" i="12"/>
  <c r="B121" i="12"/>
  <c r="D120" i="12"/>
  <c r="B120" i="12"/>
  <c r="D56" i="12"/>
  <c r="B56" i="12"/>
  <c r="D119" i="12"/>
  <c r="B119" i="12"/>
  <c r="D38" i="12"/>
  <c r="B38" i="12"/>
  <c r="D118" i="12"/>
  <c r="B118" i="12"/>
  <c r="D55" i="12"/>
  <c r="B55" i="12"/>
  <c r="D117" i="12"/>
  <c r="B117" i="12"/>
  <c r="D116" i="12"/>
  <c r="B116" i="12"/>
  <c r="D54" i="12"/>
  <c r="B54" i="12"/>
  <c r="D115" i="12"/>
  <c r="B115" i="12"/>
  <c r="D114" i="12"/>
  <c r="B114" i="12"/>
  <c r="D113" i="12"/>
  <c r="B113" i="12"/>
  <c r="D53" i="12"/>
  <c r="B53" i="12"/>
  <c r="D112" i="12"/>
  <c r="B112" i="12"/>
  <c r="D111" i="12"/>
  <c r="B111" i="12"/>
  <c r="D110" i="12"/>
  <c r="B110" i="12"/>
  <c r="D109" i="12"/>
  <c r="B109" i="12"/>
  <c r="D108" i="12"/>
  <c r="B108" i="12"/>
  <c r="D107" i="12"/>
  <c r="B107" i="12"/>
  <c r="D37" i="12"/>
  <c r="B37" i="12"/>
  <c r="D106" i="12"/>
  <c r="B106" i="12"/>
  <c r="D52" i="12"/>
  <c r="B52" i="12"/>
  <c r="D105" i="12"/>
  <c r="B105" i="12"/>
  <c r="D104" i="12"/>
  <c r="B104" i="12"/>
  <c r="D103" i="12"/>
  <c r="B103" i="12"/>
  <c r="D36" i="12"/>
  <c r="B36" i="12"/>
  <c r="D51" i="12"/>
  <c r="B51" i="12"/>
  <c r="D102" i="12"/>
  <c r="B102" i="12"/>
  <c r="D101" i="12"/>
  <c r="B101" i="12"/>
  <c r="D100" i="12"/>
  <c r="B100" i="12"/>
  <c r="D99" i="12"/>
  <c r="B99" i="12"/>
  <c r="D98" i="12"/>
  <c r="B98" i="12"/>
  <c r="D93" i="12"/>
  <c r="B93" i="12"/>
  <c r="D97" i="12"/>
  <c r="B97" i="12"/>
  <c r="D92" i="12"/>
  <c r="B92" i="12"/>
  <c r="D91" i="12"/>
  <c r="B91" i="12"/>
  <c r="D90" i="12"/>
  <c r="B90" i="12"/>
  <c r="D89" i="12"/>
  <c r="B89" i="12"/>
  <c r="D50" i="12"/>
  <c r="B50" i="12"/>
  <c r="D88" i="12"/>
  <c r="B88" i="12"/>
  <c r="D87" i="12"/>
  <c r="B87" i="12"/>
  <c r="D86" i="12"/>
  <c r="B86" i="12"/>
  <c r="D85" i="12"/>
  <c r="B85" i="12"/>
  <c r="D84" i="12"/>
  <c r="B84" i="12"/>
  <c r="D83" i="12"/>
  <c r="B83" i="12"/>
  <c r="D82" i="12"/>
  <c r="B82" i="12"/>
  <c r="D35" i="12"/>
  <c r="B35" i="12"/>
  <c r="D81" i="12"/>
  <c r="B81" i="12"/>
  <c r="D96" i="12"/>
  <c r="B96" i="12"/>
  <c r="D49" i="12"/>
  <c r="B49" i="12"/>
  <c r="D80" i="12"/>
  <c r="B80" i="12"/>
  <c r="D95" i="12"/>
  <c r="B95" i="12"/>
  <c r="D94" i="12"/>
  <c r="B94" i="12"/>
  <c r="D79" i="12"/>
  <c r="B79" i="12"/>
  <c r="D78" i="12"/>
  <c r="B78" i="12"/>
  <c r="D48" i="12"/>
  <c r="B48" i="12"/>
  <c r="D47" i="12"/>
  <c r="B47" i="12"/>
  <c r="D77" i="12"/>
  <c r="B77" i="12"/>
  <c r="D76" i="12"/>
  <c r="B76" i="12"/>
  <c r="D75" i="12"/>
  <c r="B75" i="12"/>
  <c r="D74" i="12"/>
  <c r="B74" i="12"/>
  <c r="D73" i="12"/>
  <c r="B73" i="12"/>
  <c r="D72" i="12"/>
  <c r="B72" i="12"/>
  <c r="D71" i="12"/>
  <c r="B71" i="12"/>
  <c r="D70" i="12"/>
  <c r="B70" i="12"/>
  <c r="D46" i="12"/>
  <c r="B46" i="12"/>
  <c r="D26" i="12"/>
  <c r="B26" i="12"/>
  <c r="D45" i="12"/>
  <c r="B45" i="12"/>
  <c r="D44" i="12"/>
  <c r="B44" i="12"/>
  <c r="D25" i="12"/>
  <c r="B25" i="12"/>
  <c r="D43" i="12"/>
  <c r="B43" i="12"/>
  <c r="D42" i="12"/>
  <c r="B42" i="12"/>
  <c r="D41" i="12"/>
  <c r="B41" i="12"/>
  <c r="D40" i="12"/>
  <c r="B40" i="12"/>
  <c r="D24" i="12"/>
  <c r="B24" i="12"/>
  <c r="D23" i="12"/>
  <c r="B23" i="12"/>
  <c r="D34" i="12"/>
  <c r="B34" i="12"/>
  <c r="D33" i="12"/>
  <c r="B33" i="12"/>
  <c r="D22" i="12"/>
  <c r="B22" i="12"/>
  <c r="D14" i="12"/>
  <c r="B14" i="12"/>
  <c r="D32" i="12"/>
  <c r="B32" i="12"/>
  <c r="D31" i="12"/>
  <c r="B31" i="12"/>
  <c r="D30" i="12"/>
  <c r="B30" i="12"/>
  <c r="D21" i="12"/>
  <c r="B21" i="12"/>
  <c r="D10" i="12"/>
  <c r="B10" i="12"/>
  <c r="D29" i="12"/>
  <c r="B29" i="12"/>
  <c r="D20" i="12"/>
  <c r="B20" i="12"/>
  <c r="D19" i="12"/>
  <c r="B19" i="12"/>
  <c r="D18" i="12"/>
  <c r="B18" i="12"/>
  <c r="D6" i="12"/>
  <c r="B6" i="12"/>
  <c r="D28" i="12"/>
  <c r="B28" i="12"/>
  <c r="D9" i="12"/>
  <c r="B9" i="12"/>
  <c r="D4" i="12"/>
  <c r="B4" i="12"/>
  <c r="D8" i="12"/>
  <c r="B8" i="12"/>
  <c r="D17" i="12"/>
  <c r="B17" i="12"/>
  <c r="D13" i="12"/>
  <c r="B13" i="12"/>
  <c r="D16" i="12"/>
  <c r="B16" i="12"/>
  <c r="D7" i="12"/>
  <c r="B7" i="12"/>
  <c r="D27" i="12"/>
  <c r="B27" i="12"/>
  <c r="D12" i="12"/>
  <c r="B12" i="12"/>
  <c r="D15" i="12"/>
  <c r="B15" i="12"/>
  <c r="D5" i="12"/>
  <c r="B5" i="12"/>
  <c r="D11" i="12"/>
  <c r="B11" i="12"/>
  <c r="D144" i="11"/>
  <c r="B144" i="11"/>
  <c r="D56" i="11"/>
  <c r="B56" i="11"/>
  <c r="D143" i="11"/>
  <c r="B143" i="11"/>
  <c r="D142" i="11"/>
  <c r="B142" i="11"/>
  <c r="D141" i="11"/>
  <c r="B141" i="11"/>
  <c r="D140" i="11"/>
  <c r="B140" i="11"/>
  <c r="D139" i="11"/>
  <c r="B139" i="11"/>
  <c r="D55" i="11"/>
  <c r="B55" i="11"/>
  <c r="D54" i="11"/>
  <c r="B54" i="11"/>
  <c r="D53" i="11"/>
  <c r="B53" i="11"/>
  <c r="D138" i="11"/>
  <c r="B138" i="11"/>
  <c r="D137" i="11"/>
  <c r="B137" i="11"/>
  <c r="D136" i="11"/>
  <c r="B136" i="11"/>
  <c r="D135" i="11"/>
  <c r="B135" i="11"/>
  <c r="D134" i="11"/>
  <c r="B134" i="11"/>
  <c r="D133" i="11"/>
  <c r="B133" i="11"/>
  <c r="D52" i="11"/>
  <c r="B52" i="11"/>
  <c r="D132" i="11"/>
  <c r="B132" i="11"/>
  <c r="D131" i="11"/>
  <c r="B131" i="11"/>
  <c r="D130" i="11"/>
  <c r="B130" i="11"/>
  <c r="D129" i="11"/>
  <c r="B129" i="11"/>
  <c r="D128" i="11"/>
  <c r="B128" i="11"/>
  <c r="D127" i="11"/>
  <c r="B127" i="11"/>
  <c r="D126" i="11"/>
  <c r="B126" i="11"/>
  <c r="D125" i="11"/>
  <c r="B125" i="11"/>
  <c r="D124" i="11"/>
  <c r="B124" i="11"/>
  <c r="D123" i="11"/>
  <c r="B123" i="11"/>
  <c r="D122" i="11"/>
  <c r="B122" i="11"/>
  <c r="D121" i="11"/>
  <c r="B121" i="11"/>
  <c r="D51" i="11"/>
  <c r="B51" i="11"/>
  <c r="D120" i="11"/>
  <c r="B120" i="11"/>
  <c r="D119" i="11"/>
  <c r="B119" i="11"/>
  <c r="D50" i="11"/>
  <c r="B50" i="11"/>
  <c r="D118" i="11"/>
  <c r="B118" i="11"/>
  <c r="D117" i="11"/>
  <c r="B117" i="11"/>
  <c r="D116" i="11"/>
  <c r="B116" i="11"/>
  <c r="D115" i="11"/>
  <c r="B115" i="11"/>
  <c r="D114" i="11"/>
  <c r="B114" i="11"/>
  <c r="D49" i="11"/>
  <c r="B49" i="11"/>
  <c r="D113" i="11"/>
  <c r="B113" i="11"/>
  <c r="D112" i="11"/>
  <c r="B112" i="11"/>
  <c r="D111" i="11"/>
  <c r="B111" i="11"/>
  <c r="D110" i="11"/>
  <c r="B110" i="11"/>
  <c r="D109" i="11"/>
  <c r="B109" i="11"/>
  <c r="D108" i="11"/>
  <c r="B108" i="11"/>
  <c r="D107" i="11"/>
  <c r="B107" i="11"/>
  <c r="D106" i="11"/>
  <c r="B106" i="11"/>
  <c r="D105" i="11"/>
  <c r="B105" i="11"/>
  <c r="D104" i="11"/>
  <c r="B104" i="11"/>
  <c r="D103" i="11"/>
  <c r="B103" i="11"/>
  <c r="D102" i="11"/>
  <c r="B102" i="11"/>
  <c r="D101" i="11"/>
  <c r="B101" i="11"/>
  <c r="D48" i="11"/>
  <c r="B48" i="11"/>
  <c r="D100" i="11"/>
  <c r="B100" i="11"/>
  <c r="D99" i="11"/>
  <c r="B99" i="11"/>
  <c r="D98" i="11"/>
  <c r="B98" i="11"/>
  <c r="D97" i="11"/>
  <c r="B97" i="11"/>
  <c r="D96" i="11"/>
  <c r="B96" i="11"/>
  <c r="D95" i="11"/>
  <c r="B95" i="11"/>
  <c r="D47" i="11"/>
  <c r="B47" i="11"/>
  <c r="D94" i="11"/>
  <c r="B94" i="11"/>
  <c r="D93" i="11"/>
  <c r="B93" i="11"/>
  <c r="D92" i="11"/>
  <c r="B92" i="11"/>
  <c r="D91" i="11"/>
  <c r="B91" i="11"/>
  <c r="D90" i="11"/>
  <c r="B90" i="11"/>
  <c r="D89" i="11"/>
  <c r="B89" i="11"/>
  <c r="D88" i="11"/>
  <c r="B88" i="11"/>
  <c r="D87" i="11"/>
  <c r="B87" i="11"/>
  <c r="D86" i="11"/>
  <c r="B86" i="11"/>
  <c r="D85" i="11"/>
  <c r="B85" i="11"/>
  <c r="D84" i="11"/>
  <c r="B84" i="11"/>
  <c r="D83" i="11"/>
  <c r="B83" i="11"/>
  <c r="D82" i="11"/>
  <c r="B82" i="11"/>
  <c r="D81" i="11"/>
  <c r="B81" i="11"/>
  <c r="D80" i="11"/>
  <c r="B80" i="11"/>
  <c r="D79" i="11"/>
  <c r="B79" i="11"/>
  <c r="D78" i="11"/>
  <c r="B78" i="11"/>
  <c r="D77" i="11"/>
  <c r="B77" i="11"/>
  <c r="D76" i="11"/>
  <c r="B76" i="11"/>
  <c r="D75" i="11"/>
  <c r="B75" i="11"/>
  <c r="D74" i="11"/>
  <c r="B74" i="11"/>
  <c r="D73" i="11"/>
  <c r="B73" i="11"/>
  <c r="D72" i="11"/>
  <c r="B72" i="11"/>
  <c r="D67" i="11"/>
  <c r="B67" i="11"/>
  <c r="D66" i="11"/>
  <c r="B66" i="11"/>
  <c r="D65" i="11"/>
  <c r="B65" i="11"/>
  <c r="D64" i="11"/>
  <c r="B64" i="11"/>
  <c r="D71" i="11"/>
  <c r="B71" i="11"/>
  <c r="D63" i="11"/>
  <c r="B63" i="11"/>
  <c r="D70" i="11"/>
  <c r="B70" i="11"/>
  <c r="D39" i="11"/>
  <c r="B39" i="11"/>
  <c r="D46" i="11"/>
  <c r="B46" i="11"/>
  <c r="D62" i="11"/>
  <c r="B62" i="11"/>
  <c r="D40" i="11"/>
  <c r="B40" i="11"/>
  <c r="D69" i="11"/>
  <c r="B69" i="11"/>
  <c r="D68" i="11"/>
  <c r="B68" i="11"/>
  <c r="D61" i="11"/>
  <c r="B61" i="11"/>
  <c r="D60" i="11"/>
  <c r="B60" i="11"/>
  <c r="D59" i="11"/>
  <c r="B59" i="11"/>
  <c r="D45" i="11"/>
  <c r="B45" i="11"/>
  <c r="D58" i="11"/>
  <c r="B58" i="11"/>
  <c r="D57" i="11"/>
  <c r="B57" i="11"/>
  <c r="D44" i="11"/>
  <c r="B44" i="11"/>
  <c r="D43" i="11"/>
  <c r="B43" i="11"/>
  <c r="D42" i="11"/>
  <c r="B42" i="11"/>
  <c r="D41" i="11"/>
  <c r="B41" i="11"/>
  <c r="D28" i="11"/>
  <c r="B28" i="11"/>
  <c r="D38" i="11"/>
  <c r="B38" i="11"/>
  <c r="D37" i="11"/>
  <c r="B37" i="11"/>
  <c r="D36" i="11"/>
  <c r="B36" i="11"/>
  <c r="D27" i="11"/>
  <c r="B27" i="11"/>
  <c r="D26" i="11"/>
  <c r="B26" i="11"/>
  <c r="D20" i="11"/>
  <c r="B20" i="11"/>
  <c r="D35" i="11"/>
  <c r="B35" i="11"/>
  <c r="D34" i="11"/>
  <c r="B34" i="11"/>
  <c r="D25" i="11"/>
  <c r="B25" i="11"/>
  <c r="D33" i="11"/>
  <c r="B33" i="11"/>
  <c r="D5" i="11"/>
  <c r="B5" i="11"/>
  <c r="D19" i="11"/>
  <c r="B19" i="11"/>
  <c r="D32" i="11"/>
  <c r="B32" i="11"/>
  <c r="D18" i="11"/>
  <c r="B18" i="11"/>
  <c r="D4" i="11"/>
  <c r="B4" i="11"/>
  <c r="D17" i="11"/>
  <c r="B17" i="11"/>
  <c r="D31" i="11"/>
  <c r="B31" i="11"/>
  <c r="D16" i="11"/>
  <c r="B16" i="11"/>
  <c r="D30" i="11"/>
  <c r="B30" i="11"/>
  <c r="D29" i="11"/>
  <c r="B29" i="11"/>
  <c r="D3" i="11"/>
  <c r="B3" i="11"/>
  <c r="D15" i="11"/>
  <c r="B15" i="11"/>
  <c r="D8" i="11"/>
  <c r="B8" i="11"/>
  <c r="D24" i="11"/>
  <c r="B24" i="11"/>
  <c r="D14" i="11"/>
  <c r="B14" i="11"/>
  <c r="D13" i="11"/>
  <c r="B13" i="11"/>
  <c r="D23" i="11"/>
  <c r="B23" i="11"/>
  <c r="D7" i="11"/>
  <c r="B7" i="11"/>
  <c r="D12" i="11"/>
  <c r="B12" i="11"/>
  <c r="D11" i="11"/>
  <c r="B11" i="11"/>
  <c r="D6" i="11"/>
  <c r="B6" i="11"/>
  <c r="D2" i="11"/>
  <c r="B2" i="11"/>
  <c r="D10" i="11"/>
  <c r="B10" i="11"/>
  <c r="D21" i="11"/>
  <c r="B21" i="11"/>
  <c r="D22" i="11"/>
  <c r="B22" i="11"/>
  <c r="D9" i="11"/>
  <c r="B9" i="11"/>
  <c r="E129" i="14" l="1"/>
  <c r="F129" i="14" s="1"/>
  <c r="E126" i="14"/>
  <c r="F126" i="14" s="1"/>
  <c r="E6" i="14"/>
  <c r="F6" i="14" s="1"/>
  <c r="E14" i="14"/>
  <c r="F14" i="14" s="1"/>
  <c r="E83" i="14"/>
  <c r="F83" i="14" s="1"/>
  <c r="E36" i="13"/>
  <c r="F36" i="13" s="1"/>
  <c r="E25" i="13"/>
  <c r="F25" i="13" s="1"/>
  <c r="E96" i="13"/>
  <c r="F96" i="13" s="1"/>
  <c r="E106" i="13"/>
  <c r="F106" i="13" s="1"/>
  <c r="E43" i="12"/>
  <c r="F43" i="12" s="1"/>
  <c r="E72" i="12"/>
  <c r="F72" i="12" s="1"/>
  <c r="E78" i="12"/>
  <c r="F78" i="12" s="1"/>
  <c r="E50" i="12"/>
  <c r="F50" i="12" s="1"/>
  <c r="E99" i="12"/>
  <c r="F99" i="12" s="1"/>
  <c r="E111" i="12"/>
  <c r="F111" i="12" s="1"/>
  <c r="E33" i="12"/>
  <c r="F33" i="12" s="1"/>
  <c r="E137" i="12"/>
  <c r="F137" i="12" s="1"/>
  <c r="E35" i="14"/>
  <c r="F35" i="14" s="1"/>
  <c r="E84" i="14"/>
  <c r="F84" i="14" s="1"/>
  <c r="E58" i="14"/>
  <c r="F58" i="14" s="1"/>
  <c r="E21" i="13"/>
  <c r="F21" i="13" s="1"/>
  <c r="E35" i="13"/>
  <c r="F35" i="13" s="1"/>
  <c r="E88" i="13"/>
  <c r="F88" i="13" s="1"/>
  <c r="E93" i="13"/>
  <c r="F93" i="13" s="1"/>
  <c r="E54" i="13"/>
  <c r="F54" i="13" s="1"/>
  <c r="E28" i="13"/>
  <c r="F28" i="13" s="1"/>
  <c r="E29" i="13"/>
  <c r="F29" i="13" s="1"/>
  <c r="E53" i="13"/>
  <c r="F53" i="13" s="1"/>
  <c r="E30" i="13"/>
  <c r="F30" i="13" s="1"/>
  <c r="E44" i="13"/>
  <c r="F44" i="13" s="1"/>
  <c r="E83" i="13"/>
  <c r="F83" i="13" s="1"/>
  <c r="E47" i="13"/>
  <c r="F47" i="13" s="1"/>
  <c r="E85" i="13"/>
  <c r="F85" i="13" s="1"/>
  <c r="E89" i="13"/>
  <c r="F89" i="13" s="1"/>
  <c r="E63" i="13"/>
  <c r="F63" i="13" s="1"/>
  <c r="E122" i="13"/>
  <c r="F122" i="13" s="1"/>
  <c r="E40" i="13"/>
  <c r="F40" i="13" s="1"/>
  <c r="E45" i="13"/>
  <c r="F45" i="13" s="1"/>
  <c r="E77" i="13"/>
  <c r="F77" i="13" s="1"/>
  <c r="E34" i="13"/>
  <c r="F34" i="13" s="1"/>
  <c r="E12" i="13"/>
  <c r="F12" i="13" s="1"/>
  <c r="E21" i="12"/>
  <c r="F21" i="12" s="1"/>
  <c r="E23" i="12"/>
  <c r="E32" i="12"/>
  <c r="F32" i="12" s="1"/>
  <c r="E65" i="13"/>
  <c r="F65" i="13" s="1"/>
  <c r="E133" i="13"/>
  <c r="F133" i="13" s="1"/>
  <c r="E94" i="13"/>
  <c r="F94" i="13" s="1"/>
  <c r="E104" i="13"/>
  <c r="F104" i="13" s="1"/>
  <c r="E114" i="13"/>
  <c r="F114" i="13" s="1"/>
  <c r="E50" i="13"/>
  <c r="F50" i="13" s="1"/>
  <c r="E3" i="13"/>
  <c r="F3" i="13" s="1"/>
  <c r="E27" i="13"/>
  <c r="F27" i="13" s="1"/>
  <c r="E87" i="13"/>
  <c r="F87" i="13" s="1"/>
  <c r="E95" i="13"/>
  <c r="F95" i="13" s="1"/>
  <c r="E75" i="13"/>
  <c r="F75" i="13" s="1"/>
  <c r="E116" i="13"/>
  <c r="F116" i="13" s="1"/>
  <c r="E127" i="13"/>
  <c r="F127" i="13" s="1"/>
  <c r="E140" i="13"/>
  <c r="F140" i="13" s="1"/>
  <c r="E96" i="14"/>
  <c r="F96" i="14" s="1"/>
  <c r="E63" i="14"/>
  <c r="F63" i="14" s="1"/>
  <c r="E136" i="14"/>
  <c r="F136" i="14" s="1"/>
  <c r="E2" i="14"/>
  <c r="F2" i="14" s="1"/>
  <c r="E28" i="14"/>
  <c r="F28" i="14" s="1"/>
  <c r="E97" i="14"/>
  <c r="F97" i="14" s="1"/>
  <c r="E137" i="14"/>
  <c r="F137" i="14" s="1"/>
  <c r="E53" i="14"/>
  <c r="F53" i="14" s="1"/>
  <c r="E79" i="14"/>
  <c r="F79" i="14" s="1"/>
  <c r="E7" i="14"/>
  <c r="F7" i="14" s="1"/>
  <c r="E45" i="14"/>
  <c r="F45" i="14" s="1"/>
  <c r="E47" i="14"/>
  <c r="F47" i="14" s="1"/>
  <c r="E33" i="14"/>
  <c r="F33" i="14" s="1"/>
  <c r="E4" i="14"/>
  <c r="F4" i="14" s="1"/>
  <c r="E36" i="14"/>
  <c r="F36" i="14" s="1"/>
  <c r="E38" i="14"/>
  <c r="F38" i="14" s="1"/>
  <c r="E67" i="14"/>
  <c r="F67" i="14" s="1"/>
  <c r="E76" i="14"/>
  <c r="F76" i="14" s="1"/>
  <c r="E141" i="14"/>
  <c r="F141" i="14" s="1"/>
  <c r="E22" i="14"/>
  <c r="F22" i="14" s="1"/>
  <c r="E12" i="14"/>
  <c r="F12" i="14" s="1"/>
  <c r="E24" i="14"/>
  <c r="F24" i="14" s="1"/>
  <c r="E112" i="14"/>
  <c r="F112" i="14" s="1"/>
  <c r="E139" i="14"/>
  <c r="F139" i="14" s="1"/>
  <c r="E89" i="14"/>
  <c r="F89" i="14" s="1"/>
  <c r="E16" i="14"/>
  <c r="F16" i="14" s="1"/>
  <c r="E18" i="14"/>
  <c r="F18" i="14" s="1"/>
  <c r="E68" i="14"/>
  <c r="F68" i="14" s="1"/>
  <c r="E70" i="14"/>
  <c r="F70" i="14" s="1"/>
  <c r="E54" i="14"/>
  <c r="F54" i="14" s="1"/>
  <c r="E43" i="14"/>
  <c r="F43" i="14" s="1"/>
  <c r="E142" i="14"/>
  <c r="F142" i="14" s="1"/>
  <c r="E75" i="14"/>
  <c r="F75" i="14" s="1"/>
  <c r="E51" i="14"/>
  <c r="F51" i="14" s="1"/>
  <c r="E27" i="14"/>
  <c r="F27" i="14" s="1"/>
  <c r="E69" i="14"/>
  <c r="F69" i="14" s="1"/>
  <c r="E90" i="14"/>
  <c r="F90" i="14" s="1"/>
  <c r="E15" i="14"/>
  <c r="F15" i="14" s="1"/>
  <c r="E103" i="14"/>
  <c r="F103" i="14" s="1"/>
  <c r="E111" i="14"/>
  <c r="F111" i="14" s="1"/>
  <c r="E61" i="13"/>
  <c r="F61" i="13" s="1"/>
  <c r="E110" i="13"/>
  <c r="F110" i="13" s="1"/>
  <c r="E121" i="13"/>
  <c r="F121" i="13" s="1"/>
  <c r="E79" i="13"/>
  <c r="F79" i="13" s="1"/>
  <c r="E66" i="13"/>
  <c r="F66" i="13" s="1"/>
  <c r="E132" i="13"/>
  <c r="F132" i="13" s="1"/>
  <c r="E8" i="13"/>
  <c r="F8" i="13" s="1"/>
  <c r="E82" i="13"/>
  <c r="F82" i="13" s="1"/>
  <c r="E57" i="13"/>
  <c r="F57" i="13" s="1"/>
  <c r="E48" i="13"/>
  <c r="F48" i="13" s="1"/>
  <c r="E134" i="13"/>
  <c r="F134" i="13" s="1"/>
  <c r="E70" i="13"/>
  <c r="F70" i="13" s="1"/>
  <c r="E2" i="13"/>
  <c r="F2" i="13" s="1"/>
  <c r="E24" i="13"/>
  <c r="F24" i="13" s="1"/>
  <c r="E49" i="13"/>
  <c r="F49" i="13" s="1"/>
  <c r="E52" i="13"/>
  <c r="F52" i="13" s="1"/>
  <c r="E41" i="13"/>
  <c r="F41" i="13" s="1"/>
  <c r="E46" i="13"/>
  <c r="F46" i="13" s="1"/>
  <c r="E59" i="13"/>
  <c r="F59" i="13" s="1"/>
  <c r="E90" i="13"/>
  <c r="F90" i="13" s="1"/>
  <c r="E139" i="13"/>
  <c r="F139" i="13" s="1"/>
  <c r="E74" i="13"/>
  <c r="F74" i="13" s="1"/>
  <c r="E123" i="13"/>
  <c r="F123" i="13" s="1"/>
  <c r="E10" i="13"/>
  <c r="F10" i="13" s="1"/>
  <c r="E32" i="13"/>
  <c r="F32" i="13" s="1"/>
  <c r="E22" i="13"/>
  <c r="F22" i="13" s="1"/>
  <c r="E51" i="13"/>
  <c r="F51" i="13" s="1"/>
  <c r="E37" i="13"/>
  <c r="F37" i="13" s="1"/>
  <c r="E31" i="13"/>
  <c r="F31" i="13" s="1"/>
  <c r="E91" i="13"/>
  <c r="F91" i="13" s="1"/>
  <c r="E111" i="13"/>
  <c r="F111" i="13" s="1"/>
  <c r="E67" i="13"/>
  <c r="F67" i="13" s="1"/>
  <c r="E142" i="13"/>
  <c r="F142" i="13" s="1"/>
  <c r="E98" i="12"/>
  <c r="F98" i="12" s="1"/>
  <c r="E104" i="12"/>
  <c r="F104" i="12" s="1"/>
  <c r="E110" i="12"/>
  <c r="F110" i="12" s="1"/>
  <c r="E127" i="12"/>
  <c r="F127" i="12" s="1"/>
  <c r="E7" i="12"/>
  <c r="F7" i="12" s="1"/>
  <c r="E13" i="12"/>
  <c r="F13" i="12" s="1"/>
  <c r="E31" i="12"/>
  <c r="F31" i="12" s="1"/>
  <c r="E83" i="12"/>
  <c r="F83" i="12" s="1"/>
  <c r="E106" i="12"/>
  <c r="F106" i="12" s="1"/>
  <c r="E129" i="12"/>
  <c r="F129" i="12" s="1"/>
  <c r="E17" i="12"/>
  <c r="F17" i="12" s="1"/>
  <c r="E46" i="12"/>
  <c r="F46" i="12" s="1"/>
  <c r="E49" i="12"/>
  <c r="F49" i="12" s="1"/>
  <c r="E36" i="12"/>
  <c r="F36" i="12" s="1"/>
  <c r="E108" i="12"/>
  <c r="F108" i="12" s="1"/>
  <c r="E139" i="12"/>
  <c r="F139" i="12" s="1"/>
  <c r="E68" i="12"/>
  <c r="F68" i="12" s="1"/>
  <c r="E144" i="11"/>
  <c r="F144" i="11" s="1"/>
  <c r="E83" i="11"/>
  <c r="F83" i="11" s="1"/>
  <c r="E22" i="11"/>
  <c r="F22" i="11" s="1"/>
  <c r="E23" i="11"/>
  <c r="F23" i="11" s="1"/>
  <c r="E114" i="11"/>
  <c r="F114" i="11" s="1"/>
  <c r="E143" i="11"/>
  <c r="F143" i="11" s="1"/>
  <c r="E3" i="11"/>
  <c r="F3" i="11" s="1"/>
  <c r="E86" i="11"/>
  <c r="F86" i="11" s="1"/>
  <c r="E115" i="11"/>
  <c r="F115" i="11" s="1"/>
  <c r="E121" i="11"/>
  <c r="F121" i="11" s="1"/>
  <c r="E129" i="11"/>
  <c r="F129" i="11" s="1"/>
  <c r="E58" i="13"/>
  <c r="F58" i="13" s="1"/>
  <c r="E71" i="13"/>
  <c r="F71" i="13" s="1"/>
  <c r="E99" i="13"/>
  <c r="F99" i="13" s="1"/>
  <c r="E100" i="13"/>
  <c r="F100" i="13" s="1"/>
  <c r="E102" i="13"/>
  <c r="F102" i="13" s="1"/>
  <c r="E107" i="13"/>
  <c r="F107" i="13" s="1"/>
  <c r="E109" i="13"/>
  <c r="F109" i="13" s="1"/>
  <c r="E113" i="13"/>
  <c r="F113" i="13" s="1"/>
  <c r="E135" i="13"/>
  <c r="F135" i="13" s="1"/>
  <c r="E144" i="13"/>
  <c r="F144" i="13" s="1"/>
  <c r="E43" i="13"/>
  <c r="F43" i="13" s="1"/>
  <c r="E80" i="13"/>
  <c r="F80" i="13" s="1"/>
  <c r="E137" i="13"/>
  <c r="F137" i="13" s="1"/>
  <c r="E4" i="13"/>
  <c r="F4" i="13" s="1"/>
  <c r="E23" i="13"/>
  <c r="F23" i="13" s="1"/>
  <c r="E5" i="13"/>
  <c r="F5" i="13" s="1"/>
  <c r="E20" i="13"/>
  <c r="F20" i="13" s="1"/>
  <c r="E39" i="13"/>
  <c r="F39" i="13" s="1"/>
  <c r="E56" i="13"/>
  <c r="F56" i="13" s="1"/>
  <c r="E69" i="13"/>
  <c r="F69" i="13" s="1"/>
  <c r="E92" i="13"/>
  <c r="F92" i="13" s="1"/>
  <c r="E64" i="13"/>
  <c r="F64" i="13" s="1"/>
  <c r="E78" i="13"/>
  <c r="F78" i="13" s="1"/>
  <c r="E125" i="13"/>
  <c r="F125" i="13" s="1"/>
  <c r="E13" i="13"/>
  <c r="F13" i="13" s="1"/>
  <c r="E103" i="13"/>
  <c r="F103" i="13" s="1"/>
  <c r="E76" i="13"/>
  <c r="F76" i="13" s="1"/>
  <c r="E118" i="13"/>
  <c r="F118" i="13" s="1"/>
  <c r="E138" i="13"/>
  <c r="F138" i="13" s="1"/>
  <c r="E72" i="13"/>
  <c r="F72" i="13" s="1"/>
  <c r="E6" i="13"/>
  <c r="F6" i="13" s="1"/>
  <c r="E26" i="13"/>
  <c r="F26" i="13" s="1"/>
  <c r="E86" i="13"/>
  <c r="F86" i="13" s="1"/>
  <c r="E115" i="13"/>
  <c r="F115" i="13" s="1"/>
  <c r="E81" i="13"/>
  <c r="F81" i="13" s="1"/>
  <c r="E143" i="13"/>
  <c r="F143" i="13" s="1"/>
  <c r="E126" i="13"/>
  <c r="F126" i="13" s="1"/>
  <c r="E11" i="13"/>
  <c r="F11" i="13" s="1"/>
  <c r="E16" i="13"/>
  <c r="F16" i="13" s="1"/>
  <c r="E7" i="13"/>
  <c r="F7" i="13" s="1"/>
  <c r="E18" i="13"/>
  <c r="F18" i="13" s="1"/>
  <c r="E62" i="13"/>
  <c r="F62" i="13" s="1"/>
  <c r="E33" i="13"/>
  <c r="F33" i="13" s="1"/>
  <c r="E14" i="13"/>
  <c r="F14" i="13" s="1"/>
  <c r="E15" i="13"/>
  <c r="F15" i="13" s="1"/>
  <c r="E17" i="13"/>
  <c r="F17" i="13" s="1"/>
  <c r="E19" i="13"/>
  <c r="F19" i="13" s="1"/>
  <c r="E42" i="13"/>
  <c r="F42" i="13" s="1"/>
  <c r="E84" i="13"/>
  <c r="F84" i="13" s="1"/>
  <c r="E97" i="13"/>
  <c r="F97" i="13" s="1"/>
  <c r="E73" i="13"/>
  <c r="F73" i="13" s="1"/>
  <c r="E119" i="13"/>
  <c r="F119" i="13" s="1"/>
  <c r="E130" i="13"/>
  <c r="F130" i="13" s="1"/>
  <c r="E141" i="13"/>
  <c r="F141" i="13" s="1"/>
  <c r="E8" i="14"/>
  <c r="F8" i="14" s="1"/>
  <c r="E17" i="14"/>
  <c r="F17" i="14" s="1"/>
  <c r="E20" i="14"/>
  <c r="F20" i="14" s="1"/>
  <c r="E39" i="14"/>
  <c r="F39" i="14" s="1"/>
  <c r="E72" i="14"/>
  <c r="F72" i="14" s="1"/>
  <c r="E73" i="14"/>
  <c r="F73" i="14" s="1"/>
  <c r="E55" i="14"/>
  <c r="F55" i="14" s="1"/>
  <c r="E88" i="14"/>
  <c r="F88" i="14" s="1"/>
  <c r="E99" i="14"/>
  <c r="F99" i="14" s="1"/>
  <c r="E60" i="14"/>
  <c r="F60" i="14" s="1"/>
  <c r="E119" i="14"/>
  <c r="F119" i="14" s="1"/>
  <c r="E26" i="14"/>
  <c r="F26" i="14" s="1"/>
  <c r="E21" i="14"/>
  <c r="F21" i="14" s="1"/>
  <c r="E48" i="14"/>
  <c r="F48" i="14" s="1"/>
  <c r="E66" i="14"/>
  <c r="F66" i="14" s="1"/>
  <c r="E50" i="14"/>
  <c r="F50" i="14" s="1"/>
  <c r="E78" i="14"/>
  <c r="F78" i="14" s="1"/>
  <c r="E80" i="14"/>
  <c r="F80" i="14" s="1"/>
  <c r="E56" i="14"/>
  <c r="F56" i="14" s="1"/>
  <c r="E110" i="14"/>
  <c r="F110" i="14" s="1"/>
  <c r="E130" i="14"/>
  <c r="F130" i="14" s="1"/>
  <c r="E140" i="14"/>
  <c r="F140" i="14" s="1"/>
  <c r="E3" i="14"/>
  <c r="F3" i="14" s="1"/>
  <c r="E11" i="14"/>
  <c r="F11" i="14" s="1"/>
  <c r="E46" i="14"/>
  <c r="F46" i="14" s="1"/>
  <c r="E91" i="14"/>
  <c r="F91" i="14" s="1"/>
  <c r="E94" i="14"/>
  <c r="F94" i="14" s="1"/>
  <c r="E98" i="14"/>
  <c r="F98" i="14" s="1"/>
  <c r="E113" i="14"/>
  <c r="F113" i="14" s="1"/>
  <c r="E117" i="14"/>
  <c r="F117" i="14" s="1"/>
  <c r="E123" i="14"/>
  <c r="F123" i="14" s="1"/>
  <c r="E125" i="14"/>
  <c r="F125" i="14" s="1"/>
  <c r="E128" i="14"/>
  <c r="F128" i="14" s="1"/>
  <c r="E65" i="14"/>
  <c r="F65" i="14" s="1"/>
  <c r="E135" i="14"/>
  <c r="F135" i="14" s="1"/>
  <c r="E32" i="14"/>
  <c r="F32" i="14" s="1"/>
  <c r="E86" i="14"/>
  <c r="F86" i="14" s="1"/>
  <c r="E102" i="14"/>
  <c r="F102" i="14" s="1"/>
  <c r="G58" i="14"/>
  <c r="E9" i="14"/>
  <c r="F9" i="14" s="1"/>
  <c r="E23" i="14"/>
  <c r="F23" i="14" s="1"/>
  <c r="E34" i="14"/>
  <c r="F34" i="14" s="1"/>
  <c r="E71" i="14"/>
  <c r="F71" i="14" s="1"/>
  <c r="E82" i="14"/>
  <c r="F82" i="14" s="1"/>
  <c r="E92" i="14"/>
  <c r="F92" i="14" s="1"/>
  <c r="E95" i="14"/>
  <c r="F95" i="14" s="1"/>
  <c r="E59" i="14"/>
  <c r="F59" i="14" s="1"/>
  <c r="E108" i="14"/>
  <c r="F108" i="14" s="1"/>
  <c r="E118" i="14"/>
  <c r="F118" i="14" s="1"/>
  <c r="E124" i="14"/>
  <c r="F124" i="14" s="1"/>
  <c r="E132" i="14"/>
  <c r="F132" i="14" s="1"/>
  <c r="E10" i="14"/>
  <c r="F10" i="14" s="1"/>
  <c r="E31" i="14"/>
  <c r="F31" i="14" s="1"/>
  <c r="E37" i="14"/>
  <c r="F37" i="14" s="1"/>
  <c r="E49" i="14"/>
  <c r="F49" i="14" s="1"/>
  <c r="E52" i="14"/>
  <c r="F52" i="14" s="1"/>
  <c r="E77" i="14"/>
  <c r="F77" i="14" s="1"/>
  <c r="E85" i="14"/>
  <c r="F85" i="14" s="1"/>
  <c r="E93" i="14"/>
  <c r="F93" i="14" s="1"/>
  <c r="E104" i="14"/>
  <c r="F104" i="14" s="1"/>
  <c r="E109" i="14"/>
  <c r="F109" i="14" s="1"/>
  <c r="E115" i="14"/>
  <c r="F115" i="14" s="1"/>
  <c r="E122" i="14"/>
  <c r="F122" i="14" s="1"/>
  <c r="E133" i="14"/>
  <c r="F133" i="14" s="1"/>
  <c r="E19" i="14"/>
  <c r="F19" i="14" s="1"/>
  <c r="E41" i="14"/>
  <c r="F41" i="14" s="1"/>
  <c r="E5" i="14"/>
  <c r="F5" i="14" s="1"/>
  <c r="E40" i="14"/>
  <c r="F40" i="14" s="1"/>
  <c r="E13" i="14"/>
  <c r="F13" i="14" s="1"/>
  <c r="E105" i="14"/>
  <c r="F105" i="14" s="1"/>
  <c r="E62" i="14"/>
  <c r="F62" i="14" s="1"/>
  <c r="E127" i="14"/>
  <c r="F127" i="14" s="1"/>
  <c r="E100" i="14"/>
  <c r="F100" i="14" s="1"/>
  <c r="E107" i="14"/>
  <c r="F107" i="14" s="1"/>
  <c r="E114" i="14"/>
  <c r="F114" i="14" s="1"/>
  <c r="E121" i="14"/>
  <c r="F121" i="14" s="1"/>
  <c r="E64" i="14"/>
  <c r="F64" i="14" s="1"/>
  <c r="E131" i="14"/>
  <c r="F131" i="14" s="1"/>
  <c r="E101" i="14"/>
  <c r="F101" i="14" s="1"/>
  <c r="E106" i="14"/>
  <c r="F106" i="14" s="1"/>
  <c r="E61" i="14"/>
  <c r="F61" i="14" s="1"/>
  <c r="E120" i="14"/>
  <c r="F120" i="14" s="1"/>
  <c r="E134" i="14"/>
  <c r="F134" i="14" s="1"/>
  <c r="E25" i="14"/>
  <c r="F25" i="14" s="1"/>
  <c r="E29" i="14"/>
  <c r="F29" i="14" s="1"/>
  <c r="E30" i="14"/>
  <c r="F30" i="14" s="1"/>
  <c r="E42" i="14"/>
  <c r="F42" i="14" s="1"/>
  <c r="E74" i="14"/>
  <c r="F74" i="14" s="1"/>
  <c r="E81" i="14"/>
  <c r="F81" i="14" s="1"/>
  <c r="E87" i="14"/>
  <c r="F87" i="14" s="1"/>
  <c r="E57" i="14"/>
  <c r="F57" i="14" s="1"/>
  <c r="E44" i="14"/>
  <c r="F44" i="14" s="1"/>
  <c r="E116" i="14"/>
  <c r="F116" i="14" s="1"/>
  <c r="E138" i="14"/>
  <c r="F138" i="14" s="1"/>
  <c r="E142" i="11"/>
  <c r="F142" i="11" s="1"/>
  <c r="E98" i="11"/>
  <c r="F98" i="11" s="1"/>
  <c r="E105" i="11"/>
  <c r="F105" i="11" s="1"/>
  <c r="E113" i="11"/>
  <c r="F113" i="11" s="1"/>
  <c r="E126" i="11"/>
  <c r="F126" i="11" s="1"/>
  <c r="E55" i="11"/>
  <c r="F55" i="11" s="1"/>
  <c r="E14" i="11"/>
  <c r="F14" i="11" s="1"/>
  <c r="E29" i="11"/>
  <c r="F29" i="11" s="1"/>
  <c r="E19" i="11"/>
  <c r="F19" i="11" s="1"/>
  <c r="E44" i="11"/>
  <c r="F44" i="11" s="1"/>
  <c r="E69" i="11"/>
  <c r="F69" i="11" s="1"/>
  <c r="E64" i="11"/>
  <c r="F64" i="11" s="1"/>
  <c r="E84" i="11"/>
  <c r="F84" i="11" s="1"/>
  <c r="E92" i="11"/>
  <c r="F92" i="11" s="1"/>
  <c r="E99" i="11"/>
  <c r="F99" i="11" s="1"/>
  <c r="E31" i="11"/>
  <c r="F31" i="11" s="1"/>
  <c r="E38" i="11"/>
  <c r="F38" i="11" s="1"/>
  <c r="E45" i="11"/>
  <c r="F45" i="11" s="1"/>
  <c r="E46" i="11"/>
  <c r="F46" i="11" s="1"/>
  <c r="E79" i="11"/>
  <c r="F79" i="11" s="1"/>
  <c r="E27" i="11"/>
  <c r="F27" i="11" s="1"/>
  <c r="E2" i="11"/>
  <c r="F2" i="11" s="1"/>
  <c r="E30" i="11"/>
  <c r="F30" i="11" s="1"/>
  <c r="E5" i="11"/>
  <c r="F5" i="11" s="1"/>
  <c r="E57" i="11"/>
  <c r="F57" i="11" s="1"/>
  <c r="E87" i="11"/>
  <c r="F87" i="11" s="1"/>
  <c r="E47" i="11"/>
  <c r="F47" i="11" s="1"/>
  <c r="E7" i="11"/>
  <c r="F7" i="11" s="1"/>
  <c r="E12" i="11"/>
  <c r="F12" i="11" s="1"/>
  <c r="E34" i="11"/>
  <c r="F34" i="11" s="1"/>
  <c r="E28" i="11"/>
  <c r="F28" i="11" s="1"/>
  <c r="E39" i="11"/>
  <c r="F39" i="11" s="1"/>
  <c r="E65" i="11"/>
  <c r="F65" i="11" s="1"/>
  <c r="E77" i="11"/>
  <c r="F77" i="11" s="1"/>
  <c r="E106" i="11"/>
  <c r="F106" i="11" s="1"/>
  <c r="E109" i="11"/>
  <c r="F109" i="11" s="1"/>
  <c r="E49" i="11"/>
  <c r="F49" i="11" s="1"/>
  <c r="E127" i="11"/>
  <c r="F127" i="11" s="1"/>
  <c r="E91" i="11"/>
  <c r="F91" i="11" s="1"/>
  <c r="E32" i="11"/>
  <c r="F32" i="11" s="1"/>
  <c r="E26" i="11"/>
  <c r="F26" i="11" s="1"/>
  <c r="E68" i="11"/>
  <c r="F68" i="11" s="1"/>
  <c r="E85" i="11"/>
  <c r="F85" i="11" s="1"/>
  <c r="E116" i="11"/>
  <c r="F116" i="11" s="1"/>
  <c r="E76" i="11"/>
  <c r="F76" i="11" s="1"/>
  <c r="E21" i="11"/>
  <c r="F21" i="11" s="1"/>
  <c r="E43" i="11"/>
  <c r="F43" i="11" s="1"/>
  <c r="E71" i="11"/>
  <c r="F71" i="11" s="1"/>
  <c r="E16" i="11"/>
  <c r="F16" i="11" s="1"/>
  <c r="E33" i="11"/>
  <c r="F33" i="11" s="1"/>
  <c r="E37" i="11"/>
  <c r="F37" i="11" s="1"/>
  <c r="E58" i="11"/>
  <c r="F58" i="11" s="1"/>
  <c r="E75" i="11"/>
  <c r="F75" i="11" s="1"/>
  <c r="E95" i="11"/>
  <c r="F95" i="11" s="1"/>
  <c r="E100" i="11"/>
  <c r="F100" i="11" s="1"/>
  <c r="E107" i="11"/>
  <c r="F107" i="11" s="1"/>
  <c r="E125" i="11"/>
  <c r="F125" i="11" s="1"/>
  <c r="E52" i="11"/>
  <c r="F52" i="11" s="1"/>
  <c r="E36" i="11"/>
  <c r="F36" i="11" s="1"/>
  <c r="E62" i="11"/>
  <c r="F62" i="11" s="1"/>
  <c r="E72" i="11"/>
  <c r="F72" i="11" s="1"/>
  <c r="E94" i="11"/>
  <c r="F94" i="11" s="1"/>
  <c r="E102" i="11"/>
  <c r="F102" i="11" s="1"/>
  <c r="E124" i="11"/>
  <c r="F124" i="11" s="1"/>
  <c r="E133" i="11"/>
  <c r="F133" i="11" s="1"/>
  <c r="E53" i="11"/>
  <c r="F53" i="11" s="1"/>
  <c r="E24" i="11"/>
  <c r="F24" i="11" s="1"/>
  <c r="E66" i="11"/>
  <c r="F66" i="11" s="1"/>
  <c r="E80" i="11"/>
  <c r="F80" i="11" s="1"/>
  <c r="E48" i="11"/>
  <c r="F48" i="11" s="1"/>
  <c r="E110" i="11"/>
  <c r="F110" i="11" s="1"/>
  <c r="E50" i="11"/>
  <c r="F50" i="11" s="1"/>
  <c r="E122" i="11"/>
  <c r="F122" i="11" s="1"/>
  <c r="E56" i="11"/>
  <c r="F56" i="11" s="1"/>
  <c r="E59" i="11"/>
  <c r="F59" i="11" s="1"/>
  <c r="E78" i="11"/>
  <c r="F78" i="11" s="1"/>
  <c r="E88" i="11"/>
  <c r="F88" i="11" s="1"/>
  <c r="E108" i="11"/>
  <c r="F108" i="11" s="1"/>
  <c r="E117" i="11"/>
  <c r="F117" i="11" s="1"/>
  <c r="E130" i="11"/>
  <c r="F130" i="11" s="1"/>
  <c r="E135" i="11"/>
  <c r="F135" i="11" s="1"/>
  <c r="E10" i="11"/>
  <c r="F10" i="11" s="1"/>
  <c r="E13" i="11"/>
  <c r="F13" i="11" s="1"/>
  <c r="E17" i="11"/>
  <c r="F17" i="11" s="1"/>
  <c r="E25" i="11"/>
  <c r="F25" i="11" s="1"/>
  <c r="E9" i="11"/>
  <c r="F9" i="11" s="1"/>
  <c r="E40" i="11"/>
  <c r="F40" i="11" s="1"/>
  <c r="E67" i="11"/>
  <c r="F67" i="11" s="1"/>
  <c r="E93" i="11"/>
  <c r="F93" i="11" s="1"/>
  <c r="E101" i="11"/>
  <c r="F101" i="11" s="1"/>
  <c r="E119" i="11"/>
  <c r="F119" i="11" s="1"/>
  <c r="E131" i="11"/>
  <c r="F131" i="11" s="1"/>
  <c r="E11" i="11"/>
  <c r="F11" i="11" s="1"/>
  <c r="E18" i="11"/>
  <c r="F18" i="11" s="1"/>
  <c r="E63" i="11"/>
  <c r="F63" i="11" s="1"/>
  <c r="E42" i="11"/>
  <c r="F42" i="11" s="1"/>
  <c r="E82" i="11"/>
  <c r="F82" i="11" s="1"/>
  <c r="E97" i="11"/>
  <c r="F97" i="11" s="1"/>
  <c r="E112" i="11"/>
  <c r="F112" i="11" s="1"/>
  <c r="E51" i="11"/>
  <c r="F51" i="11" s="1"/>
  <c r="E54" i="11"/>
  <c r="F54" i="11" s="1"/>
  <c r="E139" i="11"/>
  <c r="F139" i="11" s="1"/>
  <c r="E141" i="11"/>
  <c r="F141" i="11" s="1"/>
  <c r="E20" i="11"/>
  <c r="F20" i="11" s="1"/>
  <c r="E61" i="11"/>
  <c r="F61" i="11" s="1"/>
  <c r="E90" i="11"/>
  <c r="F90" i="11" s="1"/>
  <c r="E104" i="11"/>
  <c r="F104" i="11" s="1"/>
  <c r="E15" i="11"/>
  <c r="F15" i="11" s="1"/>
  <c r="E74" i="11"/>
  <c r="F74" i="11" s="1"/>
  <c r="E132" i="11"/>
  <c r="F132" i="11" s="1"/>
  <c r="E137" i="11"/>
  <c r="F137" i="11" s="1"/>
  <c r="E120" i="11"/>
  <c r="F120" i="11" s="1"/>
  <c r="E134" i="11"/>
  <c r="F134" i="11" s="1"/>
  <c r="E140" i="11"/>
  <c r="F140" i="11" s="1"/>
  <c r="E128" i="11"/>
  <c r="F128" i="11" s="1"/>
  <c r="E136" i="11"/>
  <c r="F136" i="11" s="1"/>
  <c r="E6" i="11"/>
  <c r="F6" i="11" s="1"/>
  <c r="E8" i="11"/>
  <c r="F8" i="11" s="1"/>
  <c r="E4" i="11"/>
  <c r="F4" i="11" s="1"/>
  <c r="E35" i="11"/>
  <c r="F35" i="11" s="1"/>
  <c r="E41" i="11"/>
  <c r="F41" i="11" s="1"/>
  <c r="E60" i="11"/>
  <c r="F60" i="11" s="1"/>
  <c r="E70" i="11"/>
  <c r="F70" i="11" s="1"/>
  <c r="E73" i="11"/>
  <c r="F73" i="11" s="1"/>
  <c r="E81" i="11"/>
  <c r="F81" i="11" s="1"/>
  <c r="E89" i="11"/>
  <c r="F89" i="11" s="1"/>
  <c r="E96" i="11"/>
  <c r="F96" i="11" s="1"/>
  <c r="E103" i="11"/>
  <c r="F103" i="11" s="1"/>
  <c r="E111" i="11"/>
  <c r="F111" i="11" s="1"/>
  <c r="E118" i="11"/>
  <c r="F118" i="11" s="1"/>
  <c r="E123" i="11"/>
  <c r="F123" i="11" s="1"/>
  <c r="E138" i="11"/>
  <c r="F138" i="11" s="1"/>
  <c r="E42" i="12"/>
  <c r="F42" i="12" s="1"/>
  <c r="E81" i="12"/>
  <c r="F81" i="12" s="1"/>
  <c r="E92" i="12"/>
  <c r="F92" i="12" s="1"/>
  <c r="E114" i="12"/>
  <c r="F114" i="12" s="1"/>
  <c r="E119" i="12"/>
  <c r="F119" i="12" s="1"/>
  <c r="E135" i="12"/>
  <c r="F135" i="12" s="1"/>
  <c r="E64" i="12"/>
  <c r="F64" i="12" s="1"/>
  <c r="E65" i="12"/>
  <c r="F65" i="12" s="1"/>
  <c r="E66" i="12"/>
  <c r="F66" i="12" s="1"/>
  <c r="E3" i="12"/>
  <c r="F3" i="12" s="1"/>
  <c r="E101" i="12"/>
  <c r="F101" i="12" s="1"/>
  <c r="E97" i="12"/>
  <c r="F97" i="12" s="1"/>
  <c r="E8" i="12"/>
  <c r="F8" i="12" s="1"/>
  <c r="E29" i="12"/>
  <c r="F29" i="12" s="1"/>
  <c r="E71" i="12"/>
  <c r="F71" i="12" s="1"/>
  <c r="E115" i="12"/>
  <c r="F115" i="12" s="1"/>
  <c r="E5" i="12"/>
  <c r="F5" i="12" s="1"/>
  <c r="E131" i="12"/>
  <c r="F131" i="12" s="1"/>
  <c r="E28" i="12"/>
  <c r="F28" i="12" s="1"/>
  <c r="E73" i="12"/>
  <c r="F73" i="12" s="1"/>
  <c r="E79" i="12"/>
  <c r="F79" i="12" s="1"/>
  <c r="E96" i="12"/>
  <c r="F96" i="12" s="1"/>
  <c r="E103" i="12"/>
  <c r="F103" i="12" s="1"/>
  <c r="E25" i="12"/>
  <c r="F25" i="12" s="1"/>
  <c r="E76" i="12"/>
  <c r="F76" i="12" s="1"/>
  <c r="E143" i="12"/>
  <c r="F143" i="12" s="1"/>
  <c r="E147" i="12"/>
  <c r="F147" i="12" s="1"/>
  <c r="E12" i="12"/>
  <c r="F12" i="12" s="1"/>
  <c r="E40" i="12"/>
  <c r="F40" i="12" s="1"/>
  <c r="E82" i="12"/>
  <c r="F82" i="12" s="1"/>
  <c r="E93" i="12"/>
  <c r="F93" i="12" s="1"/>
  <c r="E118" i="12"/>
  <c r="F118" i="12" s="1"/>
  <c r="E14" i="12"/>
  <c r="F14" i="12" s="1"/>
  <c r="E61" i="12"/>
  <c r="F61" i="12" s="1"/>
  <c r="E138" i="12"/>
  <c r="F138" i="12" s="1"/>
  <c r="E9" i="12"/>
  <c r="F9" i="12" s="1"/>
  <c r="E6" i="12"/>
  <c r="F6" i="12" s="1"/>
  <c r="E22" i="12"/>
  <c r="F22" i="12" s="1"/>
  <c r="E34" i="12"/>
  <c r="F34" i="12" s="1"/>
  <c r="E48" i="12"/>
  <c r="F48" i="12" s="1"/>
  <c r="E87" i="12"/>
  <c r="F87" i="12" s="1"/>
  <c r="E53" i="12"/>
  <c r="F53" i="12" s="1"/>
  <c r="E121" i="12"/>
  <c r="F121" i="12" s="1"/>
  <c r="E59" i="12"/>
  <c r="F59" i="12" s="1"/>
  <c r="E132" i="12"/>
  <c r="F132" i="12" s="1"/>
  <c r="E142" i="12"/>
  <c r="F142" i="12" s="1"/>
  <c r="E16" i="12"/>
  <c r="F16" i="12" s="1"/>
  <c r="E18" i="12"/>
  <c r="F18" i="12" s="1"/>
  <c r="E44" i="12"/>
  <c r="F44" i="12" s="1"/>
  <c r="E94" i="12"/>
  <c r="F94" i="12" s="1"/>
  <c r="E105" i="12"/>
  <c r="F105" i="12" s="1"/>
  <c r="E123" i="12"/>
  <c r="F123" i="12" s="1"/>
  <c r="E39" i="12"/>
  <c r="F39" i="12" s="1"/>
  <c r="E4" i="12"/>
  <c r="F4" i="12" s="1"/>
  <c r="E56" i="12"/>
  <c r="F56" i="12" s="1"/>
  <c r="E19" i="12"/>
  <c r="F19" i="12" s="1"/>
  <c r="E41" i="12"/>
  <c r="F41" i="12" s="1"/>
  <c r="E45" i="12"/>
  <c r="F45" i="12" s="1"/>
  <c r="E90" i="12"/>
  <c r="F90" i="12" s="1"/>
  <c r="E52" i="12"/>
  <c r="F52" i="12" s="1"/>
  <c r="E54" i="12"/>
  <c r="F54" i="12" s="1"/>
  <c r="E62" i="12"/>
  <c r="F62" i="12" s="1"/>
  <c r="E67" i="12"/>
  <c r="F67" i="12" s="1"/>
  <c r="E74" i="12"/>
  <c r="F74" i="12" s="1"/>
  <c r="E125" i="12"/>
  <c r="F125" i="12" s="1"/>
  <c r="E75" i="12"/>
  <c r="F75" i="12" s="1"/>
  <c r="E77" i="12"/>
  <c r="F77" i="12" s="1"/>
  <c r="E109" i="12"/>
  <c r="F109" i="12" s="1"/>
  <c r="E120" i="12"/>
  <c r="F120" i="12" s="1"/>
  <c r="E133" i="12"/>
  <c r="F133" i="12" s="1"/>
  <c r="E11" i="12"/>
  <c r="F11" i="12" s="1"/>
  <c r="E15" i="12"/>
  <c r="F15" i="12" s="1"/>
  <c r="E10" i="12"/>
  <c r="F10" i="12" s="1"/>
  <c r="E70" i="12"/>
  <c r="F70" i="12" s="1"/>
  <c r="E47" i="12"/>
  <c r="F47" i="12" s="1"/>
  <c r="E86" i="12"/>
  <c r="F86" i="12" s="1"/>
  <c r="E107" i="12"/>
  <c r="F107" i="12" s="1"/>
  <c r="E55" i="12"/>
  <c r="F55" i="12" s="1"/>
  <c r="E126" i="12"/>
  <c r="F126" i="12" s="1"/>
  <c r="E20" i="12"/>
  <c r="F20" i="12" s="1"/>
  <c r="E24" i="12"/>
  <c r="F24" i="12" s="1"/>
  <c r="E80" i="12"/>
  <c r="F80" i="12" s="1"/>
  <c r="E89" i="12"/>
  <c r="F89" i="12" s="1"/>
  <c r="E124" i="12"/>
  <c r="F124" i="12" s="1"/>
  <c r="E144" i="12"/>
  <c r="F144" i="12" s="1"/>
  <c r="E2" i="12"/>
  <c r="F2" i="12" s="1"/>
  <c r="E35" i="12"/>
  <c r="F35" i="12" s="1"/>
  <c r="E88" i="12"/>
  <c r="F88" i="12" s="1"/>
  <c r="E51" i="12"/>
  <c r="F51" i="12" s="1"/>
  <c r="E112" i="12"/>
  <c r="F112" i="12" s="1"/>
  <c r="E130" i="12"/>
  <c r="F130" i="12" s="1"/>
  <c r="E69" i="12"/>
  <c r="F69" i="12" s="1"/>
  <c r="E85" i="12"/>
  <c r="F85" i="12" s="1"/>
  <c r="E100" i="12"/>
  <c r="F100" i="12" s="1"/>
  <c r="E116" i="12"/>
  <c r="F116" i="12" s="1"/>
  <c r="E57" i="12"/>
  <c r="F57" i="12" s="1"/>
  <c r="E141" i="12"/>
  <c r="F141" i="12" s="1"/>
  <c r="E27" i="12"/>
  <c r="F27" i="12" s="1"/>
  <c r="E30" i="12"/>
  <c r="F30" i="12" s="1"/>
  <c r="E26" i="12"/>
  <c r="F26" i="12" s="1"/>
  <c r="E95" i="12"/>
  <c r="F95" i="12" s="1"/>
  <c r="E84" i="12"/>
  <c r="F84" i="12" s="1"/>
  <c r="E91" i="12"/>
  <c r="F91" i="12" s="1"/>
  <c r="E102" i="12"/>
  <c r="F102" i="12" s="1"/>
  <c r="E37" i="12"/>
  <c r="F37" i="12" s="1"/>
  <c r="E113" i="12"/>
  <c r="F113" i="12" s="1"/>
  <c r="E38" i="12"/>
  <c r="F38" i="12" s="1"/>
  <c r="E58" i="12"/>
  <c r="F58" i="12" s="1"/>
  <c r="E60" i="12"/>
  <c r="F60" i="12" s="1"/>
  <c r="E136" i="12"/>
  <c r="F136" i="12" s="1"/>
  <c r="E140" i="12"/>
  <c r="F140" i="12" s="1"/>
  <c r="E146" i="12"/>
  <c r="F146" i="12" s="1"/>
  <c r="E117" i="12"/>
  <c r="F117" i="12" s="1"/>
  <c r="E122" i="12"/>
  <c r="F122" i="12" s="1"/>
  <c r="E128" i="12"/>
  <c r="F128" i="12" s="1"/>
  <c r="E134" i="12"/>
  <c r="F134" i="12" s="1"/>
  <c r="E63" i="12"/>
  <c r="F63" i="12" s="1"/>
  <c r="E145" i="12"/>
  <c r="F145" i="12" s="1"/>
  <c r="E148" i="12"/>
  <c r="F148" i="12" s="1"/>
  <c r="E9" i="13"/>
  <c r="F9" i="13" s="1"/>
  <c r="E68" i="13"/>
  <c r="F68" i="13" s="1"/>
  <c r="E101" i="13"/>
  <c r="F101" i="13" s="1"/>
  <c r="E108" i="13"/>
  <c r="F108" i="13" s="1"/>
  <c r="E117" i="13"/>
  <c r="F117" i="13" s="1"/>
  <c r="E129" i="13"/>
  <c r="F129" i="13" s="1"/>
  <c r="E55" i="13"/>
  <c r="F55" i="13" s="1"/>
  <c r="E38" i="13"/>
  <c r="F38" i="13" s="1"/>
  <c r="E60" i="13"/>
  <c r="F60" i="13" s="1"/>
  <c r="E98" i="13"/>
  <c r="F98" i="13" s="1"/>
  <c r="E112" i="13"/>
  <c r="F112" i="13" s="1"/>
  <c r="E124" i="13"/>
  <c r="F124" i="13" s="1"/>
  <c r="E131" i="13"/>
  <c r="F131" i="13" s="1"/>
  <c r="E105" i="13"/>
  <c r="F105" i="13" s="1"/>
  <c r="E120" i="13"/>
  <c r="F120" i="13" s="1"/>
  <c r="E128" i="13"/>
  <c r="F128" i="13" s="1"/>
  <c r="E136" i="13"/>
  <c r="F136" i="13" s="1"/>
  <c r="F23" i="12" l="1"/>
  <c r="G23" i="12" s="1"/>
  <c r="G47" i="13"/>
  <c r="G93" i="13"/>
  <c r="G21" i="13"/>
  <c r="G77" i="13"/>
  <c r="G83" i="13"/>
  <c r="G88" i="13"/>
  <c r="G25" i="13"/>
  <c r="G35" i="13"/>
  <c r="G36" i="13"/>
  <c r="G63" i="13"/>
  <c r="G122" i="13"/>
  <c r="G2" i="13"/>
  <c r="G32" i="12"/>
  <c r="G43" i="12"/>
  <c r="G12" i="13"/>
  <c r="G54" i="13"/>
  <c r="G106" i="13"/>
  <c r="G45" i="13"/>
  <c r="G44" i="13"/>
  <c r="G28" i="13"/>
  <c r="G96" i="13"/>
  <c r="G40" i="13"/>
  <c r="G30" i="13"/>
  <c r="G53" i="13"/>
  <c r="G29" i="13"/>
  <c r="G89" i="13"/>
  <c r="G85" i="13"/>
  <c r="G34" i="13"/>
  <c r="G108" i="12"/>
  <c r="G68" i="12"/>
  <c r="G106" i="12"/>
  <c r="G98" i="12"/>
  <c r="G129" i="12"/>
  <c r="G104" i="12"/>
  <c r="G21" i="12"/>
  <c r="G13" i="12"/>
  <c r="G50" i="12"/>
  <c r="G49" i="12"/>
  <c r="G33" i="12"/>
  <c r="G99" i="12"/>
  <c r="G31" i="12"/>
  <c r="G78" i="12"/>
  <c r="G139" i="12"/>
  <c r="G83" i="12"/>
  <c r="G72" i="12"/>
  <c r="G17" i="12"/>
  <c r="G110" i="12"/>
  <c r="G46" i="12"/>
  <c r="G7" i="12"/>
  <c r="G137" i="12"/>
  <c r="G111" i="12"/>
  <c r="G36" i="12"/>
  <c r="G127" i="12"/>
  <c r="G136" i="13"/>
  <c r="G60" i="13"/>
  <c r="G68" i="13"/>
  <c r="G97" i="13"/>
  <c r="G62" i="13"/>
  <c r="G115" i="13"/>
  <c r="G103" i="13"/>
  <c r="G39" i="13"/>
  <c r="G144" i="13"/>
  <c r="G71" i="13"/>
  <c r="G111" i="13"/>
  <c r="G123" i="13"/>
  <c r="G49" i="13"/>
  <c r="G8" i="13"/>
  <c r="G127" i="13"/>
  <c r="G73" i="13"/>
  <c r="G33" i="13"/>
  <c r="G81" i="13"/>
  <c r="G76" i="13"/>
  <c r="G56" i="13"/>
  <c r="G43" i="13"/>
  <c r="G99" i="13"/>
  <c r="G67" i="13"/>
  <c r="G10" i="13"/>
  <c r="G52" i="13"/>
  <c r="G82" i="13"/>
  <c r="G140" i="13"/>
  <c r="G128" i="13"/>
  <c r="G38" i="13"/>
  <c r="G9" i="13"/>
  <c r="G84" i="13"/>
  <c r="G18" i="13"/>
  <c r="G86" i="13"/>
  <c r="G13" i="13"/>
  <c r="G20" i="13"/>
  <c r="G135" i="13"/>
  <c r="G58" i="13"/>
  <c r="G91" i="13"/>
  <c r="G74" i="13"/>
  <c r="G24" i="13"/>
  <c r="G132" i="13"/>
  <c r="G116" i="13"/>
  <c r="G42" i="13"/>
  <c r="G7" i="13"/>
  <c r="G26" i="13"/>
  <c r="G125" i="13"/>
  <c r="G5" i="13"/>
  <c r="G113" i="13"/>
  <c r="G31" i="13"/>
  <c r="G139" i="13"/>
  <c r="G66" i="13"/>
  <c r="G75" i="13"/>
  <c r="G114" i="13"/>
  <c r="G105" i="13"/>
  <c r="G55" i="13"/>
  <c r="G19" i="13"/>
  <c r="G16" i="13"/>
  <c r="G6" i="13"/>
  <c r="G78" i="13"/>
  <c r="G23" i="13"/>
  <c r="G109" i="13"/>
  <c r="G37" i="13"/>
  <c r="G90" i="13"/>
  <c r="G70" i="13"/>
  <c r="G79" i="13"/>
  <c r="G95" i="13"/>
  <c r="G27" i="13"/>
  <c r="G50" i="13"/>
  <c r="G104" i="13"/>
  <c r="G133" i="13"/>
  <c r="G141" i="13"/>
  <c r="G17" i="13"/>
  <c r="G11" i="13"/>
  <c r="G72" i="13"/>
  <c r="G64" i="13"/>
  <c r="G4" i="13"/>
  <c r="G107" i="13"/>
  <c r="G51" i="13"/>
  <c r="G59" i="13"/>
  <c r="G134" i="13"/>
  <c r="G121" i="13"/>
  <c r="G87" i="13"/>
  <c r="G3" i="13"/>
  <c r="G94" i="13"/>
  <c r="G65" i="13"/>
  <c r="G124" i="13"/>
  <c r="G117" i="13"/>
  <c r="G130" i="13"/>
  <c r="G15" i="13"/>
  <c r="G126" i="13"/>
  <c r="G138" i="13"/>
  <c r="G92" i="13"/>
  <c r="G137" i="13"/>
  <c r="G102" i="13"/>
  <c r="G22" i="13"/>
  <c r="G46" i="13"/>
  <c r="G48" i="13"/>
  <c r="G110" i="13"/>
  <c r="G98" i="13"/>
  <c r="G101" i="13"/>
  <c r="G120" i="13"/>
  <c r="G131" i="13"/>
  <c r="G129" i="13"/>
  <c r="G112" i="13"/>
  <c r="G108" i="13"/>
  <c r="G119" i="13"/>
  <c r="G14" i="13"/>
  <c r="G143" i="13"/>
  <c r="G118" i="13"/>
  <c r="G69" i="13"/>
  <c r="G80" i="13"/>
  <c r="G100" i="13"/>
  <c r="G142" i="13"/>
  <c r="G32" i="13"/>
  <c r="G41" i="13"/>
  <c r="G57" i="13"/>
  <c r="G61" i="13"/>
  <c r="G24" i="14"/>
  <c r="G97" i="14"/>
  <c r="G90" i="14"/>
  <c r="G70" i="14"/>
  <c r="G28" i="14"/>
  <c r="G53" i="14"/>
  <c r="G133" i="14"/>
  <c r="G83" i="14"/>
  <c r="B318" i="23" s="1"/>
  <c r="G76" i="14"/>
  <c r="G125" i="14"/>
  <c r="G50" i="14"/>
  <c r="G99" i="14"/>
  <c r="G8" i="14"/>
  <c r="G15" i="14"/>
  <c r="G67" i="14"/>
  <c r="G51" i="14"/>
  <c r="G4" i="14"/>
  <c r="G43" i="14"/>
  <c r="G45" i="14"/>
  <c r="G54" i="14"/>
  <c r="G104" i="14"/>
  <c r="G92" i="14"/>
  <c r="G9" i="14"/>
  <c r="G126" i="14"/>
  <c r="G69" i="14"/>
  <c r="G68" i="14"/>
  <c r="G22" i="14"/>
  <c r="G12" i="14"/>
  <c r="G137" i="14"/>
  <c r="G2" i="14"/>
  <c r="G27" i="14"/>
  <c r="G18" i="14"/>
  <c r="G136" i="14"/>
  <c r="G111" i="14"/>
  <c r="G142" i="14"/>
  <c r="G139" i="14"/>
  <c r="G38" i="14"/>
  <c r="G14" i="14"/>
  <c r="G36" i="14"/>
  <c r="G141" i="14"/>
  <c r="G113" i="14"/>
  <c r="G130" i="14"/>
  <c r="G7" i="14"/>
  <c r="G47" i="14"/>
  <c r="G85" i="14"/>
  <c r="G112" i="14"/>
  <c r="G96" i="14"/>
  <c r="G129" i="14"/>
  <c r="G16" i="14"/>
  <c r="G79" i="14"/>
  <c r="G35" i="14"/>
  <c r="G103" i="14"/>
  <c r="G3" i="14"/>
  <c r="G63" i="14"/>
  <c r="G6" i="14"/>
  <c r="G75" i="14"/>
  <c r="G89" i="14"/>
  <c r="G84" i="14"/>
  <c r="G33" i="14"/>
  <c r="G5" i="14"/>
  <c r="G22" i="11"/>
  <c r="G3" i="11"/>
  <c r="G86" i="11"/>
  <c r="G114" i="11"/>
  <c r="G144" i="11"/>
  <c r="B573" i="23" s="1"/>
  <c r="G121" i="11"/>
  <c r="G23" i="11"/>
  <c r="G83" i="11"/>
  <c r="G129" i="11"/>
  <c r="G143" i="11"/>
  <c r="G115" i="11"/>
  <c r="G127" i="14"/>
  <c r="G42" i="14"/>
  <c r="G49" i="14"/>
  <c r="G117" i="14"/>
  <c r="G13" i="14"/>
  <c r="G11" i="14"/>
  <c r="G121" i="14"/>
  <c r="G86" i="14"/>
  <c r="G71" i="14"/>
  <c r="G41" i="14"/>
  <c r="G78" i="14"/>
  <c r="G112" i="11"/>
  <c r="G62" i="11"/>
  <c r="G61" i="11"/>
  <c r="G52" i="11"/>
  <c r="G20" i="11"/>
  <c r="G133" i="11"/>
  <c r="G46" i="11"/>
  <c r="G63" i="11"/>
  <c r="G44" i="11"/>
  <c r="G101" i="11"/>
  <c r="G89" i="11"/>
  <c r="G9" i="11"/>
  <c r="G81" i="11"/>
  <c r="G25" i="11"/>
  <c r="G73" i="11"/>
  <c r="G17" i="11"/>
  <c r="G102" i="12"/>
  <c r="G15" i="12"/>
  <c r="G118" i="12"/>
  <c r="G96" i="12"/>
  <c r="G136" i="12"/>
  <c r="G142" i="12"/>
  <c r="G73" i="12"/>
  <c r="G60" i="12"/>
  <c r="G85" i="12"/>
  <c r="G120" i="12"/>
  <c r="G6" i="12"/>
  <c r="G148" i="12"/>
  <c r="B575" i="23" s="1"/>
  <c r="G91" i="12"/>
  <c r="G35" i="12"/>
  <c r="G93" i="12"/>
  <c r="G64" i="12"/>
  <c r="G9" i="12"/>
  <c r="G114" i="12"/>
  <c r="G26" i="12"/>
  <c r="G52" i="12"/>
  <c r="G30" i="12"/>
  <c r="G89" i="12"/>
  <c r="G77" i="12"/>
  <c r="G92" i="12"/>
  <c r="G27" i="12"/>
  <c r="G75" i="12"/>
  <c r="G94" i="12"/>
  <c r="G143" i="12"/>
  <c r="G81" i="12"/>
  <c r="G24" i="12"/>
  <c r="G125" i="12"/>
  <c r="G44" i="12"/>
  <c r="G42" i="12"/>
  <c r="B266" i="23" l="1"/>
  <c r="B533" i="23"/>
  <c r="B54" i="23"/>
  <c r="B379" i="23"/>
  <c r="B585" i="23"/>
  <c r="B369" i="23"/>
  <c r="B377" i="23"/>
  <c r="B580" i="23"/>
  <c r="B578" i="23"/>
  <c r="B101" i="23"/>
  <c r="B47" i="23"/>
  <c r="B167" i="23"/>
  <c r="B76" i="23"/>
  <c r="B452" i="23"/>
  <c r="B433" i="23"/>
  <c r="B132" i="23"/>
  <c r="B393" i="23"/>
  <c r="B431" i="23"/>
  <c r="B418" i="23"/>
  <c r="B26" i="23"/>
  <c r="B548" i="23"/>
  <c r="B295" i="23"/>
  <c r="B445" i="23"/>
  <c r="B382" i="23"/>
  <c r="B477" i="23"/>
  <c r="B474" i="23"/>
  <c r="B108" i="23"/>
  <c r="B15" i="23"/>
  <c r="B68" i="23"/>
  <c r="B428" i="23"/>
  <c r="B93" i="23"/>
  <c r="B36" i="23"/>
  <c r="B100" i="23"/>
  <c r="B186" i="23"/>
  <c r="B459" i="23"/>
  <c r="B435" i="23"/>
  <c r="B115" i="23"/>
  <c r="B157" i="23"/>
  <c r="B66" i="23"/>
  <c r="B355" i="23"/>
  <c r="B65" i="23"/>
  <c r="B16" i="23"/>
  <c r="B30" i="23"/>
  <c r="B192" i="23"/>
  <c r="B11" i="23"/>
  <c r="B449" i="23"/>
  <c r="B473" i="23"/>
  <c r="B182" i="23"/>
  <c r="B422" i="23"/>
  <c r="B437" i="23"/>
  <c r="B89" i="23"/>
  <c r="B450" i="23"/>
  <c r="B109" i="23"/>
  <c r="B10" i="23"/>
  <c r="B384" i="23"/>
  <c r="B82" i="23"/>
  <c r="B455" i="23"/>
  <c r="B389" i="23"/>
  <c r="B114" i="23"/>
  <c r="B462" i="23"/>
  <c r="B408" i="23"/>
  <c r="B79" i="23"/>
  <c r="B429" i="23"/>
  <c r="B396" i="23"/>
  <c r="B78" i="23"/>
  <c r="B71" i="23"/>
  <c r="B146" i="23"/>
  <c r="B528" i="23"/>
  <c r="B24" i="23"/>
  <c r="B465" i="23"/>
  <c r="B404" i="23"/>
  <c r="B467" i="23"/>
  <c r="B407" i="23"/>
  <c r="B37" i="23"/>
  <c r="B385" i="23"/>
  <c r="B395" i="23"/>
  <c r="B410" i="23"/>
  <c r="B90" i="23"/>
  <c r="B91" i="23"/>
  <c r="B41" i="23"/>
  <c r="B103" i="23"/>
  <c r="B423" i="23"/>
  <c r="B443" i="23"/>
  <c r="B413" i="23"/>
  <c r="B439" i="23"/>
  <c r="B20" i="23"/>
  <c r="B59" i="23"/>
  <c r="B453" i="23"/>
  <c r="B440" i="23"/>
  <c r="B436" i="23"/>
  <c r="B185" i="23"/>
  <c r="B148" i="23"/>
  <c r="B498" i="23"/>
  <c r="B152" i="23"/>
  <c r="B63" i="23"/>
  <c r="G88" i="12"/>
  <c r="B262" i="23" s="1"/>
  <c r="G8" i="12"/>
  <c r="B19" i="23" s="1"/>
  <c r="G117" i="12"/>
  <c r="B274" i="23" s="1"/>
  <c r="G61" i="12"/>
  <c r="G80" i="12"/>
  <c r="G5" i="12"/>
  <c r="B13" i="23" s="1"/>
  <c r="G47" i="12"/>
  <c r="G12" i="12"/>
  <c r="B23" i="23" s="1"/>
  <c r="G123" i="12"/>
  <c r="B469" i="23" s="1"/>
  <c r="G56" i="12"/>
  <c r="B249" i="23" s="1"/>
  <c r="G87" i="12"/>
  <c r="G70" i="12"/>
  <c r="B275" i="23" s="1"/>
  <c r="G71" i="12"/>
  <c r="G48" i="12"/>
  <c r="B156" i="23" s="1"/>
  <c r="G57" i="12"/>
  <c r="G144" i="12"/>
  <c r="G97" i="12"/>
  <c r="G62" i="12"/>
  <c r="B538" i="23" s="1"/>
  <c r="G74" i="12"/>
  <c r="G146" i="12"/>
  <c r="G133" i="12"/>
  <c r="B554" i="23" s="1"/>
  <c r="G51" i="12"/>
  <c r="G115" i="12"/>
  <c r="B448" i="23" s="1"/>
  <c r="G122" i="12"/>
  <c r="B468" i="23" s="1"/>
  <c r="G90" i="12"/>
  <c r="G124" i="12"/>
  <c r="G131" i="12"/>
  <c r="G101" i="12"/>
  <c r="G11" i="12"/>
  <c r="G132" i="12"/>
  <c r="B516" i="23" s="1"/>
  <c r="G55" i="12"/>
  <c r="B180" i="23" s="1"/>
  <c r="G25" i="12"/>
  <c r="G66" i="12"/>
  <c r="G41" i="12"/>
  <c r="B126" i="23" s="1"/>
  <c r="G37" i="12"/>
  <c r="G128" i="12"/>
  <c r="G14" i="12"/>
  <c r="B33" i="23" s="1"/>
  <c r="G3" i="12"/>
  <c r="B7" i="23" s="1"/>
  <c r="G121" i="12"/>
  <c r="B487" i="23" s="1"/>
  <c r="G130" i="12"/>
  <c r="G29" i="12"/>
  <c r="B107" i="23" s="1"/>
  <c r="G45" i="12"/>
  <c r="G113" i="12"/>
  <c r="B524" i="23" s="1"/>
  <c r="G105" i="12"/>
  <c r="B420" i="23" s="1"/>
  <c r="G109" i="12"/>
  <c r="B259" i="23" s="1"/>
  <c r="G67" i="12"/>
  <c r="G140" i="12"/>
  <c r="B532" i="23" s="1"/>
  <c r="G141" i="12"/>
  <c r="G38" i="12"/>
  <c r="G69" i="12"/>
  <c r="B277" i="23" s="1"/>
  <c r="G79" i="12"/>
  <c r="G126" i="12"/>
  <c r="B500" i="23" s="1"/>
  <c r="G39" i="12"/>
  <c r="G95" i="12"/>
  <c r="G82" i="12"/>
  <c r="G100" i="12"/>
  <c r="B204" i="23" s="1"/>
  <c r="G20" i="12"/>
  <c r="G103" i="12"/>
  <c r="G112" i="12"/>
  <c r="B441" i="23" s="1"/>
  <c r="G59" i="12"/>
  <c r="B504" i="23" s="1"/>
  <c r="G134" i="12"/>
  <c r="G86" i="12"/>
  <c r="G34" i="12"/>
  <c r="G116" i="12"/>
  <c r="B451" i="23" s="1"/>
  <c r="G28" i="12"/>
  <c r="B104" i="23" s="1"/>
  <c r="G119" i="12"/>
  <c r="B464" i="23" s="1"/>
  <c r="G54" i="12"/>
  <c r="G22" i="12"/>
  <c r="G84" i="12"/>
  <c r="G53" i="12"/>
  <c r="G147" i="12"/>
  <c r="G63" i="12"/>
  <c r="B540" i="23" s="1"/>
  <c r="G18" i="12"/>
  <c r="B81" i="23" s="1"/>
  <c r="G76" i="12"/>
  <c r="G10" i="12"/>
  <c r="B21" i="23" s="1"/>
  <c r="G138" i="12"/>
  <c r="G65" i="12"/>
  <c r="B555" i="23" s="1"/>
  <c r="G58" i="12"/>
  <c r="G16" i="12"/>
  <c r="G40" i="12"/>
  <c r="G107" i="12"/>
  <c r="G135" i="12"/>
  <c r="G4" i="12"/>
  <c r="B8" i="23" s="1"/>
  <c r="G145" i="12"/>
  <c r="G19" i="12"/>
  <c r="B120" i="23" s="1"/>
  <c r="G72" i="14"/>
  <c r="G107" i="14"/>
  <c r="B430" i="23" s="1"/>
  <c r="G80" i="14"/>
  <c r="G44" i="14"/>
  <c r="B175" i="23" s="1"/>
  <c r="G59" i="14"/>
  <c r="G21" i="14"/>
  <c r="G17" i="14"/>
  <c r="B67" i="23" s="1"/>
  <c r="G118" i="14"/>
  <c r="G20" i="14"/>
  <c r="G120" i="14"/>
  <c r="B482" i="23" s="1"/>
  <c r="G132" i="14"/>
  <c r="G91" i="14"/>
  <c r="G39" i="14"/>
  <c r="B168" i="23" s="1"/>
  <c r="G31" i="14"/>
  <c r="G108" i="14"/>
  <c r="B432" i="23" s="1"/>
  <c r="G60" i="14"/>
  <c r="B309" i="23" s="1"/>
  <c r="G119" i="14"/>
  <c r="G106" i="14"/>
  <c r="B419" i="23" s="1"/>
  <c r="G46" i="14"/>
  <c r="G93" i="14"/>
  <c r="B232" i="23" s="1"/>
  <c r="G19" i="14"/>
  <c r="G32" i="14"/>
  <c r="G10" i="14"/>
  <c r="B69" i="23" s="1"/>
  <c r="G115" i="14"/>
  <c r="B460" i="23" s="1"/>
  <c r="G140" i="14"/>
  <c r="G122" i="14"/>
  <c r="G123" i="14"/>
  <c r="G135" i="14"/>
  <c r="B368" i="23" s="1"/>
  <c r="G98" i="14"/>
  <c r="B296" i="23" s="1"/>
  <c r="G138" i="14"/>
  <c r="B372" i="23" s="1"/>
  <c r="G128" i="14"/>
  <c r="B527" i="23" s="1"/>
  <c r="G114" i="14"/>
  <c r="B458" i="23" s="1"/>
  <c r="G100" i="14"/>
  <c r="B397" i="23" s="1"/>
  <c r="G55" i="14"/>
  <c r="G40" i="14"/>
  <c r="G88" i="14"/>
  <c r="G105" i="14"/>
  <c r="G62" i="14"/>
  <c r="G34" i="14"/>
  <c r="G87" i="14"/>
  <c r="B307" i="23" s="1"/>
  <c r="G77" i="14"/>
  <c r="G65" i="14"/>
  <c r="G95" i="14"/>
  <c r="B291" i="23" s="1"/>
  <c r="G109" i="14"/>
  <c r="B325" i="23" s="1"/>
  <c r="G37" i="14"/>
  <c r="G48" i="14"/>
  <c r="B130" i="23" s="1"/>
  <c r="G82" i="14"/>
  <c r="B314" i="23" s="1"/>
  <c r="G134" i="14"/>
  <c r="B367" i="23" s="1"/>
  <c r="G61" i="14"/>
  <c r="G56" i="14"/>
  <c r="G26" i="14"/>
  <c r="G64" i="14"/>
  <c r="B357" i="23" s="1"/>
  <c r="G131" i="14"/>
  <c r="G101" i="14"/>
  <c r="G124" i="14"/>
  <c r="G73" i="14"/>
  <c r="G25" i="14"/>
  <c r="G116" i="14"/>
  <c r="G23" i="14"/>
  <c r="B34" i="23" s="1"/>
  <c r="G66" i="14"/>
  <c r="B210" i="23" s="1"/>
  <c r="G74" i="14"/>
  <c r="G57" i="14"/>
  <c r="B282" i="23" s="1"/>
  <c r="G81" i="14"/>
  <c r="B190" i="23" s="1"/>
  <c r="G94" i="14"/>
  <c r="B371" i="23" s="1"/>
  <c r="G110" i="14"/>
  <c r="B446" i="23" s="1"/>
  <c r="G29" i="14"/>
  <c r="B112" i="23" s="1"/>
  <c r="G30" i="14"/>
  <c r="B113" i="23" s="1"/>
  <c r="G102" i="14"/>
  <c r="B399" i="23" s="1"/>
  <c r="G52" i="14"/>
  <c r="G2" i="12"/>
  <c r="G75" i="11"/>
  <c r="G15" i="11"/>
  <c r="B88" i="23" s="1"/>
  <c r="G127" i="11"/>
  <c r="G11" i="11"/>
  <c r="G30" i="11"/>
  <c r="G126" i="11"/>
  <c r="G59" i="11"/>
  <c r="G124" i="11"/>
  <c r="G4" i="11"/>
  <c r="G38" i="11"/>
  <c r="G122" i="11"/>
  <c r="G103" i="11"/>
  <c r="B387" i="23" s="1"/>
  <c r="G134" i="11"/>
  <c r="G116" i="11"/>
  <c r="B444" i="23" s="1"/>
  <c r="G84" i="11"/>
  <c r="G50" i="11"/>
  <c r="B219" i="23" s="1"/>
  <c r="G96" i="11"/>
  <c r="G57" i="11"/>
  <c r="G135" i="11"/>
  <c r="G113" i="11"/>
  <c r="G34" i="11"/>
  <c r="G5" i="11"/>
  <c r="B17" i="23" s="1"/>
  <c r="G40" i="11"/>
  <c r="G26" i="11"/>
  <c r="G42" i="11"/>
  <c r="B181" i="23" s="1"/>
  <c r="G45" i="11"/>
  <c r="B187" i="23" s="1"/>
  <c r="G56" i="11"/>
  <c r="G55" i="11"/>
  <c r="G128" i="11"/>
  <c r="G2" i="11"/>
  <c r="G142" i="11"/>
  <c r="G76" i="11"/>
  <c r="G51" i="11"/>
  <c r="G19" i="11"/>
  <c r="G117" i="11"/>
  <c r="B447" i="23" s="1"/>
  <c r="G24" i="11"/>
  <c r="G98" i="11"/>
  <c r="G107" i="11"/>
  <c r="B405" i="23" s="1"/>
  <c r="G137" i="11"/>
  <c r="G69" i="11"/>
  <c r="G35" i="11"/>
  <c r="G33" i="11"/>
  <c r="B160" i="23" s="1"/>
  <c r="G109" i="11"/>
  <c r="B411" i="23" s="1"/>
  <c r="G119" i="11"/>
  <c r="B457" i="23" s="1"/>
  <c r="G41" i="11"/>
  <c r="B179" i="23" s="1"/>
  <c r="G58" i="11"/>
  <c r="G99" i="11"/>
  <c r="G88" i="11"/>
  <c r="G94" i="11"/>
  <c r="G6" i="11"/>
  <c r="B27" i="23" s="1"/>
  <c r="G43" i="11"/>
  <c r="B184" i="23" s="1"/>
  <c r="G139" i="11"/>
  <c r="G106" i="11"/>
  <c r="B381" i="23" s="1"/>
  <c r="G27" i="11"/>
  <c r="B105" i="23" s="1"/>
  <c r="G138" i="11"/>
  <c r="G48" i="11"/>
  <c r="B194" i="23" s="1"/>
  <c r="G100" i="11"/>
  <c r="B373" i="23" s="1"/>
  <c r="G132" i="11"/>
  <c r="B529" i="23" s="1"/>
  <c r="G85" i="11"/>
  <c r="G90" i="11"/>
  <c r="G39" i="11"/>
  <c r="G97" i="11"/>
  <c r="G16" i="11"/>
  <c r="B52" i="23" s="1"/>
  <c r="G87" i="11"/>
  <c r="G93" i="11"/>
  <c r="G92" i="11"/>
  <c r="G66" i="11"/>
  <c r="G70" i="11"/>
  <c r="G49" i="11"/>
  <c r="B196" i="23" s="1"/>
  <c r="G131" i="11"/>
  <c r="G110" i="11"/>
  <c r="G36" i="11"/>
  <c r="G118" i="11"/>
  <c r="B454" i="23" s="1"/>
  <c r="G71" i="11"/>
  <c r="G141" i="11"/>
  <c r="G105" i="11"/>
  <c r="B392" i="23" s="1"/>
  <c r="G120" i="11"/>
  <c r="B461" i="23" s="1"/>
  <c r="G68" i="11"/>
  <c r="G7" i="11"/>
  <c r="B3" i="23" s="1"/>
  <c r="G13" i="11"/>
  <c r="G72" i="11"/>
  <c r="G136" i="11"/>
  <c r="G21" i="11"/>
  <c r="G54" i="11"/>
  <c r="G28" i="11"/>
  <c r="G10" i="11"/>
  <c r="G14" i="11"/>
  <c r="G80" i="11"/>
  <c r="G95" i="11"/>
  <c r="B284" i="23" s="1"/>
  <c r="G74" i="11"/>
  <c r="G91" i="11"/>
  <c r="G18" i="11"/>
  <c r="B55" i="23" s="1"/>
  <c r="G47" i="11"/>
  <c r="B193" i="23" s="1"/>
  <c r="G31" i="11"/>
  <c r="B144" i="23" s="1"/>
  <c r="G130" i="11"/>
  <c r="G65" i="11"/>
  <c r="G67" i="11"/>
  <c r="G64" i="11"/>
  <c r="B242" i="23" s="1"/>
  <c r="G53" i="11"/>
  <c r="G111" i="11"/>
  <c r="B417" i="23" s="1"/>
  <c r="G104" i="11"/>
  <c r="G12" i="11"/>
  <c r="B43" i="23" s="1"/>
  <c r="G29" i="11"/>
  <c r="B80" i="23" s="1"/>
  <c r="G108" i="11"/>
  <c r="B402" i="23" s="1"/>
  <c r="G102" i="11"/>
  <c r="B380" i="23" s="1"/>
  <c r="G8" i="11"/>
  <c r="G37" i="11"/>
  <c r="B166" i="23" s="1"/>
  <c r="G140" i="11"/>
  <c r="G32" i="11"/>
  <c r="G60" i="11"/>
  <c r="G125" i="11"/>
  <c r="G77" i="11"/>
  <c r="G82" i="11"/>
  <c r="G79" i="11"/>
  <c r="G78" i="11"/>
  <c r="G123" i="11"/>
  <c r="B476" i="23" s="1"/>
  <c r="B497" i="23" l="1"/>
  <c r="B162" i="23"/>
  <c r="B220" i="23"/>
  <c r="B139" i="23"/>
  <c r="B335" i="23"/>
  <c r="B217" i="23"/>
  <c r="B438" i="23"/>
  <c r="B102" i="23"/>
  <c r="B163" i="23"/>
  <c r="B183" i="23"/>
  <c r="B466" i="23"/>
  <c r="B248" i="23"/>
  <c r="B5" i="23"/>
  <c r="B70" i="23"/>
  <c r="B29" i="23"/>
  <c r="B239" i="23"/>
  <c r="B57" i="23"/>
  <c r="B223" i="23"/>
  <c r="B256" i="23"/>
  <c r="B288" i="23"/>
  <c r="B483" i="23"/>
  <c r="B348" i="23"/>
  <c r="B189" i="23"/>
  <c r="B549" i="23"/>
  <c r="B268" i="23"/>
  <c r="B564" i="23"/>
  <c r="B40" i="23"/>
  <c r="B495" i="23"/>
  <c r="B84" i="23"/>
  <c r="B169" i="23"/>
  <c r="B250" i="23"/>
  <c r="B142" i="23"/>
  <c r="B214" i="23"/>
  <c r="B106" i="23"/>
  <c r="B463" i="23"/>
  <c r="B123" i="23"/>
  <c r="B155" i="23"/>
  <c r="B456" i="23"/>
  <c r="B412" i="23"/>
  <c r="B85" i="23"/>
  <c r="B35" i="23"/>
  <c r="B342" i="23"/>
  <c r="B28" i="23"/>
  <c r="B442" i="23"/>
  <c r="B97" i="23"/>
  <c r="B512" i="23"/>
  <c r="B95" i="23"/>
  <c r="B222" i="23"/>
  <c r="B96" i="23"/>
  <c r="B376" i="23"/>
  <c r="B579" i="23"/>
  <c r="B494" i="23"/>
  <c r="B561" i="23"/>
  <c r="B177" i="23"/>
  <c r="B401" i="23"/>
  <c r="B400" i="23"/>
  <c r="B135" i="23"/>
  <c r="B490" i="23"/>
  <c r="B14" i="23"/>
  <c r="B550" i="23"/>
  <c r="B560" i="23"/>
  <c r="B427" i="23"/>
  <c r="B62" i="23"/>
  <c r="B434" i="23"/>
  <c r="B150" i="23"/>
  <c r="B159" i="23"/>
  <c r="B300" i="23"/>
  <c r="B283" i="23"/>
  <c r="B327" i="23"/>
  <c r="B299" i="23"/>
  <c r="B226" i="23"/>
  <c r="B191" i="23"/>
  <c r="B574" i="23"/>
  <c r="B176" i="23"/>
  <c r="B58" i="23"/>
  <c r="B394" i="23"/>
  <c r="B225" i="23"/>
  <c r="B235" i="23"/>
  <c r="B195" i="23"/>
  <c r="B128" i="23"/>
  <c r="B308" i="23"/>
  <c r="B2" i="23"/>
  <c r="B133" i="23"/>
  <c r="B354" i="23"/>
  <c r="B323" i="23"/>
  <c r="B535" i="23"/>
  <c r="B199" i="23"/>
  <c r="B289" i="23"/>
  <c r="B334" i="23"/>
  <c r="B247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<sst xmlns="http://schemas.openxmlformats.org/spreadsheetml/2006/main" count="1977" uniqueCount="1135">
  <si>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</si>
  <si>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</si>
  <si>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</si>
  <si>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</si>
  <si>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</si>
  <si>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</si>
  <si>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</si>
  <si>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</si>
  <si>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</si>
  <si>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</si>
  <si>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</si>
  <si>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</si>
  <si>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</si>
  <si>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</si>
  <si>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</si>
  <si>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</si>
  <si>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</si>
  <si>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</si>
  <si>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</si>
  <si>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</si>
  <si>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</si>
  <si>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</si>
  <si>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</si>
  <si>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</si>
  <si>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</si>
  <si>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</si>
  <si>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</si>
  <si>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</si>
  <si>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墨河</t>
  </si>
  <si>
    <t>时钟轻摇孤独</t>
  </si>
  <si>
    <t>ヅ伴烟萝</t>
  </si>
  <si>
    <t>阴萤儿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</si>
  <si>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</si>
  <si>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</si>
  <si>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</si>
  <si>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</si>
  <si>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</si>
  <si>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</si>
  <si>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</si>
  <si>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</si>
  <si>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棠棠</t>
  </si>
  <si>
    <t>巡山的人</t>
  </si>
  <si>
    <t>凰荼歌</t>
  </si>
  <si>
    <t>慕落弦</t>
  </si>
  <si>
    <t>QQ绿钻</t>
  </si>
  <si>
    <t>唐门仐少</t>
  </si>
  <si>
    <t>冷殘心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</si>
  <si>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</si>
  <si>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</si>
  <si>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</si>
  <si>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</si>
  <si>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</si>
  <si>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</si>
  <si>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</si>
  <si>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</si>
  <si>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张灵风</t>
  </si>
  <si>
    <t>白素。</t>
  </si>
  <si>
    <t>一时春色</t>
  </si>
  <si>
    <t>太极神尊</t>
  </si>
  <si>
    <t>神荼夜</t>
  </si>
  <si>
    <t>青丶玄</t>
  </si>
  <si>
    <t>破穿</t>
  </si>
  <si>
    <t>冥辕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</si>
  <si>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</si>
  <si>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</si>
  <si>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</si>
  <si>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</si>
  <si>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</si>
  <si>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</si>
  <si>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</si>
  <si>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</si>
  <si>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</si>
  <si>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</si>
  <si>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</si>
  <si>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</si>
  <si>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</si>
  <si>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</si>
  <si>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冷如是丶</t>
  </si>
  <si>
    <t>艾莉亞史塔克</t>
  </si>
  <si>
    <t>青羽墨染云</t>
  </si>
  <si>
    <t>紫雨幽雲</t>
  </si>
  <si>
    <t>潇洒仗剑天下</t>
  </si>
  <si>
    <t>昔昔</t>
  </si>
  <si>
    <t>我要当咸鱼</t>
  </si>
  <si>
    <t>小心有诈哦</t>
  </si>
  <si>
    <t>仐仐、</t>
  </si>
  <si>
    <t>踏马清月夜</t>
  </si>
  <si>
    <t>天下芒果</t>
  </si>
  <si>
    <t>叶枫刃</t>
  </si>
  <si>
    <t>若小瞳丶</t>
  </si>
  <si>
    <t>丶吴宇森</t>
  </si>
  <si>
    <t>追风少年鹰老七</t>
  </si>
  <si>
    <t>离渊不破笑道人</t>
  </si>
  <si>
    <t>四月耀阳</t>
  </si>
  <si>
    <t>志方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</si>
  <si>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</si>
  <si>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</si>
  <si>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</si>
  <si>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</si>
  <si>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</si>
  <si>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</si>
  <si>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</si>
  <si>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</si>
  <si>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</si>
  <si>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</si>
  <si>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夏鸳丶</t>
  </si>
  <si>
    <t>尹霓裳</t>
  </si>
  <si>
    <t>二瞳</t>
  </si>
  <si>
    <t>龙灬泉</t>
  </si>
  <si>
    <t>顾寻清</t>
  </si>
  <si>
    <t>双墨</t>
  </si>
  <si>
    <t>千绯</t>
  </si>
  <si>
    <t>冬瓜小荞</t>
  </si>
  <si>
    <t>青絮丶</t>
  </si>
  <si>
    <t>项辰帝</t>
  </si>
  <si>
    <t>叶菡</t>
  </si>
  <si>
    <t>冷清初</t>
  </si>
  <si>
    <t>倾舞情儿</t>
  </si>
  <si>
    <t>双生如梦</t>
  </si>
  <si>
    <t>唐道人</t>
  </si>
  <si>
    <t>淺笙</t>
  </si>
  <si>
    <t>凌渃尘</t>
  </si>
  <si>
    <t>余子乔丶</t>
  </si>
  <si>
    <t>太极至尊</t>
  </si>
  <si>
    <t>毒药奶茶</t>
  </si>
  <si>
    <t>些许</t>
  </si>
  <si>
    <t>荼薇与澈</t>
  </si>
  <si>
    <t>kingdan</t>
  </si>
  <si>
    <t>八块腹肌小官人</t>
  </si>
  <si>
    <t>椛灯</t>
  </si>
  <si>
    <t>友善的若云</t>
  </si>
  <si>
    <t>纳加法</t>
  </si>
  <si>
    <t>落落清歡丶</t>
  </si>
  <si>
    <t>刀灵媛</t>
  </si>
  <si>
    <t>俱利摩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</si>
  <si>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</si>
  <si>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</si>
  <si>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</si>
  <si>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</si>
  <si>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</si>
  <si>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</si>
  <si>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</si>
  <si>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殇如此忧伤</t>
  </si>
  <si>
    <t>笑崖</t>
  </si>
  <si>
    <t>月影粟</t>
  </si>
  <si>
    <t>友善的大夫</t>
  </si>
  <si>
    <t>雪域星空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</si>
  <si>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</si>
  <si>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</si>
  <si>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</si>
  <si>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</si>
  <si>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</si>
  <si>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</si>
  <si>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</si>
  <si>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拉轰小女子</t>
  </si>
  <si>
    <t>褚墨儿</t>
  </si>
  <si>
    <t>莫雪飞飞</t>
  </si>
  <si>
    <t>米兰的阳光</t>
  </si>
  <si>
    <t>鱼香</t>
  </si>
  <si>
    <t>双生何梦</t>
  </si>
  <si>
    <t>明婕</t>
  </si>
  <si>
    <t>太子彬</t>
  </si>
  <si>
    <t>晓月梦澈</t>
  </si>
  <si>
    <t>再见是否红着脸</t>
  </si>
  <si>
    <t>丐帮汪剑通</t>
  </si>
  <si>
    <t>襄州牛头梗</t>
  </si>
  <si>
    <t>墨萧炎</t>
  </si>
  <si>
    <t>梨花黛雨</t>
  </si>
  <si>
    <t>黑泽丶八重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</si>
  <si>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</si>
  <si>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</si>
  <si>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</si>
  <si>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</si>
  <si>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</si>
  <si>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</si>
  <si>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</si>
  <si>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守护锋</t>
  </si>
  <si>
    <t>希希希丶汐</t>
  </si>
  <si>
    <t>咸鱼天香</t>
  </si>
  <si>
    <t>回头我就在身后</t>
  </si>
  <si>
    <t>雪遥</t>
  </si>
  <si>
    <t>笑看浮华红尘事</t>
  </si>
  <si>
    <t>慕瑾遥</t>
  </si>
  <si>
    <t>、陌上看花</t>
  </si>
  <si>
    <t>邱少</t>
  </si>
  <si>
    <t>如殇如暮歌ゎ</t>
  </si>
  <si>
    <t>花儿盛盛开</t>
  </si>
  <si>
    <t>獨醉。</t>
  </si>
  <si>
    <t>钟离三昧</t>
  </si>
  <si>
    <t>半月梨花带春风</t>
  </si>
  <si>
    <t>无所不能小奇葩</t>
  </si>
  <si>
    <t>逍遥芙蕖</t>
  </si>
  <si>
    <t>榕月</t>
  </si>
  <si>
    <t>段麒</t>
  </si>
  <si>
    <t>丶神楽</t>
  </si>
  <si>
    <t>秦友善。</t>
  </si>
  <si>
    <t>凉山伯</t>
  </si>
  <si>
    <t>半夏乄言</t>
  </si>
  <si>
    <t>葉窕</t>
  </si>
  <si>
    <t>琉璎</t>
  </si>
  <si>
    <t>太极魔尊</t>
  </si>
  <si>
    <t>神威司空阿龙</t>
  </si>
  <si>
    <t>酒夭夭</t>
  </si>
  <si>
    <t>鹿山丶政政</t>
  </si>
  <si>
    <t>骄傲的龙王丶</t>
  </si>
  <si>
    <t>李红尘丶</t>
  </si>
  <si>
    <t>凡人的梦</t>
  </si>
  <si>
    <t>黄龙健霸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</si>
  <si>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</si>
  <si>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</si>
  <si>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</si>
  <si>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</si>
  <si>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</si>
  <si>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</si>
  <si>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</si>
  <si>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冬眠的团子</t>
  </si>
  <si>
    <t>丶淡衣</t>
  </si>
  <si>
    <t>丶忍野咩咩</t>
  </si>
  <si>
    <t>神威再见</t>
  </si>
  <si>
    <t>超懒的阿元呀</t>
  </si>
  <si>
    <t>遇之则感。</t>
  </si>
  <si>
    <t>皈依奶小牛丶</t>
  </si>
  <si>
    <t>丐帮金鹏</t>
  </si>
  <si>
    <t>太白洗衣液</t>
  </si>
  <si>
    <t>剑惜玉</t>
  </si>
  <si>
    <t>sad自行车</t>
  </si>
  <si>
    <t>墨韵玄风</t>
  </si>
  <si>
    <t>别碰我的葫芦</t>
  </si>
  <si>
    <t>叶天簌</t>
  </si>
  <si>
    <t>时光不矜持</t>
  </si>
  <si>
    <t>鲜虾鱼板很Q弹</t>
  </si>
  <si>
    <t>西城诀＂</t>
  </si>
  <si>
    <t>北城别＂</t>
  </si>
  <si>
    <t>云祗琉璃旧゛</t>
  </si>
  <si>
    <t>臻臻无敌衰</t>
  </si>
  <si>
    <t>南邦佳人呀</t>
  </si>
  <si>
    <t>丿几度度丶</t>
  </si>
  <si>
    <t>酱油酱紫</t>
  </si>
  <si>
    <t>寒绯丶月</t>
  </si>
  <si>
    <t>墨小豌</t>
  </si>
  <si>
    <t>何月凡</t>
  </si>
  <si>
    <t>椒盐大虾丶</t>
  </si>
  <si>
    <t>丶天才小熊猫丶</t>
  </si>
  <si>
    <t>丰兰无息</t>
  </si>
  <si>
    <t>朱颜辞镜</t>
  </si>
  <si>
    <t>天命风流八荒</t>
  </si>
  <si>
    <t>唐唐最傲天</t>
  </si>
  <si>
    <t>羽洛剑</t>
  </si>
  <si>
    <t>黎卿歌</t>
  </si>
  <si>
    <t>请叫我小五哥</t>
  </si>
  <si>
    <t>欲挽游丝萦好梦</t>
  </si>
  <si>
    <t>折扇很帅</t>
  </si>
  <si>
    <t>结余</t>
  </si>
  <si>
    <t>漓泉一九九八</t>
  </si>
  <si>
    <t>池小晚</t>
  </si>
  <si>
    <t>夜白衣</t>
  </si>
  <si>
    <t>太子龍</t>
  </si>
  <si>
    <t>Mr丶J丨</t>
  </si>
  <si>
    <t>木易开宇</t>
  </si>
  <si>
    <t>甄心</t>
  </si>
  <si>
    <t>只想做个好人</t>
  </si>
  <si>
    <t>墨织丶</t>
  </si>
  <si>
    <t>大大大大眼萌</t>
  </si>
  <si>
    <t>发放</t>
  </si>
  <si>
    <t>帮战+掠夺</t>
  </si>
  <si>
    <t>系统+历史结余</t>
  </si>
  <si>
    <t>合计DKP</t>
  </si>
  <si>
    <t xml:space="preserve">法3fsgaytq               </t>
  </si>
  <si>
    <t xml:space="preserve">samba丶丿冰锐               </t>
  </si>
  <si>
    <t xml:space="preserve">FateScorpio             </t>
  </si>
  <si>
    <t xml:space="preserve">FateLibra               </t>
  </si>
  <si>
    <t xml:space="preserve">DayLight丶               </t>
  </si>
  <si>
    <t xml:space="preserve">Darius丶ViTa             </t>
  </si>
  <si>
    <t xml:space="preserve">AufWieDerSehen          </t>
  </si>
  <si>
    <t xml:space="preserve">ゞ伦伦 </t>
  </si>
  <si>
    <t xml:space="preserve">龚鲁  </t>
  </si>
  <si>
    <t xml:space="preserve">龙灬泉 </t>
  </si>
  <si>
    <t>龙川小泽</t>
  </si>
  <si>
    <t xml:space="preserve">龙好人 </t>
  </si>
  <si>
    <t xml:space="preserve">鼓鼓的肚皮   </t>
  </si>
  <si>
    <t xml:space="preserve">鼓鼓的小肚皮  </t>
  </si>
  <si>
    <t xml:space="preserve">黑泽丶纱重   </t>
  </si>
  <si>
    <t xml:space="preserve">黑泽丶八重   </t>
  </si>
  <si>
    <t xml:space="preserve">黎卿歌 </t>
  </si>
  <si>
    <t>黄怀雪华</t>
  </si>
  <si>
    <t xml:space="preserve">麻瓜师弟晓透明 </t>
  </si>
  <si>
    <t xml:space="preserve">鹿山丶政政   </t>
  </si>
  <si>
    <t xml:space="preserve">鸟袅袅 </t>
  </si>
  <si>
    <t xml:space="preserve">鲜虾鱼板很Q弹 </t>
  </si>
  <si>
    <t xml:space="preserve">鱼香  </t>
  </si>
  <si>
    <t xml:space="preserve">鱼儿快快游   </t>
  </si>
  <si>
    <t xml:space="preserve">鱼丸儿 </t>
  </si>
  <si>
    <t>鬼面七郎</t>
  </si>
  <si>
    <t>鬼眼英魂</t>
  </si>
  <si>
    <t xml:space="preserve">骚等ㄨ尿个尿  </t>
  </si>
  <si>
    <t xml:space="preserve">骑蚂蚁の猪   </t>
  </si>
  <si>
    <t xml:space="preserve">骄傲的龙王丶  </t>
  </si>
  <si>
    <t xml:space="preserve">香香伮 </t>
  </si>
  <si>
    <t xml:space="preserve">香樟树下的狐狸 </t>
  </si>
  <si>
    <t xml:space="preserve">风吹裤衩凉飕飕 </t>
  </si>
  <si>
    <t xml:space="preserve">顾寻清 </t>
  </si>
  <si>
    <t xml:space="preserve">项辰帝 </t>
  </si>
  <si>
    <t xml:space="preserve">韶华卿尽三生夣 </t>
  </si>
  <si>
    <t xml:space="preserve">音无澪 </t>
  </si>
  <si>
    <t xml:space="preserve">韩缨缨 </t>
  </si>
  <si>
    <t xml:space="preserve">韦火火火火   </t>
  </si>
  <si>
    <t xml:space="preserve">青骢绝骑塑天荒 </t>
  </si>
  <si>
    <t xml:space="preserve">青锋寒 </t>
  </si>
  <si>
    <t xml:space="preserve">青羽墨染云   </t>
  </si>
  <si>
    <t xml:space="preserve">青瓷づ </t>
  </si>
  <si>
    <t xml:space="preserve">青毓丶 </t>
  </si>
  <si>
    <t xml:space="preserve">青城爱未恋   </t>
  </si>
  <si>
    <t xml:space="preserve">青丶玄 </t>
  </si>
  <si>
    <t>零落红豆</t>
  </si>
  <si>
    <t xml:space="preserve">零拾  </t>
  </si>
  <si>
    <t xml:space="preserve">雪遥  </t>
  </si>
  <si>
    <t>雪之痕月</t>
  </si>
  <si>
    <t xml:space="preserve">雁过只应留声  </t>
  </si>
  <si>
    <t xml:space="preserve">除了帅还有酷  </t>
  </si>
  <si>
    <t xml:space="preserve">陈凌风 </t>
  </si>
  <si>
    <t xml:space="preserve">阿锟猫 </t>
  </si>
  <si>
    <t xml:space="preserve">阴萤儿 </t>
  </si>
  <si>
    <t xml:space="preserve">阮蠢蠢 </t>
  </si>
  <si>
    <t xml:space="preserve">阎骥  </t>
  </si>
  <si>
    <t>闾丘泪儿</t>
  </si>
  <si>
    <t xml:space="preserve">闭月羞 </t>
  </si>
  <si>
    <t xml:space="preserve">长安 </t>
  </si>
  <si>
    <t xml:space="preserve">镜萌之 </t>
  </si>
  <si>
    <t xml:space="preserve">野原小小志   </t>
  </si>
  <si>
    <t xml:space="preserve">采蘑菇的小松鼠 </t>
  </si>
  <si>
    <t xml:space="preserve">酥酥酥酥酥芯糖 </t>
  </si>
  <si>
    <t xml:space="preserve">酒都驸马爷   </t>
  </si>
  <si>
    <t xml:space="preserve">邱少  </t>
  </si>
  <si>
    <t xml:space="preserve">遇之则感。   </t>
  </si>
  <si>
    <t xml:space="preserve">逸仙丶清音   </t>
  </si>
  <si>
    <t xml:space="preserve">逸仙丶婆仔   </t>
  </si>
  <si>
    <t xml:space="preserve">通菠罚 </t>
  </si>
  <si>
    <t xml:space="preserve">追风少年鹰老七 </t>
  </si>
  <si>
    <t xml:space="preserve">迷途乌鸦的悲鸣 </t>
  </si>
  <si>
    <t xml:space="preserve">这货不是刘鑫雨 </t>
  </si>
  <si>
    <t xml:space="preserve">这游戏真挺难啊 </t>
  </si>
  <si>
    <t>这季悲凉</t>
  </si>
  <si>
    <t xml:space="preserve">轻轻地我走了  </t>
  </si>
  <si>
    <t>轩辕帅明</t>
  </si>
  <si>
    <t>轩辕小茴</t>
  </si>
  <si>
    <t xml:space="preserve">身后二把刀   </t>
  </si>
  <si>
    <t xml:space="preserve">踏马清月夜   </t>
  </si>
  <si>
    <t xml:space="preserve">路尧。 </t>
  </si>
  <si>
    <t xml:space="preserve">越访枫 </t>
  </si>
  <si>
    <t xml:space="preserve">超懒的阿元呀  </t>
  </si>
  <si>
    <t xml:space="preserve">豆豆与老吴   </t>
  </si>
  <si>
    <t xml:space="preserve">谪仙月 </t>
  </si>
  <si>
    <t xml:space="preserve">谁用心体会疲惫 </t>
  </si>
  <si>
    <t>诸葛疯子</t>
  </si>
  <si>
    <t xml:space="preserve">请叫我野兽   </t>
  </si>
  <si>
    <t xml:space="preserve">请叫我小五哥  </t>
  </si>
  <si>
    <t xml:space="preserve">让您娇喘怪我咯 </t>
  </si>
  <si>
    <t xml:space="preserve">詈詈  </t>
  </si>
  <si>
    <t xml:space="preserve">訫醉陌影生若梦 </t>
  </si>
  <si>
    <t xml:space="preserve">规划和各位   </t>
  </si>
  <si>
    <t xml:space="preserve">西鳯  </t>
  </si>
  <si>
    <t xml:space="preserve">西瓜抓老鹰   </t>
  </si>
  <si>
    <t xml:space="preserve">襄州牛头梗   </t>
  </si>
  <si>
    <t xml:space="preserve">褚墨儿 </t>
  </si>
  <si>
    <t xml:space="preserve">虾丸儿 </t>
  </si>
  <si>
    <t xml:space="preserve">薛无衡 </t>
  </si>
  <si>
    <t xml:space="preserve">蔡小旭 </t>
  </si>
  <si>
    <t xml:space="preserve">蓝莓小恋人   </t>
  </si>
  <si>
    <t xml:space="preserve">蓝楼雨 </t>
  </si>
  <si>
    <t xml:space="preserve">葉窕  </t>
  </si>
  <si>
    <t xml:space="preserve">落落清歡丶   </t>
  </si>
  <si>
    <t>落烟流雨</t>
  </si>
  <si>
    <t xml:space="preserve">落日色的狐狸然 </t>
  </si>
  <si>
    <t xml:space="preserve">萧清荔 </t>
  </si>
  <si>
    <t xml:space="preserve">萝卜兔zz   </t>
  </si>
  <si>
    <t>萝卜兔z</t>
  </si>
  <si>
    <t xml:space="preserve">萝卜兔 </t>
  </si>
  <si>
    <t xml:space="preserve">菜菜う </t>
  </si>
  <si>
    <t xml:space="preserve">菅孤野 </t>
  </si>
  <si>
    <t>莲轻舞步</t>
  </si>
  <si>
    <t xml:space="preserve">莫念起 </t>
  </si>
  <si>
    <t xml:space="preserve">莫小悯 </t>
  </si>
  <si>
    <t xml:space="preserve">莫寻欢 </t>
  </si>
  <si>
    <t xml:space="preserve">茴香。 </t>
  </si>
  <si>
    <t xml:space="preserve">茉莉丨清茶   </t>
  </si>
  <si>
    <t xml:space="preserve">苹果树苹果   </t>
  </si>
  <si>
    <t xml:space="preserve">英俊潇洒的小明 </t>
  </si>
  <si>
    <t>若梦明日</t>
  </si>
  <si>
    <t xml:space="preserve">苏幕清 </t>
  </si>
  <si>
    <t>苏小嫙。</t>
  </si>
  <si>
    <t xml:space="preserve">苏奕轩 </t>
  </si>
  <si>
    <t>花红月阳</t>
  </si>
  <si>
    <t xml:space="preserve">花炮炮炮炮   </t>
  </si>
  <si>
    <t xml:space="preserve">花拜拜 </t>
  </si>
  <si>
    <t xml:space="preserve">花墨云 </t>
  </si>
  <si>
    <t xml:space="preserve">花儿盛盛开   </t>
  </si>
  <si>
    <t xml:space="preserve">芑   </t>
  </si>
  <si>
    <t>芍药非药</t>
  </si>
  <si>
    <t xml:space="preserve">艾莉亞史塔克  </t>
  </si>
  <si>
    <t xml:space="preserve">舞恋月 </t>
  </si>
  <si>
    <t xml:space="preserve">臻臻无敌衰   </t>
  </si>
  <si>
    <t xml:space="preserve">胡氏家族丶薨  </t>
  </si>
  <si>
    <t>肚肚好疼</t>
  </si>
  <si>
    <t xml:space="preserve">肖静红 </t>
  </si>
  <si>
    <t xml:space="preserve">肖霸尚 </t>
  </si>
  <si>
    <t xml:space="preserve">聚破  </t>
  </si>
  <si>
    <t>耶律雁菱</t>
  </si>
  <si>
    <t xml:space="preserve">翊兮  </t>
  </si>
  <si>
    <t xml:space="preserve">羽洛剑 </t>
  </si>
  <si>
    <t xml:space="preserve">终不妄 </t>
  </si>
  <si>
    <t xml:space="preserve">纳加法 </t>
  </si>
  <si>
    <t>纳兰嫣紫</t>
  </si>
  <si>
    <t>纳兰凌雪</t>
  </si>
  <si>
    <t xml:space="preserve">纯情少妇马芳玲 </t>
  </si>
  <si>
    <t xml:space="preserve">纪小昔 </t>
  </si>
  <si>
    <t xml:space="preserve">红颜痴情笑   </t>
  </si>
  <si>
    <t xml:space="preserve">红经  </t>
  </si>
  <si>
    <t xml:space="preserve">红毛  </t>
  </si>
  <si>
    <t>紫气东来</t>
  </si>
  <si>
    <t xml:space="preserve">紫心瞳 </t>
  </si>
  <si>
    <t xml:space="preserve">素蝶  </t>
  </si>
  <si>
    <t xml:space="preserve">糖萌乖 </t>
  </si>
  <si>
    <t>精铁大侠</t>
  </si>
  <si>
    <t xml:space="preserve">米兰的阳光   </t>
  </si>
  <si>
    <t xml:space="preserve">筱韵丶 </t>
  </si>
  <si>
    <t xml:space="preserve">笛七哟 </t>
  </si>
  <si>
    <t xml:space="preserve">笑看浮华红尘事 </t>
  </si>
  <si>
    <t xml:space="preserve">笑崖  </t>
  </si>
  <si>
    <t xml:space="preserve">笑吧  </t>
  </si>
  <si>
    <t xml:space="preserve">空阑珊 </t>
  </si>
  <si>
    <t xml:space="preserve">空丣  </t>
  </si>
  <si>
    <t xml:space="preserve">穆洛晗 </t>
  </si>
  <si>
    <t>种豆得瓜</t>
  </si>
  <si>
    <t xml:space="preserve">秋风吹几杖   </t>
  </si>
  <si>
    <t>秋灬小天</t>
  </si>
  <si>
    <t>私念成槑</t>
  </si>
  <si>
    <t xml:space="preserve">离渊不破笑道人 </t>
  </si>
  <si>
    <t xml:space="preserve">神荼夜 </t>
  </si>
  <si>
    <t xml:space="preserve">神威小枪将   </t>
  </si>
  <si>
    <t xml:space="preserve">神威威威威威丶 </t>
  </si>
  <si>
    <t xml:space="preserve">神威司空阿龙  </t>
  </si>
  <si>
    <t xml:space="preserve">碧眼狐狸、赵四 </t>
  </si>
  <si>
    <t xml:space="preserve">破穿  </t>
  </si>
  <si>
    <t xml:space="preserve">真的很帅啊   </t>
  </si>
  <si>
    <t xml:space="preserve">_x0001__x0001_相见难   </t>
  </si>
  <si>
    <t xml:space="preserve">皈依奶小牛丶  </t>
  </si>
  <si>
    <t>白马尚文</t>
  </si>
  <si>
    <t xml:space="preserve">白素。 </t>
  </si>
  <si>
    <t xml:space="preserve">白白的小白菜  </t>
  </si>
  <si>
    <t xml:space="preserve">白日做梦小奇葩 </t>
  </si>
  <si>
    <t>登峰问剑</t>
  </si>
  <si>
    <t xml:space="preserve">痞子李 </t>
  </si>
  <si>
    <t>画未弥笙</t>
  </si>
  <si>
    <t xml:space="preserve">甄舞  </t>
  </si>
  <si>
    <t xml:space="preserve">琪琪小跟班   </t>
  </si>
  <si>
    <t xml:space="preserve">琉璎  </t>
  </si>
  <si>
    <t>玖舞白兰</t>
  </si>
  <si>
    <t xml:space="preserve">王竹音 </t>
  </si>
  <si>
    <t xml:space="preserve">獨醉。 </t>
  </si>
  <si>
    <t>独孤晴千</t>
  </si>
  <si>
    <t xml:space="preserve">狄万钧 </t>
  </si>
  <si>
    <t xml:space="preserve">牟云晖 </t>
  </si>
  <si>
    <t xml:space="preserve">牛奶奶奶奶   </t>
  </si>
  <si>
    <t xml:space="preserve">爆爆鲤 </t>
  </si>
  <si>
    <t xml:space="preserve">燕十四 </t>
  </si>
  <si>
    <t>無為誰心</t>
  </si>
  <si>
    <t>烟雨青黛</t>
  </si>
  <si>
    <t>灬雨魅灬</t>
  </si>
  <si>
    <t>灬丶末世</t>
  </si>
  <si>
    <t xml:space="preserve">澪澪  </t>
  </si>
  <si>
    <t xml:space="preserve">澄不二 </t>
  </si>
  <si>
    <t>潇潇飘絮</t>
  </si>
  <si>
    <t xml:space="preserve">潇洒仗剑天下  </t>
  </si>
  <si>
    <t xml:space="preserve">源化  </t>
  </si>
  <si>
    <t>渺渺淅淅</t>
  </si>
  <si>
    <t>温岚若忆</t>
  </si>
  <si>
    <t xml:space="preserve">渊北雁翊보   </t>
  </si>
  <si>
    <t>渊北雁翊</t>
  </si>
  <si>
    <t>清水白兔</t>
  </si>
  <si>
    <t xml:space="preserve">淺笙  </t>
  </si>
  <si>
    <t xml:space="preserve">浓转淡抹才相宜 </t>
  </si>
  <si>
    <t xml:space="preserve">浅塘り   </t>
  </si>
  <si>
    <t xml:space="preserve">浅丶我爱吃鸡  </t>
  </si>
  <si>
    <t xml:space="preserve">浅丶我爱吃兔  </t>
  </si>
  <si>
    <t>流年残殒</t>
  </si>
  <si>
    <t xml:space="preserve">流年似锦忄   </t>
  </si>
  <si>
    <t>没有麦단</t>
  </si>
  <si>
    <t xml:space="preserve">沐伯乾 </t>
  </si>
  <si>
    <t xml:space="preserve">沐予寒 </t>
  </si>
  <si>
    <t xml:space="preserve">汪汪汪汪汪汪。 </t>
  </si>
  <si>
    <t xml:space="preserve">池小晚 </t>
  </si>
  <si>
    <t xml:space="preserve">段麒  </t>
  </si>
  <si>
    <t xml:space="preserve">殇如此忧伤   </t>
  </si>
  <si>
    <t xml:space="preserve">武帝城老王   </t>
  </si>
  <si>
    <t xml:space="preserve">歌风路丶三狗蛋 </t>
  </si>
  <si>
    <t xml:space="preserve">欲挽游丝萦好梦 </t>
  </si>
  <si>
    <t>欧阳残剑</t>
  </si>
  <si>
    <t xml:space="preserve">橘央  </t>
  </si>
  <si>
    <t xml:space="preserve">榕月  </t>
  </si>
  <si>
    <t>楚晋一平</t>
  </si>
  <si>
    <t xml:space="preserve">椛灯  </t>
  </si>
  <si>
    <t xml:space="preserve">棠棠 </t>
  </si>
  <si>
    <t xml:space="preserve">梦萌棒棒糖   </t>
  </si>
  <si>
    <t xml:space="preserve">梦寻千古香ゝ  </t>
  </si>
  <si>
    <t xml:space="preserve">梦回红尘已惘然 </t>
  </si>
  <si>
    <t>梦回彼岸</t>
  </si>
  <si>
    <t xml:space="preserve">梦回千里只为她 </t>
  </si>
  <si>
    <t xml:space="preserve">梦九哟 </t>
  </si>
  <si>
    <t xml:space="preserve">梅葭  </t>
  </si>
  <si>
    <t xml:space="preserve">桃之夭夭の   </t>
  </si>
  <si>
    <t xml:space="preserve">格殺  </t>
  </si>
  <si>
    <t xml:space="preserve">格七  </t>
  </si>
  <si>
    <t xml:space="preserve">树儿高高长   </t>
  </si>
  <si>
    <t xml:space="preserve">柠檬雪碧√   </t>
  </si>
  <si>
    <t>柠檬汽酒</t>
  </si>
  <si>
    <t xml:space="preserve">柏烛  </t>
  </si>
  <si>
    <t xml:space="preserve">枫丶萧萧兮   </t>
  </si>
  <si>
    <t xml:space="preserve">林清言 </t>
  </si>
  <si>
    <t xml:space="preserve">杜若つ </t>
  </si>
  <si>
    <t xml:space="preserve">机智的兰兰   </t>
  </si>
  <si>
    <t xml:space="preserve">机智勇敢的小珞 </t>
  </si>
  <si>
    <t xml:space="preserve">未来斗战士   </t>
  </si>
  <si>
    <t xml:space="preserve">有你的晴天   </t>
  </si>
  <si>
    <t>月随风动</t>
  </si>
  <si>
    <t>月落雅雅</t>
  </si>
  <si>
    <t xml:space="preserve">月臻  </t>
  </si>
  <si>
    <t xml:space="preserve">月月月月月月児 </t>
  </si>
  <si>
    <t xml:space="preserve">月影粟 </t>
  </si>
  <si>
    <t xml:space="preserve">月夜城 </t>
  </si>
  <si>
    <t xml:space="preserve">最可爱的师姐  </t>
  </si>
  <si>
    <t>曹长卿。</t>
  </si>
  <si>
    <t>曲丶舞忆</t>
  </si>
  <si>
    <t xml:space="preserve">晴栀沐婉音   </t>
  </si>
  <si>
    <t xml:space="preserve">晚下  </t>
  </si>
  <si>
    <t xml:space="preserve">晏安安 </t>
  </si>
  <si>
    <t xml:space="preserve">星星小霸王丶  </t>
  </si>
  <si>
    <t xml:space="preserve">昔昔 </t>
  </si>
  <si>
    <t xml:space="preserve">时钟轻摇孤独  </t>
  </si>
  <si>
    <t xml:space="preserve">时光不矜持   </t>
  </si>
  <si>
    <t xml:space="preserve">日暮丶江华   </t>
  </si>
  <si>
    <t>日向钢次</t>
  </si>
  <si>
    <t xml:space="preserve">无所不能小奇葩 </t>
  </si>
  <si>
    <t xml:space="preserve">无心的夏季   </t>
  </si>
  <si>
    <t xml:space="preserve">斩念者 </t>
  </si>
  <si>
    <t xml:space="preserve">文艺的青年   </t>
  </si>
  <si>
    <t xml:space="preserve">搞事girl  </t>
  </si>
  <si>
    <t>指星瞻月</t>
  </si>
  <si>
    <t xml:space="preserve">拜见女皇陛下丶 </t>
  </si>
  <si>
    <t>拔丝黄糖</t>
  </si>
  <si>
    <t xml:space="preserve">拉轰小女子   </t>
  </si>
  <si>
    <t xml:space="preserve">拉莱耶灬绘本  </t>
  </si>
  <si>
    <t xml:space="preserve">扛旗  </t>
  </si>
  <si>
    <t xml:space="preserve">我要摸你的大鸟 </t>
  </si>
  <si>
    <t xml:space="preserve">我是贱贱的小弟 </t>
  </si>
  <si>
    <t xml:space="preserve">我是农村人，  </t>
  </si>
  <si>
    <t xml:space="preserve">我是兔子哟   </t>
  </si>
  <si>
    <t xml:space="preserve">我很皮 </t>
  </si>
  <si>
    <t xml:space="preserve">我就不讲道理哼 </t>
  </si>
  <si>
    <t xml:space="preserve">我家熊熊可萌了 </t>
  </si>
  <si>
    <t xml:space="preserve">戌云缈 </t>
  </si>
  <si>
    <t xml:space="preserve">懒扶、 </t>
  </si>
  <si>
    <t xml:space="preserve">慕落弦 </t>
  </si>
  <si>
    <t xml:space="preserve">慕瑾遥 </t>
  </si>
  <si>
    <t>慕容舒清</t>
  </si>
  <si>
    <t>想打架吗</t>
  </si>
  <si>
    <t>想想天真</t>
  </si>
  <si>
    <t xml:space="preserve">惜雨  </t>
  </si>
  <si>
    <t xml:space="preserve">惜玉挽轻裳   </t>
  </si>
  <si>
    <t xml:space="preserve">恶钙  </t>
  </si>
  <si>
    <t xml:space="preserve">念紫嫣 </t>
  </si>
  <si>
    <t xml:space="preserve">志方  </t>
  </si>
  <si>
    <t xml:space="preserve">心凉  </t>
  </si>
  <si>
    <t>弥花羽ゅ</t>
  </si>
  <si>
    <t>弥咲生ゅ</t>
  </si>
  <si>
    <t xml:space="preserve">张灵风 </t>
  </si>
  <si>
    <t>弑神丶Death</t>
  </si>
  <si>
    <t xml:space="preserve">弃丶红颜泪痕湿 </t>
  </si>
  <si>
    <t xml:space="preserve">庞广盈 </t>
  </si>
  <si>
    <t>库伊特风</t>
  </si>
  <si>
    <t xml:space="preserve">幽夜无垠と   </t>
  </si>
  <si>
    <t>幽兰晴雪</t>
  </si>
  <si>
    <t xml:space="preserve">幻真丶 </t>
  </si>
  <si>
    <t xml:space="preserve">幻月影清怜   </t>
  </si>
  <si>
    <t>幕情小三</t>
  </si>
  <si>
    <t xml:space="preserve">帝皇陨 </t>
  </si>
  <si>
    <t xml:space="preserve">帝喾  </t>
  </si>
  <si>
    <t xml:space="preserve">希希希丶汐   </t>
  </si>
  <si>
    <t xml:space="preserve">师傅师傅我来了 </t>
  </si>
  <si>
    <t xml:space="preserve">帅气无敌康爸爸 </t>
  </si>
  <si>
    <t>巽雷风动</t>
  </si>
  <si>
    <t xml:space="preserve">岂知  </t>
  </si>
  <si>
    <t xml:space="preserve">尹霓裳 </t>
  </si>
  <si>
    <t xml:space="preserve">就爱杯中物   </t>
  </si>
  <si>
    <t xml:space="preserve">尚好的青春i  </t>
  </si>
  <si>
    <t xml:space="preserve">小雪妖 </t>
  </si>
  <si>
    <t xml:space="preserve">小雨煕 </t>
  </si>
  <si>
    <t xml:space="preserve">小心有诈哦   </t>
  </si>
  <si>
    <t xml:space="preserve">小圆元 </t>
  </si>
  <si>
    <t xml:space="preserve">小仙女上天吗  </t>
  </si>
  <si>
    <t>小丑呵呵</t>
  </si>
  <si>
    <t xml:space="preserve">寒心蕊 </t>
  </si>
  <si>
    <t xml:space="preserve">宫离嫣 </t>
  </si>
  <si>
    <t xml:space="preserve">安静惪向日葵  </t>
  </si>
  <si>
    <t xml:space="preserve">守护锋 </t>
  </si>
  <si>
    <t xml:space="preserve">孟采绮 </t>
  </si>
  <si>
    <t xml:space="preserve">孔程航 </t>
  </si>
  <si>
    <t xml:space="preserve">婉蝶  </t>
  </si>
  <si>
    <t>威武豆豆</t>
  </si>
  <si>
    <t xml:space="preserve">妄于  </t>
  </si>
  <si>
    <t xml:space="preserve">如酒如笙歌ゎ  </t>
  </si>
  <si>
    <t xml:space="preserve">奈何桥前不轮回 </t>
  </si>
  <si>
    <t xml:space="preserve">太阳骑士炮灰  </t>
  </si>
  <si>
    <t xml:space="preserve">太白洗衣液   </t>
  </si>
  <si>
    <t>太极妖尊</t>
  </si>
  <si>
    <t>太极仙尊</t>
  </si>
  <si>
    <t xml:space="preserve">太子彬 </t>
  </si>
  <si>
    <t>天知道啊</t>
  </si>
  <si>
    <t>天涯暗香</t>
  </si>
  <si>
    <t>天涯劍豪</t>
  </si>
  <si>
    <t>天意剑尊</t>
  </si>
  <si>
    <t xml:space="preserve">天命风流八荒  </t>
  </si>
  <si>
    <t xml:space="preserve">大漠不孤烟   </t>
  </si>
  <si>
    <t xml:space="preserve">大小屁 </t>
  </si>
  <si>
    <t xml:space="preserve">大大大大西瓜丶 </t>
  </si>
  <si>
    <t xml:space="preserve">大大大大眼萌  </t>
  </si>
  <si>
    <t xml:space="preserve">大圣棒棒可大小 </t>
  </si>
  <si>
    <t xml:space="preserve">夢里不知她是客 </t>
  </si>
  <si>
    <t xml:space="preserve">夜樱丶 </t>
  </si>
  <si>
    <t xml:space="preserve">夜无暗 </t>
  </si>
  <si>
    <t xml:space="preserve">夔雪瑶 </t>
  </si>
  <si>
    <t xml:space="preserve">夏鸳丶 </t>
  </si>
  <si>
    <t xml:space="preserve">———夏天   </t>
  </si>
  <si>
    <t xml:space="preserve">墨語丶 </t>
  </si>
  <si>
    <t xml:space="preserve">墨薰言 </t>
  </si>
  <si>
    <t xml:space="preserve">墨萧炎 </t>
  </si>
  <si>
    <t xml:space="preserve">墨河  </t>
  </si>
  <si>
    <t xml:space="preserve">墨之雨 </t>
  </si>
  <si>
    <t xml:space="preserve">堵雪逸 </t>
  </si>
  <si>
    <t xml:space="preserve">圈圈 </t>
  </si>
  <si>
    <t xml:space="preserve">国际化及货物  </t>
  </si>
  <si>
    <t xml:space="preserve">回头我就在身后 </t>
  </si>
  <si>
    <t xml:space="preserve">————嘤嘤嘤 </t>
  </si>
  <si>
    <t xml:space="preserve">喵喵喵喵喵喵。 </t>
  </si>
  <si>
    <t xml:space="preserve">唐鳇  </t>
  </si>
  <si>
    <t xml:space="preserve">唐馨蓝 </t>
  </si>
  <si>
    <t xml:space="preserve">唐道人 </t>
  </si>
  <si>
    <t xml:space="preserve">唐剑潇 </t>
  </si>
  <si>
    <t>唐刀锋芒</t>
  </si>
  <si>
    <t>唐云飞9</t>
  </si>
  <si>
    <t>哼哼猪、</t>
  </si>
  <si>
    <t xml:space="preserve">哈逸曦 </t>
  </si>
  <si>
    <t xml:space="preserve">咲冭陽 </t>
  </si>
  <si>
    <t xml:space="preserve">周舒舒 </t>
  </si>
  <si>
    <t xml:space="preserve">呆萌呆萌小奶盖 </t>
  </si>
  <si>
    <t xml:space="preserve">呆小坤 </t>
  </si>
  <si>
    <t xml:space="preserve">听暝  </t>
  </si>
  <si>
    <t xml:space="preserve">听一曲清金钩钓 </t>
  </si>
  <si>
    <t xml:space="preserve">君莘妍 </t>
  </si>
  <si>
    <t xml:space="preserve">君玉心 </t>
  </si>
  <si>
    <t>吉祥红红</t>
  </si>
  <si>
    <t xml:space="preserve">叶菡  </t>
  </si>
  <si>
    <t xml:space="preserve">叶簌竹箫声   </t>
  </si>
  <si>
    <t xml:space="preserve">叶枫刃 </t>
  </si>
  <si>
    <t xml:space="preserve">叶天簌 </t>
  </si>
  <si>
    <t xml:space="preserve">史上最帅真武  </t>
  </si>
  <si>
    <t xml:space="preserve">只想做个好人  </t>
  </si>
  <si>
    <t xml:space="preserve">叨叨 </t>
  </si>
  <si>
    <t xml:space="preserve">另一只麻辣小龙 </t>
  </si>
  <si>
    <t xml:space="preserve">古千易 </t>
  </si>
  <si>
    <t xml:space="preserve">友善的若云   </t>
  </si>
  <si>
    <t xml:space="preserve">友善的小内衣  </t>
  </si>
  <si>
    <t xml:space="preserve">友善的大夫   </t>
  </si>
  <si>
    <t xml:space="preserve">厍容亦 </t>
  </si>
  <si>
    <t>卿卿予梦</t>
  </si>
  <si>
    <t xml:space="preserve">卿冥丶 </t>
  </si>
  <si>
    <t xml:space="preserve">南音潇潇洒洒ご </t>
  </si>
  <si>
    <t xml:space="preserve">南邦佳人呀   </t>
  </si>
  <si>
    <t xml:space="preserve">南秋栀 </t>
  </si>
  <si>
    <t xml:space="preserve">华様  </t>
  </si>
  <si>
    <t xml:space="preserve">半月梨花带春风 </t>
  </si>
  <si>
    <t xml:space="preserve">千辞ヾ </t>
  </si>
  <si>
    <t xml:space="preserve">千绯  </t>
  </si>
  <si>
    <t>医官柚子</t>
  </si>
  <si>
    <t>北宫静安</t>
  </si>
  <si>
    <t xml:space="preserve">北城殇 </t>
  </si>
  <si>
    <t xml:space="preserve">包个大包子   </t>
  </si>
  <si>
    <t xml:space="preserve">勿违心 </t>
  </si>
  <si>
    <t xml:space="preserve">勾小腰 </t>
  </si>
  <si>
    <t xml:space="preserve">剑惜玉 </t>
  </si>
  <si>
    <t xml:space="preserve">剑圣的悲伤   </t>
  </si>
  <si>
    <t xml:space="preserve">到处走的三百块 </t>
  </si>
  <si>
    <t xml:space="preserve">别碰我的葫芦  </t>
  </si>
  <si>
    <t xml:space="preserve">刃歌  </t>
  </si>
  <si>
    <t xml:space="preserve">刀灵媛 </t>
  </si>
  <si>
    <t xml:space="preserve">刀到道 </t>
  </si>
  <si>
    <t xml:space="preserve">凰荼歌 </t>
  </si>
  <si>
    <t xml:space="preserve">凡人的梦   </t>
  </si>
  <si>
    <t xml:space="preserve">凌渃尘 </t>
  </si>
  <si>
    <t xml:space="preserve">凉山伯 </t>
  </si>
  <si>
    <t>凉城醉梦</t>
  </si>
  <si>
    <t xml:space="preserve">凉人丨、梦   </t>
  </si>
  <si>
    <t>冷空雾月</t>
  </si>
  <si>
    <t xml:space="preserve">冷清初 </t>
  </si>
  <si>
    <t xml:space="preserve">冷沐瞳 </t>
  </si>
  <si>
    <t xml:space="preserve">冷殘心 </t>
  </si>
  <si>
    <t xml:space="preserve">冷嫣妍 </t>
  </si>
  <si>
    <t xml:space="preserve">冬眠的团子   </t>
  </si>
  <si>
    <t xml:space="preserve">冥辕  </t>
  </si>
  <si>
    <t xml:space="preserve">再见是否红着脸 </t>
  </si>
  <si>
    <t xml:space="preserve">兰博基尼貓   </t>
  </si>
  <si>
    <t xml:space="preserve">兮夜夕 </t>
  </si>
  <si>
    <t xml:space="preserve">公子波 </t>
  </si>
  <si>
    <t xml:space="preserve">入夜渐微凉   </t>
  </si>
  <si>
    <t xml:space="preserve">傲娇小姐姐う  </t>
  </si>
  <si>
    <t>傅鸡雪z</t>
  </si>
  <si>
    <t xml:space="preserve">偶盖伦贼6丶  </t>
  </si>
  <si>
    <t xml:space="preserve">俱利摩 </t>
  </si>
  <si>
    <t xml:space="preserve">修嘉  </t>
  </si>
  <si>
    <t xml:space="preserve">依旧丨 </t>
  </si>
  <si>
    <t xml:space="preserve">你眼睛会笑呀  </t>
  </si>
  <si>
    <t xml:space="preserve">你的柔情那么美 </t>
  </si>
  <si>
    <t xml:space="preserve">你就让我嘿嘿嘿 </t>
  </si>
  <si>
    <t xml:space="preserve">何月凡 </t>
  </si>
  <si>
    <t xml:space="preserve">何曾丶 </t>
  </si>
  <si>
    <t xml:space="preserve">伴我几度い   </t>
  </si>
  <si>
    <t xml:space="preserve">伐青  </t>
  </si>
  <si>
    <t xml:space="preserve">从此弃武从医  </t>
  </si>
  <si>
    <t xml:space="preserve">从南 </t>
  </si>
  <si>
    <t xml:space="preserve">今天不可能赚钱 </t>
  </si>
  <si>
    <t xml:space="preserve">仁剑震音扬   </t>
  </si>
  <si>
    <t xml:space="preserve">人肉饭 </t>
  </si>
  <si>
    <t xml:space="preserve">些许  </t>
  </si>
  <si>
    <t xml:space="preserve">云飞奇 </t>
  </si>
  <si>
    <t xml:space="preserve">云祗琉璃旧゛  </t>
  </si>
  <si>
    <t xml:space="preserve">云游二十八   </t>
  </si>
  <si>
    <t xml:space="preserve">云泠舟 </t>
  </si>
  <si>
    <t xml:space="preserve">于三缸 </t>
  </si>
  <si>
    <t xml:space="preserve">二瞳  </t>
  </si>
  <si>
    <t xml:space="preserve">二十四桥明夜月 </t>
  </si>
  <si>
    <t xml:space="preserve">乱世倾长歌   </t>
  </si>
  <si>
    <t xml:space="preserve">九袋丐 </t>
  </si>
  <si>
    <t xml:space="preserve">九六年的无痕  </t>
  </si>
  <si>
    <t xml:space="preserve">乔无念 </t>
  </si>
  <si>
    <t xml:space="preserve">乏乏  </t>
  </si>
  <si>
    <t xml:space="preserve">乌啦啦黑魔法  </t>
  </si>
  <si>
    <t xml:space="preserve">乄道友请留步  </t>
  </si>
  <si>
    <t>乄框框ら</t>
  </si>
  <si>
    <t xml:space="preserve">丿几度度丶   </t>
  </si>
  <si>
    <t xml:space="preserve">主流丶指尖   </t>
  </si>
  <si>
    <t xml:space="preserve">丶神楽 </t>
  </si>
  <si>
    <t xml:space="preserve">丶淡衣 </t>
  </si>
  <si>
    <t xml:space="preserve">丶忍野咩咩   </t>
  </si>
  <si>
    <t xml:space="preserve">丶天才小熊猫丶 </t>
  </si>
  <si>
    <t>丶唐云逸</t>
  </si>
  <si>
    <t xml:space="preserve">丶北风吹啸月  </t>
  </si>
  <si>
    <t xml:space="preserve">丱丱丱 </t>
  </si>
  <si>
    <t xml:space="preserve">两把剑就是厉害 </t>
  </si>
  <si>
    <t xml:space="preserve">东风路大狗蛋  </t>
  </si>
  <si>
    <t xml:space="preserve">东风路三狗蛋  </t>
  </si>
  <si>
    <t>东方雪容</t>
  </si>
  <si>
    <t>东宫少微</t>
  </si>
  <si>
    <t xml:space="preserve">专业刷寡妇   </t>
  </si>
  <si>
    <t xml:space="preserve">丐帮金鹏长老  </t>
  </si>
  <si>
    <t xml:space="preserve">丐帮汪剑通   </t>
  </si>
  <si>
    <t xml:space="preserve">与尔同销萬古愁 </t>
  </si>
  <si>
    <t>不见青山</t>
  </si>
  <si>
    <t xml:space="preserve">不厌此山薇   </t>
  </si>
  <si>
    <t>上的讲话</t>
  </si>
  <si>
    <t xml:space="preserve">上官萌萌丶   </t>
  </si>
  <si>
    <t xml:space="preserve">一生有你丶夕阳 </t>
  </si>
  <si>
    <t xml:space="preserve">一朝花满城   </t>
  </si>
  <si>
    <t xml:space="preserve">一夜雪千山   </t>
  </si>
  <si>
    <t xml:space="preserve">一只黄李鸣翠柳 </t>
  </si>
  <si>
    <t xml:space="preserve">一只大狼狗   </t>
  </si>
  <si>
    <t xml:space="preserve">오澈澈ぃ오   </t>
  </si>
  <si>
    <t xml:space="preserve">오潇潇ぃ오   </t>
  </si>
  <si>
    <t>燃尽</t>
  </si>
  <si>
    <t xml:space="preserve">朱颜辞镜 </t>
  </si>
  <si>
    <t xml:space="preserve">小怪兽   </t>
  </si>
  <si>
    <t xml:space="preserve">奥特曼   </t>
  </si>
  <si>
    <t xml:space="preserve">山猫 </t>
  </si>
  <si>
    <t xml:space="preserve">醉月聆雪弱  </t>
  </si>
  <si>
    <t xml:space="preserve">屎里求生＂ </t>
  </si>
  <si>
    <t xml:space="preserve">陆游。   </t>
  </si>
  <si>
    <t xml:space="preserve">花辞树  </t>
  </si>
  <si>
    <t xml:space="preserve">い小萝卜头袄へ </t>
  </si>
  <si>
    <t xml:space="preserve">ぃKs丶夢柒づ </t>
  </si>
  <si>
    <t>YoYo</t>
  </si>
  <si>
    <t>w浅墨w</t>
  </si>
  <si>
    <t xml:space="preserve">V艺哥哥会很污 </t>
  </si>
  <si>
    <t xml:space="preserve">Mr丶J丨   </t>
  </si>
  <si>
    <t>㏑ゞ逗逗</t>
  </si>
  <si>
    <t xml:space="preserve">kingdan </t>
  </si>
  <si>
    <t xml:space="preserve">Higべ杰   </t>
  </si>
  <si>
    <t xml:space="preserve">Clefer  </t>
  </si>
  <si>
    <t xml:space="preserve">❀笛落拂轻衫❀ </t>
  </si>
  <si>
    <t xml:space="preserve">❀❀長安゛   </t>
  </si>
  <si>
    <t xml:space="preserve">❀❀❀喆侦探゛ </t>
  </si>
  <si>
    <t xml:space="preserve">✲淡雅ღ＊   </t>
  </si>
  <si>
    <t xml:space="preserve">✲古井ღ＊   </t>
  </si>
  <si>
    <t xml:space="preserve">、陌上看花   </t>
  </si>
  <si>
    <t>ゞ伦伦</t>
  </si>
  <si>
    <t>龚鲁</t>
  </si>
  <si>
    <t>龙好人</t>
  </si>
  <si>
    <t>鼓鼓的小肚皮</t>
  </si>
  <si>
    <t>黄昏独坐海风湫</t>
  </si>
  <si>
    <t>鱼儿快快游</t>
  </si>
  <si>
    <t>鱼丸儿</t>
  </si>
  <si>
    <t>骚等ㄨ尿个尿</t>
  </si>
  <si>
    <t>香香伮</t>
  </si>
  <si>
    <t>飒爽的专家</t>
  </si>
  <si>
    <t>风追雨灬淋</t>
  </si>
  <si>
    <t>风吹大地飘</t>
  </si>
  <si>
    <t>顾影の自怜</t>
  </si>
  <si>
    <t>顾寻影</t>
  </si>
  <si>
    <t>韶思韵</t>
  </si>
  <si>
    <t>音故_x0001_</t>
  </si>
  <si>
    <t>音凉_x0001_</t>
  </si>
  <si>
    <t>韩缨缨</t>
  </si>
  <si>
    <t>韦火火火火</t>
  </si>
  <si>
    <t>青瓷づ</t>
  </si>
  <si>
    <t>青毓丶</t>
  </si>
  <si>
    <t>零拾</t>
  </si>
  <si>
    <t>雪没芳华</t>
  </si>
  <si>
    <t>雕狼二号</t>
  </si>
  <si>
    <t>雁过只应留声</t>
  </si>
  <si>
    <t>陌上初雨^</t>
  </si>
  <si>
    <t>阿锟猫</t>
  </si>
  <si>
    <t>阮蠢蠢</t>
  </si>
  <si>
    <t>阎骥</t>
  </si>
  <si>
    <t>长安</t>
  </si>
  <si>
    <t>野原小小志</t>
  </si>
  <si>
    <t>采蘑菇的小松鼠</t>
  </si>
  <si>
    <t>逸仙丶清音</t>
  </si>
  <si>
    <t>逸仙丶婆仔</t>
  </si>
  <si>
    <t>通菠罚</t>
  </si>
  <si>
    <t>逍遥团长</t>
  </si>
  <si>
    <t>这货不是蜗牛</t>
  </si>
  <si>
    <t>边逸</t>
  </si>
  <si>
    <t>轩天缘</t>
  </si>
  <si>
    <t>身后二把刀</t>
  </si>
  <si>
    <t>路尧。</t>
  </si>
  <si>
    <t>赵凌空</t>
  </si>
  <si>
    <t>走过不回头</t>
  </si>
  <si>
    <t>谪仙月</t>
  </si>
  <si>
    <t>诸葛炎炎</t>
  </si>
  <si>
    <t>请叫我野兽</t>
  </si>
  <si>
    <t>让您娇喘怪我咯</t>
  </si>
  <si>
    <t>謎恋</t>
  </si>
  <si>
    <t>詈詈</t>
  </si>
  <si>
    <t>訫醉陌影生若梦</t>
  </si>
  <si>
    <t>西瓜抓老鹰</t>
  </si>
  <si>
    <t>西柚゛</t>
  </si>
  <si>
    <t>虾丸儿</t>
  </si>
  <si>
    <t>蓝莓小恋人</t>
  </si>
  <si>
    <t>蓝楼雨</t>
  </si>
  <si>
    <t>落日色的狐狸然</t>
  </si>
  <si>
    <t>萧科</t>
  </si>
  <si>
    <t>萧清荔</t>
  </si>
  <si>
    <t>菜菜う</t>
  </si>
  <si>
    <t>菅孤野</t>
  </si>
  <si>
    <t>莫语铭殇</t>
  </si>
  <si>
    <t>莫念起</t>
  </si>
  <si>
    <t>莫小悯</t>
  </si>
  <si>
    <t>花拜拜</t>
  </si>
  <si>
    <t>花墨云</t>
  </si>
  <si>
    <t>芑</t>
  </si>
  <si>
    <t>舞恋月</t>
  </si>
  <si>
    <t>胡氏家族丶薨</t>
  </si>
  <si>
    <t>肖霸尚</t>
  </si>
  <si>
    <t>聆春雨</t>
  </si>
  <si>
    <t>翊兮</t>
  </si>
  <si>
    <t>绿女</t>
  </si>
  <si>
    <t>终不妄</t>
  </si>
  <si>
    <t>纪小昔</t>
  </si>
  <si>
    <t>紫心瞳</t>
  </si>
  <si>
    <t>糖萌乖</t>
  </si>
  <si>
    <t>简画心</t>
  </si>
  <si>
    <t>等你放下</t>
  </si>
  <si>
    <t>笑吧</t>
  </si>
  <si>
    <t>空阑珊</t>
  </si>
  <si>
    <t>空城悲</t>
  </si>
  <si>
    <t>秋风吹几杖</t>
  </si>
  <si>
    <t>神威小枪将</t>
  </si>
  <si>
    <t>神威威威威威丶</t>
  </si>
  <si>
    <t>神威叭叭</t>
  </si>
  <si>
    <t>祈念丶</t>
  </si>
  <si>
    <t>真武哥伦苏</t>
  </si>
  <si>
    <t>_x0001__x0001_相见难</t>
  </si>
  <si>
    <t>百诡</t>
  </si>
  <si>
    <t>白衣与卿</t>
  </si>
  <si>
    <t>白白有点累</t>
  </si>
  <si>
    <t>白日做梦小奇葩</t>
  </si>
  <si>
    <t>白天丶丶丶黑夜</t>
  </si>
  <si>
    <t>登徒浪子可奈何</t>
  </si>
  <si>
    <t>痞子李</t>
  </si>
  <si>
    <t>甄舞</t>
  </si>
  <si>
    <t>琦雯</t>
  </si>
  <si>
    <t>王竹音</t>
  </si>
  <si>
    <t>物语云荒</t>
  </si>
  <si>
    <t>牟云晖</t>
  </si>
  <si>
    <t>爆爆鲤</t>
  </si>
  <si>
    <t>燕十四</t>
  </si>
  <si>
    <t>炜哥Bull</t>
  </si>
  <si>
    <t>灵风燕</t>
  </si>
  <si>
    <t>澄不二</t>
  </si>
  <si>
    <t>源化</t>
  </si>
  <si>
    <t>深海与我长眠</t>
  </si>
  <si>
    <t>淡漠微凉</t>
  </si>
  <si>
    <t>浓转淡抹才相宜</t>
  </si>
  <si>
    <t>浅丶我爱吃鸡</t>
  </si>
  <si>
    <t>浅丶我爱吃兔</t>
  </si>
  <si>
    <t>流年似锦忄</t>
  </si>
  <si>
    <t>法3fsgaytq</t>
  </si>
  <si>
    <t>沐风の虫虫</t>
  </si>
  <si>
    <t>沁波</t>
  </si>
  <si>
    <t>汪汪汪汪汪汪。</t>
  </si>
  <si>
    <t>武帝城老王</t>
  </si>
  <si>
    <t>此木青肆丶</t>
  </si>
  <si>
    <t>横颜君</t>
  </si>
  <si>
    <t>梨花心</t>
  </si>
  <si>
    <t>梦萌棒棒糖</t>
  </si>
  <si>
    <t>梦漓漓</t>
  </si>
  <si>
    <t>梦寻千古香ゝ</t>
  </si>
  <si>
    <t>梦回红尘已惘然</t>
  </si>
  <si>
    <t>梦南辞</t>
  </si>
  <si>
    <t>桃之夭夭の</t>
  </si>
  <si>
    <t>格殺</t>
  </si>
  <si>
    <t>格七</t>
  </si>
  <si>
    <t>柠檬雪碧√</t>
  </si>
  <si>
    <t>枫丶萧萧兮</t>
  </si>
  <si>
    <t>枪王龙晓白</t>
  </si>
  <si>
    <t>林清言</t>
  </si>
  <si>
    <t>杜若つ</t>
  </si>
  <si>
    <t>李百万</t>
  </si>
  <si>
    <t>李世民</t>
  </si>
  <si>
    <t>杀生为护生丶</t>
  </si>
  <si>
    <t>机智的兰兰</t>
  </si>
  <si>
    <t>未来斗战士</t>
  </si>
  <si>
    <t>有點バ尐任性</t>
  </si>
  <si>
    <t>有你的晴天</t>
  </si>
  <si>
    <t>月牙儿丶丶</t>
  </si>
  <si>
    <t>曼珠灬沙华</t>
  </si>
  <si>
    <t>暴走萝莉火炮兰</t>
  </si>
  <si>
    <t>暖寄归人ゞ</t>
  </si>
  <si>
    <t>晴栀沐婉音</t>
  </si>
  <si>
    <t>晚下</t>
  </si>
  <si>
    <t>晏安安</t>
  </si>
  <si>
    <t>无霜过</t>
  </si>
  <si>
    <t>无心的夏季</t>
  </si>
  <si>
    <t>斩念者</t>
  </si>
  <si>
    <t>文艺的青年</t>
  </si>
  <si>
    <t>搞事girl</t>
  </si>
  <si>
    <t>振武大地</t>
  </si>
  <si>
    <t>拜见女皇陛下丶</t>
  </si>
  <si>
    <t>拉莱耶灬绘本</t>
  </si>
  <si>
    <t>扛旗</t>
  </si>
  <si>
    <t>我要摸你的大鸟</t>
  </si>
  <si>
    <t>我是农村人，</t>
  </si>
  <si>
    <t>我是兔子哟</t>
  </si>
  <si>
    <t>我很皮</t>
  </si>
  <si>
    <t>我就不讲道理哼</t>
  </si>
  <si>
    <t>我家熊熊可萌了</t>
  </si>
  <si>
    <t>懒扶、</t>
  </si>
  <si>
    <t>惜雨</t>
  </si>
  <si>
    <t>恶钙</t>
  </si>
  <si>
    <t>恭邦云</t>
  </si>
  <si>
    <t>思琀</t>
  </si>
  <si>
    <t>念紫嫣</t>
  </si>
  <si>
    <t>微凉落花</t>
  </si>
  <si>
    <t>弃丶红颜泪痕湿</t>
  </si>
  <si>
    <t>康师傅肉兄</t>
  </si>
  <si>
    <t>庞广盈</t>
  </si>
  <si>
    <t>幽夜无垠と</t>
  </si>
  <si>
    <t>幻真丶</t>
  </si>
  <si>
    <t>幻月影清怜</t>
  </si>
  <si>
    <t>帞仩亾洳砡</t>
  </si>
  <si>
    <t>帝皇陨</t>
  </si>
  <si>
    <t>师傅师傅我来了</t>
  </si>
  <si>
    <t>布鲁斯先生</t>
  </si>
  <si>
    <t>左瓷</t>
  </si>
  <si>
    <t>岂知</t>
  </si>
  <si>
    <t>山南西女</t>
  </si>
  <si>
    <t>就爱杯中物</t>
  </si>
  <si>
    <t>小雨煕</t>
  </si>
  <si>
    <t>小花狼</t>
  </si>
  <si>
    <t>小新官人</t>
  </si>
  <si>
    <t>小仙女上天吗</t>
  </si>
  <si>
    <t>尉迟陌</t>
  </si>
  <si>
    <t>尉迟伟文</t>
  </si>
  <si>
    <t>寂不归</t>
  </si>
  <si>
    <t>宫离嫣</t>
  </si>
  <si>
    <t>宝岛弥</t>
  </si>
  <si>
    <t>安静惪向日葵</t>
  </si>
  <si>
    <t>安琪拉。</t>
  </si>
  <si>
    <t>孟采绮</t>
  </si>
  <si>
    <t>婉蝶</t>
  </si>
  <si>
    <t>妙不可言丶美</t>
  </si>
  <si>
    <t>天名丶2</t>
  </si>
  <si>
    <t>大小屁</t>
  </si>
  <si>
    <t>大大大大西瓜丶</t>
  </si>
  <si>
    <t>大圣棒棒可大小</t>
  </si>
  <si>
    <t>夜狂男</t>
  </si>
  <si>
    <t>夜樱丶</t>
  </si>
  <si>
    <t>夜无暗</t>
  </si>
  <si>
    <t>夔雪瑶</t>
  </si>
  <si>
    <t>———夏天</t>
  </si>
  <si>
    <t>墨之雨</t>
  </si>
  <si>
    <t>堵雪逸</t>
  </si>
  <si>
    <t>坠清风</t>
  </si>
  <si>
    <t>土豆。</t>
  </si>
  <si>
    <t>喵喵喵喵喵喵。</t>
  </si>
  <si>
    <t>喵喵二五号</t>
  </si>
  <si>
    <t>唐鳇</t>
  </si>
  <si>
    <t>哈逸曦</t>
  </si>
  <si>
    <t>呆小坤</t>
  </si>
  <si>
    <t>听一曲清金钩钓</t>
  </si>
  <si>
    <t>君莘妍</t>
  </si>
  <si>
    <t>吃麻辣小龙虾</t>
  </si>
  <si>
    <t>叶簌竹箫声</t>
  </si>
  <si>
    <t>另一条大水狗</t>
  </si>
  <si>
    <t>另一只麻辣小龙</t>
  </si>
  <si>
    <t>古风几</t>
  </si>
  <si>
    <t>古千易</t>
  </si>
  <si>
    <t>友善的狼叔</t>
  </si>
  <si>
    <t>友善的小狼</t>
  </si>
  <si>
    <t>厍容亦</t>
  </si>
  <si>
    <t>卿冥丶</t>
  </si>
  <si>
    <t>南音潇潇洒洒ご</t>
  </si>
  <si>
    <t>半夏丶糖訫</t>
  </si>
  <si>
    <t>勿违心</t>
  </si>
  <si>
    <t>到处走的三百块</t>
  </si>
  <si>
    <t>_x0001__x0001_别亦难</t>
  </si>
  <si>
    <t>刀到道</t>
  </si>
  <si>
    <t>函嘉瑶</t>
  </si>
  <si>
    <t>凉人丨、梦</t>
  </si>
  <si>
    <t>冷晓汐灬</t>
  </si>
  <si>
    <t>冷嫣妍</t>
  </si>
  <si>
    <t>兰博基尼貓</t>
  </si>
  <si>
    <t>公子波</t>
  </si>
  <si>
    <t>傲娇小姐姐う</t>
  </si>
  <si>
    <t>偶盖伦贼6丶</t>
  </si>
  <si>
    <t>修嘉</t>
  </si>
  <si>
    <t>你的柔情那么美</t>
  </si>
  <si>
    <t>何曾丶</t>
  </si>
  <si>
    <t>何为四皈依丶</t>
  </si>
  <si>
    <t>仙姿佚貌小修脩</t>
  </si>
  <si>
    <t>从此弃武从医</t>
  </si>
  <si>
    <t>今天不可能赚钱</t>
  </si>
  <si>
    <t>人肉饭</t>
  </si>
  <si>
    <t>云飞奇</t>
  </si>
  <si>
    <t>云游二十八</t>
  </si>
  <si>
    <t>云泠舟</t>
  </si>
  <si>
    <t>于三缸</t>
  </si>
  <si>
    <t>乱世倾长歌</t>
  </si>
  <si>
    <t>乔无念</t>
  </si>
  <si>
    <t>乄道友请留步</t>
  </si>
  <si>
    <t>主流丶指尖</t>
  </si>
  <si>
    <t>丷君不知</t>
  </si>
  <si>
    <t>丶北风吹啸月</t>
  </si>
  <si>
    <t>丶﹏纸鸢</t>
  </si>
  <si>
    <t>丱丱丱</t>
  </si>
  <si>
    <t>两把剑就是厉害</t>
  </si>
  <si>
    <t>东衍</t>
  </si>
  <si>
    <t>上官萌萌丶</t>
  </si>
  <si>
    <t>上去就是一插</t>
  </si>
  <si>
    <t>一生有你丶夕阳</t>
  </si>
  <si>
    <t>一朝花满城</t>
  </si>
  <si>
    <t>一夜雪千山</t>
  </si>
  <si>
    <t>一只黄李鸣翠柳</t>
  </si>
  <si>
    <t>一只大狼狗</t>
  </si>
  <si>
    <t>一剑゛</t>
  </si>
  <si>
    <t>守护</t>
  </si>
  <si>
    <t>纯纯ゞ</t>
  </si>
  <si>
    <t>醉月聆雪弱</t>
  </si>
  <si>
    <t>陆游。</t>
  </si>
  <si>
    <t>花辞树</t>
  </si>
  <si>
    <t>い小萝卜头袄へ</t>
  </si>
  <si>
    <t>ぃKs丶夢柒づ</t>
  </si>
  <si>
    <t>V艺哥哥会很污</t>
  </si>
  <si>
    <t>Higべ杰</t>
  </si>
  <si>
    <t>FateScorpio</t>
  </si>
  <si>
    <t>FateLibra</t>
  </si>
  <si>
    <t>DayLight丶</t>
  </si>
  <si>
    <t>Darius丶ViTa</t>
  </si>
  <si>
    <t>Clefer</t>
  </si>
  <si>
    <t>AufWieDerSehen</t>
  </si>
  <si>
    <t>❀一指亦流年❀</t>
  </si>
  <si>
    <t>❀❀長安゛</t>
  </si>
  <si>
    <t>❀❀❀喆侦探゛</t>
  </si>
  <si>
    <t>✲淡雅ღ＊</t>
  </si>
  <si>
    <t>✲古井ღ＊</t>
  </si>
  <si>
    <t>✣✣✣雪颜潇ゞ</t>
  </si>
  <si>
    <t>✣✣✣花弄影ゞ</t>
  </si>
  <si>
    <t>✣✣✣江城子ゞ</t>
  </si>
  <si>
    <t>✣✣✣云破月ゞ</t>
  </si>
  <si>
    <t>test</t>
  </si>
  <si>
    <t>唐剑潇</t>
  </si>
  <si>
    <t>鸟袅袅</t>
  </si>
  <si>
    <t>空丣</t>
  </si>
  <si>
    <t>日暮丶江华</t>
  </si>
  <si>
    <t>迷途乌鸦的悲鸣</t>
  </si>
  <si>
    <t>酒都驸马爷</t>
  </si>
  <si>
    <t>九樣</t>
  </si>
  <si>
    <t>华樣</t>
  </si>
  <si>
    <t>不厌此山薇</t>
  </si>
  <si>
    <t>夜白衣</t>
  </si>
  <si>
    <t>很帅</t>
  </si>
  <si>
    <t>树儿</t>
  </si>
  <si>
    <t>渊了个北</t>
  </si>
  <si>
    <t>渊北</t>
  </si>
  <si>
    <t>千辞</t>
  </si>
  <si>
    <t>心凉</t>
  </si>
  <si>
    <t>二十四</t>
  </si>
  <si>
    <t>北城别</t>
  </si>
  <si>
    <t>西城诀</t>
  </si>
  <si>
    <t>笙</t>
  </si>
  <si>
    <t>音无</t>
  </si>
  <si>
    <t>朝花满城</t>
  </si>
  <si>
    <t>伴我几度</t>
  </si>
  <si>
    <t>另条大水狗</t>
  </si>
  <si>
    <t>紫雨幽</t>
  </si>
  <si>
    <t>古井</t>
  </si>
  <si>
    <t>哼哼猪</t>
  </si>
  <si>
    <t>国宝</t>
  </si>
  <si>
    <t>山猫</t>
  </si>
  <si>
    <t>淡雅</t>
  </si>
  <si>
    <t>相见难</t>
  </si>
  <si>
    <t>醉晴空</t>
  </si>
  <si>
    <t>渊北雁翊보</t>
  </si>
  <si>
    <t>千辞ヾ</t>
  </si>
  <si>
    <t>二十四桥明夜月</t>
  </si>
  <si>
    <t>音无澪</t>
  </si>
  <si>
    <t>伴我几度い</t>
  </si>
  <si>
    <t>山猫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</si>
</sst>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0"/>
  <sheetViews>
    <sheetView zoomScaleNormal="100" workbookViewId="0">
      <pane ySplit="1" topLeftCell="A563" activePane="bottomLeft" state="frozen"/>
      <selection pane="bottomLeft" activeCell="H577" sqref="H577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1096</v>
      </c>
    </row>
    <row r="3" spans="1:4">
      <c r="A3" s="9" t="s">
        <v>274</v>
      </c>
      <c r="B3" s="9" t="s">
        <v>118</v>
      </c>
      <c r="C3" s="9">
        <v>15</v>
      </c>
      <c r="D3" s="9">
        <v>15</v>
      </c>
    </row>
    <row r="4" spans="1:4">
      <c r="A4" s="9" t="s">
        <v>275</v>
      </c>
      <c r="B4" s="9" t="s">
        <v>64</v>
      </c>
      <c r="C4" s="9">
        <v>0</v>
      </c>
      <c r="D4" s="9">
        <v>0</v>
      </c>
    </row>
    <row r="5" spans="1:4">
      <c r="A5" s="9" t="s">
        <v>276</v>
      </c>
      <c r="B5" s="9" t="s">
        <v>64</v>
      </c>
      <c r="C5" s="9">
        <v>0</v>
      </c>
      <c r="D5" s="9">
        <v>0</v>
      </c>
    </row>
    <row r="6" spans="1:4">
      <c r="A6" s="9" t="s">
        <v>277</v>
      </c>
      <c r="B6" s="9" t="s">
        <v>23</v>
      </c>
      <c r="C6" s="9">
        <v>0</v>
      </c>
      <c r="D6" s="9">
        <v>0</v>
      </c>
    </row>
    <row r="7" spans="1:4">
      <c r="A7" s="9" t="s">
        <v>278</v>
      </c>
      <c r="B7" s="9" t="s">
        <v>64</v>
      </c>
      <c r="C7" s="9">
        <v>0</v>
      </c>
      <c r="D7" s="9">
        <v>0</v>
      </c>
    </row>
    <row r="8" spans="1:4">
      <c r="A8" s="9" t="s">
        <v>279</v>
      </c>
      <c r="B8" s="9" t="s">
        <v>118</v>
      </c>
      <c r="C8" s="9">
        <v>5</v>
      </c>
      <c r="D8" s="9">
        <v>5</v>
      </c>
    </row>
    <row r="9" spans="1:4">
      <c r="A9" s="9" t="s">
        <v>280</v>
      </c>
      <c r="B9" s="9" t="s">
        <v>118</v>
      </c>
      <c r="C9" s="9">
        <v>20</v>
      </c>
      <c r="D9" s="9">
        <v>20</v>
      </c>
    </row>
    <row r="10" spans="1:4">
      <c r="A10" s="9" t="s">
        <v>281</v>
      </c>
      <c r="B10" s="9" t="s">
        <v>159</v>
      </c>
      <c r="C10" s="9">
        <v>331</v>
      </c>
      <c r="D10" s="9">
        <v>331</v>
      </c>
    </row>
    <row r="11" spans="1:4">
      <c r="A11" s="9" t="s">
        <v>282</v>
      </c>
      <c r="B11" s="9" t="s">
        <v>159</v>
      </c>
      <c r="C11" s="9">
        <v>170</v>
      </c>
      <c r="D11" s="9">
        <v>170</v>
      </c>
    </row>
    <row r="12" spans="1:4">
      <c r="A12" s="9" t="s">
        <v>283</v>
      </c>
      <c r="B12" s="9" t="s">
        <v>23</v>
      </c>
      <c r="C12" s="9">
        <v>5</v>
      </c>
      <c r="D12" s="9">
        <v>5</v>
      </c>
    </row>
    <row r="13" spans="1:4">
      <c r="A13" s="9" t="s">
        <v>207</v>
      </c>
      <c r="B13" s="9" t="s">
        <v>23</v>
      </c>
      <c r="C13" s="9">
        <v>60</v>
      </c>
      <c r="D13" s="9">
        <v>60</v>
      </c>
    </row>
    <row r="14" spans="1:4">
      <c r="A14" s="9" t="s">
        <v>284</v>
      </c>
      <c r="B14" s="9" t="s">
        <v>159</v>
      </c>
      <c r="C14" s="9">
        <v>242</v>
      </c>
      <c r="D14" s="9">
        <v>242</v>
      </c>
    </row>
    <row r="15" spans="1:4">
      <c r="A15" s="9" t="s">
        <v>285</v>
      </c>
      <c r="B15" s="9" t="s">
        <v>118</v>
      </c>
      <c r="C15" s="9">
        <v>0</v>
      </c>
      <c r="D15" s="9">
        <v>0</v>
      </c>
    </row>
    <row r="16" spans="1:4">
      <c r="A16" s="9" t="s">
        <v>286</v>
      </c>
      <c r="B16" s="9" t="s">
        <v>118</v>
      </c>
      <c r="C16" s="9">
        <v>0</v>
      </c>
      <c r="D16" s="9">
        <v>0</v>
      </c>
    </row>
    <row r="17" spans="1:4">
      <c r="A17" s="9" t="s">
        <v>287</v>
      </c>
      <c r="B17" s="9" t="s">
        <v>118</v>
      </c>
      <c r="C17" s="9">
        <v>150</v>
      </c>
      <c r="D17" s="9">
        <v>150</v>
      </c>
    </row>
    <row r="18" spans="1:4">
      <c r="A18" s="9" t="s">
        <v>288</v>
      </c>
      <c r="B18" s="9" t="s">
        <v>23</v>
      </c>
      <c r="C18" s="9">
        <v>293</v>
      </c>
      <c r="D18" s="9">
        <v>293</v>
      </c>
    </row>
    <row r="19" spans="1:4">
      <c r="A19" s="9" t="s">
        <v>289</v>
      </c>
      <c r="B19" s="9" t="s">
        <v>159</v>
      </c>
      <c r="C19" s="9">
        <v>0</v>
      </c>
      <c r="D19" s="9">
        <v>0</v>
      </c>
    </row>
    <row r="20" spans="1:4">
      <c r="A20" s="9" t="s">
        <v>290</v>
      </c>
      <c r="B20" s="9" t="s">
        <v>118</v>
      </c>
      <c r="C20" s="9">
        <v>258</v>
      </c>
      <c r="D20" s="9">
        <v>258</v>
      </c>
    </row>
    <row r="21" spans="1:4">
      <c r="A21" s="9" t="s">
        <v>291</v>
      </c>
      <c r="B21" s="9" t="s">
        <v>118</v>
      </c>
      <c r="C21" s="9">
        <v>80</v>
      </c>
      <c r="D21" s="9">
        <v>80</v>
      </c>
    </row>
    <row r="22" spans="1:4">
      <c r="A22" s="9" t="s">
        <v>137</v>
      </c>
      <c r="B22" s="9" t="s">
        <v>118</v>
      </c>
      <c r="C22" s="9">
        <v>0</v>
      </c>
      <c r="D22" s="9">
        <v>0</v>
      </c>
    </row>
    <row r="23" spans="1:4">
      <c r="A23" s="9" t="s">
        <v>292</v>
      </c>
      <c r="B23" s="9" t="s">
        <v>118</v>
      </c>
      <c r="C23" s="9">
        <v>25</v>
      </c>
      <c r="D23" s="9">
        <v>25</v>
      </c>
    </row>
    <row r="24" spans="1:4">
      <c r="A24" s="9" t="s">
        <v>293</v>
      </c>
      <c r="B24" s="9" t="s">
        <v>118</v>
      </c>
      <c r="C24" s="9">
        <v>45</v>
      </c>
      <c r="D24" s="9">
        <v>45</v>
      </c>
    </row>
    <row r="25" spans="1:4">
      <c r="A25" s="9" t="s">
        <v>294</v>
      </c>
      <c r="B25" s="9" t="s">
        <v>118</v>
      </c>
      <c r="C25" s="9">
        <v>406</v>
      </c>
      <c r="D25" s="9">
        <v>406</v>
      </c>
    </row>
    <row r="26" spans="1:4">
      <c r="A26" s="9" t="s">
        <v>295</v>
      </c>
      <c r="B26" s="9" t="s">
        <v>159</v>
      </c>
      <c r="C26" s="9">
        <v>5</v>
      </c>
      <c r="D26" s="9">
        <v>5</v>
      </c>
    </row>
    <row r="27" spans="1:4">
      <c r="A27" s="9" t="s">
        <v>296</v>
      </c>
      <c r="B27" s="9" t="s">
        <v>64</v>
      </c>
      <c r="C27" s="9">
        <v>40</v>
      </c>
      <c r="D27" s="9">
        <v>40</v>
      </c>
    </row>
    <row r="28" spans="1:4">
      <c r="A28" s="9" t="s">
        <v>297</v>
      </c>
      <c r="B28" s="9" t="s">
        <v>23</v>
      </c>
      <c r="C28" s="9">
        <v>5</v>
      </c>
      <c r="D28" s="9">
        <v>5</v>
      </c>
    </row>
    <row r="29" spans="1:4">
      <c r="A29" s="9" t="s">
        <v>298</v>
      </c>
      <c r="B29" s="9" t="s">
        <v>23</v>
      </c>
      <c r="C29" s="9">
        <v>5</v>
      </c>
      <c r="D29" s="9">
        <v>5</v>
      </c>
    </row>
    <row r="30" spans="1:4">
      <c r="A30" s="9" t="s">
        <v>299</v>
      </c>
      <c r="B30" s="9" t="s">
        <v>23</v>
      </c>
      <c r="C30" s="9">
        <v>0</v>
      </c>
      <c r="D30" s="9">
        <v>0</v>
      </c>
    </row>
    <row r="31" spans="1:4">
      <c r="A31" s="9" t="s">
        <v>300</v>
      </c>
      <c r="B31" s="9" t="s">
        <v>64</v>
      </c>
      <c r="C31" s="9">
        <v>0</v>
      </c>
      <c r="D31" s="9">
        <v>0</v>
      </c>
    </row>
    <row r="32" spans="1:4">
      <c r="A32" s="9" t="s">
        <v>301</v>
      </c>
      <c r="B32" s="9" t="s">
        <v>64</v>
      </c>
      <c r="C32" s="9">
        <v>5</v>
      </c>
      <c r="D32" s="9">
        <v>5</v>
      </c>
    </row>
    <row r="33" spans="1:4">
      <c r="A33" s="9" t="s">
        <v>302</v>
      </c>
      <c r="B33" s="9" t="s">
        <v>64</v>
      </c>
      <c r="C33" s="9">
        <v>60</v>
      </c>
      <c r="D33" s="9">
        <v>60</v>
      </c>
    </row>
    <row r="34" spans="1:4">
      <c r="A34" s="9" t="s">
        <v>303</v>
      </c>
      <c r="B34" s="9" t="s">
        <v>118</v>
      </c>
      <c r="C34" s="9">
        <v>155</v>
      </c>
      <c r="D34" s="9">
        <v>155</v>
      </c>
    </row>
    <row r="35" spans="1:4">
      <c r="A35" s="9" t="s">
        <v>304</v>
      </c>
      <c r="B35" s="9" t="s">
        <v>23</v>
      </c>
      <c r="C35" s="9">
        <v>0</v>
      </c>
      <c r="D35" s="9">
        <v>0</v>
      </c>
    </row>
    <row r="36" spans="1:4">
      <c r="A36" s="9" t="s">
        <v>305</v>
      </c>
      <c r="B36" s="9" t="s">
        <v>23</v>
      </c>
      <c r="C36" s="9">
        <v>5</v>
      </c>
      <c r="D36" s="9">
        <v>5</v>
      </c>
    </row>
    <row r="37" spans="1:4">
      <c r="A37" s="9" t="s">
        <v>306</v>
      </c>
      <c r="B37" s="9" t="s">
        <v>64</v>
      </c>
      <c r="C37" s="9">
        <v>95</v>
      </c>
      <c r="D37" s="9">
        <v>95</v>
      </c>
    </row>
    <row r="38" spans="1:4">
      <c r="A38" s="9" t="s">
        <v>307</v>
      </c>
      <c r="B38" s="9" t="s">
        <v>159</v>
      </c>
      <c r="C38" s="9">
        <v>95</v>
      </c>
      <c r="D38" s="9">
        <v>95</v>
      </c>
    </row>
    <row r="39" spans="1:4">
      <c r="A39" s="9" t="s">
        <v>308</v>
      </c>
      <c r="B39" s="9" t="s">
        <v>64</v>
      </c>
      <c r="C39" s="9">
        <v>40</v>
      </c>
      <c r="D39" s="9">
        <v>40</v>
      </c>
    </row>
    <row r="40" spans="1:4">
      <c r="A40" s="9" t="s">
        <v>309</v>
      </c>
      <c r="B40" s="9" t="s">
        <v>118</v>
      </c>
      <c r="C40" s="9">
        <v>0</v>
      </c>
      <c r="D40" s="9">
        <v>0</v>
      </c>
    </row>
    <row r="41" spans="1:4">
      <c r="A41" s="9" t="s">
        <v>310</v>
      </c>
      <c r="B41" s="9" t="s">
        <v>118</v>
      </c>
      <c r="C41" s="9">
        <v>0</v>
      </c>
      <c r="D41" s="9">
        <v>0</v>
      </c>
    </row>
    <row r="42" spans="1:4">
      <c r="A42" s="9" t="s">
        <v>311</v>
      </c>
      <c r="B42" s="9" t="s">
        <v>64</v>
      </c>
      <c r="C42" s="9">
        <v>160</v>
      </c>
      <c r="D42" s="9">
        <v>160</v>
      </c>
    </row>
    <row r="43" spans="1:4">
      <c r="A43" s="9" t="s">
        <v>312</v>
      </c>
      <c r="B43" s="9" t="s">
        <v>23</v>
      </c>
      <c r="C43" s="9">
        <v>0</v>
      </c>
      <c r="D43" s="9">
        <v>0</v>
      </c>
    </row>
    <row r="44" spans="1:4">
      <c r="A44" s="9" t="s">
        <v>48</v>
      </c>
      <c r="B44" s="9" t="s">
        <v>23</v>
      </c>
      <c r="C44" s="9">
        <v>0</v>
      </c>
      <c r="D44" s="9">
        <v>0</v>
      </c>
    </row>
    <row r="45" spans="1:4">
      <c r="A45" s="9" t="s">
        <v>313</v>
      </c>
      <c r="B45" s="9" t="s">
        <v>64</v>
      </c>
      <c r="C45" s="9">
        <v>5</v>
      </c>
      <c r="D45" s="9">
        <v>5</v>
      </c>
    </row>
    <row r="46" spans="1:4">
      <c r="A46" s="9" t="s">
        <v>314</v>
      </c>
      <c r="B46" s="9" t="s">
        <v>23</v>
      </c>
      <c r="C46" s="9">
        <v>329</v>
      </c>
      <c r="D46" s="9">
        <v>329</v>
      </c>
    </row>
    <row r="47" spans="1:4">
      <c r="A47" s="9" t="s">
        <v>315</v>
      </c>
      <c r="B47" s="9" t="s">
        <v>159</v>
      </c>
      <c r="C47" s="9">
        <v>0</v>
      </c>
      <c r="D47" s="9">
        <v>0</v>
      </c>
    </row>
    <row r="48" spans="1:4">
      <c r="A48" s="9" t="s">
        <v>146</v>
      </c>
      <c r="B48" s="9" t="s">
        <v>118</v>
      </c>
      <c r="C48" s="9">
        <v>0</v>
      </c>
      <c r="D48" s="9">
        <v>0</v>
      </c>
    </row>
    <row r="49" spans="1:4">
      <c r="A49" s="9" t="s">
        <v>316</v>
      </c>
      <c r="B49" s="9" t="s">
        <v>23</v>
      </c>
      <c r="C49" s="9">
        <v>0</v>
      </c>
      <c r="D49" s="9">
        <v>0</v>
      </c>
    </row>
    <row r="50" spans="1:4">
      <c r="A50" s="9" t="s">
        <v>317</v>
      </c>
      <c r="B50" s="9" t="s">
        <v>64</v>
      </c>
      <c r="C50" s="9">
        <v>50</v>
      </c>
      <c r="D50" s="9">
        <v>50</v>
      </c>
    </row>
    <row r="51" spans="1:4">
      <c r="A51" s="9" t="s">
        <v>318</v>
      </c>
      <c r="B51" s="9" t="s">
        <v>23</v>
      </c>
      <c r="C51" s="9">
        <v>0</v>
      </c>
      <c r="D51" s="9">
        <v>0</v>
      </c>
    </row>
    <row r="52" spans="1:4">
      <c r="A52" s="9" t="s">
        <v>171</v>
      </c>
      <c r="B52" s="9" t="s">
        <v>159</v>
      </c>
      <c r="C52" s="9">
        <v>0</v>
      </c>
      <c r="D52" s="9">
        <v>0</v>
      </c>
    </row>
    <row r="53" spans="1:4">
      <c r="A53" s="9" t="s">
        <v>319</v>
      </c>
      <c r="B53" s="9" t="s">
        <v>23</v>
      </c>
      <c r="C53" s="9">
        <v>0</v>
      </c>
      <c r="D53" s="9">
        <v>0</v>
      </c>
    </row>
    <row r="54" spans="1:4">
      <c r="A54" s="9" t="s">
        <v>320</v>
      </c>
      <c r="B54" s="9" t="s">
        <v>64</v>
      </c>
      <c r="C54" s="9">
        <v>0</v>
      </c>
      <c r="D54" s="9">
        <v>0</v>
      </c>
    </row>
    <row r="55" spans="1:4">
      <c r="A55" s="9" t="s">
        <v>321</v>
      </c>
      <c r="B55" s="9" t="s">
        <v>23</v>
      </c>
      <c r="C55" s="9">
        <v>226</v>
      </c>
      <c r="D55" s="9">
        <v>226</v>
      </c>
    </row>
    <row r="56" spans="1:4">
      <c r="A56" s="9" t="s">
        <v>322</v>
      </c>
      <c r="B56" s="9" t="s">
        <v>23</v>
      </c>
      <c r="C56" s="9">
        <v>0</v>
      </c>
      <c r="D56" s="9">
        <v>0</v>
      </c>
    </row>
    <row r="57" spans="1:4">
      <c r="A57" s="9" t="s">
        <v>323</v>
      </c>
      <c r="B57" s="9" t="s">
        <v>64</v>
      </c>
      <c r="C57" s="9">
        <v>0</v>
      </c>
      <c r="D57" s="9">
        <v>0</v>
      </c>
    </row>
    <row r="58" spans="1:4">
      <c r="A58" s="9" t="s">
        <v>324</v>
      </c>
      <c r="B58" s="9" t="s">
        <v>159</v>
      </c>
      <c r="C58" s="9">
        <v>0</v>
      </c>
      <c r="D58" s="9">
        <v>0</v>
      </c>
    </row>
    <row r="59" spans="1:4">
      <c r="A59" s="9" t="s">
        <v>325</v>
      </c>
      <c r="B59" s="9" t="s">
        <v>118</v>
      </c>
      <c r="C59" s="9">
        <v>0</v>
      </c>
      <c r="D59" s="9">
        <v>0</v>
      </c>
    </row>
    <row r="60" spans="1:4">
      <c r="A60" s="9" t="s">
        <v>326</v>
      </c>
      <c r="B60" s="9" t="s">
        <v>159</v>
      </c>
      <c r="C60" s="9">
        <v>46</v>
      </c>
      <c r="D60" s="9">
        <v>46</v>
      </c>
    </row>
    <row r="61" spans="1:4">
      <c r="A61" s="9" t="s">
        <v>327</v>
      </c>
      <c r="B61" s="9" t="s">
        <v>23</v>
      </c>
      <c r="C61" s="9">
        <v>0</v>
      </c>
      <c r="D61" s="9">
        <v>0</v>
      </c>
    </row>
    <row r="62" spans="1:4">
      <c r="A62" s="9" t="s">
        <v>188</v>
      </c>
      <c r="B62" s="9" t="s">
        <v>159</v>
      </c>
      <c r="C62" s="9">
        <v>0</v>
      </c>
      <c r="D62" s="9">
        <v>0</v>
      </c>
    </row>
    <row r="63" spans="1:4">
      <c r="A63" s="9" t="s">
        <v>328</v>
      </c>
      <c r="B63" s="9" t="s">
        <v>118</v>
      </c>
      <c r="C63" s="9">
        <v>0</v>
      </c>
      <c r="D63" s="9">
        <v>0</v>
      </c>
    </row>
    <row r="64" spans="1:4">
      <c r="A64" s="9" t="s">
        <v>329</v>
      </c>
      <c r="B64" s="9" t="s">
        <v>64</v>
      </c>
      <c r="C64" s="9">
        <v>25</v>
      </c>
      <c r="D64" s="9">
        <v>25</v>
      </c>
    </row>
    <row r="65" spans="1:4">
      <c r="A65" s="9" t="s">
        <v>237</v>
      </c>
      <c r="B65" s="9" t="s">
        <v>159</v>
      </c>
      <c r="C65" s="9">
        <v>0</v>
      </c>
      <c r="D65" s="9">
        <v>0</v>
      </c>
    </row>
    <row r="66" spans="1:4">
      <c r="A66" s="9" t="s">
        <v>330</v>
      </c>
      <c r="B66" s="9" t="s">
        <v>64</v>
      </c>
      <c r="C66" s="9">
        <v>35</v>
      </c>
      <c r="D66" s="9">
        <v>35</v>
      </c>
    </row>
    <row r="67" spans="1:4">
      <c r="A67" s="9" t="s">
        <v>331</v>
      </c>
      <c r="B67" s="9" t="s">
        <v>23</v>
      </c>
      <c r="C67" s="9">
        <v>80</v>
      </c>
      <c r="D67" s="9">
        <v>80</v>
      </c>
    </row>
    <row r="68" spans="1:4">
      <c r="A68" s="9" t="s">
        <v>332</v>
      </c>
      <c r="B68" s="9" t="s">
        <v>159</v>
      </c>
      <c r="C68" s="9">
        <v>0</v>
      </c>
      <c r="D68" s="9">
        <v>0</v>
      </c>
    </row>
    <row r="69" spans="1:4">
      <c r="A69" s="9" t="s">
        <v>333</v>
      </c>
      <c r="B69" s="9" t="s">
        <v>159</v>
      </c>
      <c r="C69" s="9">
        <v>5</v>
      </c>
      <c r="D69" s="9">
        <v>5</v>
      </c>
    </row>
    <row r="70" spans="1:4">
      <c r="A70" s="9" t="s">
        <v>334</v>
      </c>
      <c r="B70" s="9" t="s">
        <v>159</v>
      </c>
      <c r="C70" s="9">
        <v>0</v>
      </c>
      <c r="D70" s="9">
        <v>0</v>
      </c>
    </row>
    <row r="71" spans="1:4">
      <c r="A71" s="9" t="s">
        <v>335</v>
      </c>
      <c r="B71" s="9" t="s">
        <v>159</v>
      </c>
      <c r="C71" s="9">
        <v>90</v>
      </c>
      <c r="D71" s="9">
        <v>90</v>
      </c>
    </row>
    <row r="72" spans="1:4">
      <c r="A72" s="9" t="s">
        <v>336</v>
      </c>
      <c r="B72" s="9" t="s">
        <v>64</v>
      </c>
      <c r="C72" s="9">
        <v>0</v>
      </c>
      <c r="D72" s="9">
        <v>0</v>
      </c>
    </row>
    <row r="73" spans="1:4">
      <c r="A73" s="9" t="s">
        <v>337</v>
      </c>
      <c r="B73" s="9" t="s">
        <v>64</v>
      </c>
      <c r="C73" s="9">
        <v>0</v>
      </c>
      <c r="D73" s="9">
        <v>0</v>
      </c>
    </row>
    <row r="74" spans="1:4">
      <c r="A74" s="9" t="s">
        <v>338</v>
      </c>
      <c r="B74" s="9" t="s">
        <v>159</v>
      </c>
      <c r="C74" s="9">
        <v>40</v>
      </c>
      <c r="D74" s="9">
        <v>40</v>
      </c>
    </row>
    <row r="75" spans="1:4">
      <c r="A75" s="9" t="s">
        <v>339</v>
      </c>
      <c r="B75" s="9" t="s">
        <v>159</v>
      </c>
      <c r="C75" s="9">
        <v>0</v>
      </c>
      <c r="D75" s="9">
        <v>0</v>
      </c>
    </row>
    <row r="76" spans="1:4">
      <c r="A76" s="9" t="s">
        <v>340</v>
      </c>
      <c r="B76" s="9" t="s">
        <v>118</v>
      </c>
      <c r="C76" s="9">
        <v>0</v>
      </c>
      <c r="D76" s="9">
        <v>0</v>
      </c>
    </row>
    <row r="77" spans="1:4">
      <c r="A77" s="9" t="s">
        <v>341</v>
      </c>
      <c r="B77" s="9" t="s">
        <v>118</v>
      </c>
      <c r="C77" s="9">
        <v>0</v>
      </c>
      <c r="D77" s="9">
        <v>0</v>
      </c>
    </row>
    <row r="78" spans="1:4">
      <c r="A78" s="9" t="s">
        <v>342</v>
      </c>
      <c r="B78" s="9" t="s">
        <v>23</v>
      </c>
      <c r="C78" s="9">
        <v>5</v>
      </c>
      <c r="D78" s="9">
        <v>5</v>
      </c>
    </row>
    <row r="79" spans="1:4">
      <c r="A79" s="9" t="s">
        <v>343</v>
      </c>
      <c r="B79" s="9" t="s">
        <v>23</v>
      </c>
      <c r="C79" s="9">
        <v>0</v>
      </c>
      <c r="D79" s="9">
        <v>0</v>
      </c>
    </row>
    <row r="80" spans="1:4">
      <c r="A80" s="9" t="s">
        <v>344</v>
      </c>
      <c r="B80" s="9" t="s">
        <v>23</v>
      </c>
      <c r="C80" s="9">
        <v>0</v>
      </c>
      <c r="D80" s="9">
        <v>0</v>
      </c>
    </row>
    <row r="81" spans="1:4">
      <c r="A81" s="9" t="s">
        <v>345</v>
      </c>
      <c r="B81" s="9" t="s">
        <v>64</v>
      </c>
      <c r="C81" s="9">
        <v>0</v>
      </c>
      <c r="D81" s="9">
        <v>0</v>
      </c>
    </row>
    <row r="82" spans="1:4">
      <c r="A82" s="9" t="s">
        <v>346</v>
      </c>
      <c r="B82" s="9" t="s">
        <v>64</v>
      </c>
      <c r="C82" s="9">
        <v>282</v>
      </c>
      <c r="D82" s="9">
        <v>282</v>
      </c>
    </row>
    <row r="83" spans="1:4">
      <c r="A83" s="9" t="s">
        <v>347</v>
      </c>
      <c r="B83" s="9" t="s">
        <v>64</v>
      </c>
      <c r="C83" s="9">
        <v>0</v>
      </c>
      <c r="D83" s="9">
        <v>0</v>
      </c>
    </row>
    <row r="84" spans="1:4">
      <c r="A84" s="9" t="s">
        <v>348</v>
      </c>
      <c r="B84" s="9" t="s">
        <v>23</v>
      </c>
      <c r="C84" s="9">
        <v>0</v>
      </c>
      <c r="D84" s="9">
        <v>0</v>
      </c>
    </row>
    <row r="85" spans="1:4">
      <c r="A85" s="9" t="s">
        <v>349</v>
      </c>
      <c r="B85" s="9" t="s">
        <v>159</v>
      </c>
      <c r="C85" s="9">
        <v>0</v>
      </c>
      <c r="D85" s="9">
        <v>0</v>
      </c>
    </row>
    <row r="86" spans="1:4">
      <c r="A86" s="9" t="s">
        <v>350</v>
      </c>
      <c r="B86" s="9" t="s">
        <v>159</v>
      </c>
      <c r="C86" s="9">
        <v>0</v>
      </c>
      <c r="D86" s="9">
        <v>0</v>
      </c>
    </row>
    <row r="87" spans="1:4">
      <c r="A87" s="9" t="s">
        <v>351</v>
      </c>
      <c r="B87" s="9" t="s">
        <v>118</v>
      </c>
      <c r="C87" s="9">
        <v>507</v>
      </c>
      <c r="D87" s="9">
        <v>507</v>
      </c>
    </row>
    <row r="88" spans="1:4">
      <c r="A88" s="9" t="s">
        <v>352</v>
      </c>
      <c r="B88" s="9" t="s">
        <v>64</v>
      </c>
      <c r="C88" s="9">
        <v>0</v>
      </c>
      <c r="D88" s="9">
        <v>0</v>
      </c>
    </row>
    <row r="89" spans="1:4">
      <c r="A89" s="9" t="s">
        <v>353</v>
      </c>
      <c r="B89" s="9" t="s">
        <v>159</v>
      </c>
      <c r="C89" s="9">
        <v>0</v>
      </c>
      <c r="D89" s="9">
        <v>0</v>
      </c>
    </row>
    <row r="90" spans="1:4">
      <c r="A90" s="9" t="s">
        <v>149</v>
      </c>
      <c r="B90" s="9" t="s">
        <v>118</v>
      </c>
      <c r="C90" s="9">
        <v>150</v>
      </c>
      <c r="D90" s="9">
        <v>150</v>
      </c>
    </row>
    <row r="91" spans="1:4">
      <c r="A91" s="9" t="s">
        <v>354</v>
      </c>
      <c r="B91" s="9" t="s">
        <v>64</v>
      </c>
      <c r="C91" s="9">
        <v>0</v>
      </c>
      <c r="D91" s="9">
        <v>0</v>
      </c>
    </row>
    <row r="92" spans="1:4">
      <c r="A92" s="9" t="s">
        <v>355</v>
      </c>
      <c r="B92" s="9" t="s">
        <v>23</v>
      </c>
      <c r="C92" s="9">
        <v>40</v>
      </c>
      <c r="D92" s="9">
        <v>40</v>
      </c>
    </row>
    <row r="93" spans="1:4">
      <c r="A93" s="9" t="s">
        <v>356</v>
      </c>
      <c r="B93" s="9" t="s">
        <v>118</v>
      </c>
      <c r="C93" s="9">
        <v>0</v>
      </c>
      <c r="D93" s="9">
        <v>0</v>
      </c>
    </row>
    <row r="94" spans="1:4">
      <c r="A94" s="9" t="s">
        <v>357</v>
      </c>
      <c r="B94" s="9" t="s">
        <v>64</v>
      </c>
      <c r="C94" s="9">
        <v>0</v>
      </c>
      <c r="D94" s="9">
        <v>0</v>
      </c>
    </row>
    <row r="95" spans="1:4">
      <c r="A95" s="9" t="s">
        <v>358</v>
      </c>
      <c r="B95" s="9" t="s">
        <v>64</v>
      </c>
      <c r="C95" s="9">
        <v>0</v>
      </c>
      <c r="D95" s="9">
        <v>0</v>
      </c>
    </row>
    <row r="96" spans="1:4">
      <c r="A96" s="9" t="s">
        <v>359</v>
      </c>
      <c r="B96" s="9" t="s">
        <v>118</v>
      </c>
      <c r="C96" s="9">
        <v>0</v>
      </c>
      <c r="D96" s="9">
        <v>0</v>
      </c>
    </row>
    <row r="97" spans="1:4">
      <c r="A97" s="9" t="s">
        <v>360</v>
      </c>
      <c r="B97" s="9" t="s">
        <v>159</v>
      </c>
      <c r="C97" s="9">
        <v>0</v>
      </c>
      <c r="D97" s="9">
        <v>0</v>
      </c>
    </row>
    <row r="98" spans="1:4">
      <c r="A98" s="9" t="s">
        <v>361</v>
      </c>
      <c r="B98" s="9" t="s">
        <v>23</v>
      </c>
      <c r="C98" s="9">
        <v>5</v>
      </c>
      <c r="D98" s="9">
        <v>5</v>
      </c>
    </row>
    <row r="99" spans="1:4">
      <c r="A99" s="9" t="s">
        <v>362</v>
      </c>
      <c r="B99" s="9" t="s">
        <v>159</v>
      </c>
      <c r="C99" s="9">
        <v>0</v>
      </c>
      <c r="D99" s="9">
        <v>0</v>
      </c>
    </row>
    <row r="100" spans="1:4">
      <c r="A100" s="9" t="s">
        <v>363</v>
      </c>
      <c r="B100" s="9" t="s">
        <v>118</v>
      </c>
      <c r="C100" s="9">
        <v>0</v>
      </c>
      <c r="D100" s="9">
        <v>0</v>
      </c>
    </row>
    <row r="101" spans="1:4">
      <c r="A101" s="9" t="s">
        <v>74</v>
      </c>
      <c r="B101" s="9" t="s">
        <v>64</v>
      </c>
      <c r="C101" s="9">
        <v>192</v>
      </c>
      <c r="D101" s="9">
        <v>192</v>
      </c>
    </row>
    <row r="102" spans="1:4">
      <c r="A102" s="9" t="s">
        <v>364</v>
      </c>
      <c r="B102" s="9" t="s">
        <v>118</v>
      </c>
      <c r="C102" s="9">
        <v>40</v>
      </c>
      <c r="D102" s="9">
        <v>40</v>
      </c>
    </row>
    <row r="103" spans="1:4">
      <c r="A103" s="9" t="s">
        <v>365</v>
      </c>
      <c r="B103" s="9" t="s">
        <v>159</v>
      </c>
      <c r="C103" s="9">
        <v>0</v>
      </c>
      <c r="D103" s="9">
        <v>0</v>
      </c>
    </row>
    <row r="104" spans="1:4">
      <c r="A104" s="9" t="s">
        <v>366</v>
      </c>
      <c r="B104" s="9" t="s">
        <v>64</v>
      </c>
      <c r="C104" s="9">
        <v>106</v>
      </c>
      <c r="D104" s="9">
        <v>106</v>
      </c>
    </row>
    <row r="105" spans="1:4">
      <c r="A105" s="9" t="s">
        <v>367</v>
      </c>
      <c r="B105" s="9" t="s">
        <v>118</v>
      </c>
      <c r="C105" s="9">
        <v>0</v>
      </c>
      <c r="D105" s="9">
        <v>0</v>
      </c>
    </row>
    <row r="106" spans="1:4">
      <c r="A106" s="9" t="s">
        <v>368</v>
      </c>
      <c r="B106" s="9" t="s">
        <v>23</v>
      </c>
      <c r="C106" s="9">
        <v>91</v>
      </c>
      <c r="D106" s="9">
        <v>91</v>
      </c>
    </row>
    <row r="107" spans="1:4">
      <c r="A107" s="9" t="s">
        <v>369</v>
      </c>
      <c r="B107" s="9" t="s">
        <v>159</v>
      </c>
      <c r="C107" s="9">
        <v>0</v>
      </c>
      <c r="D107" s="9">
        <v>0</v>
      </c>
    </row>
    <row r="108" spans="1:4">
      <c r="A108" s="9" t="s">
        <v>370</v>
      </c>
      <c r="B108" s="9" t="s">
        <v>118</v>
      </c>
      <c r="C108" s="9">
        <v>0</v>
      </c>
      <c r="D108" s="9">
        <v>0</v>
      </c>
    </row>
    <row r="109" spans="1:4">
      <c r="A109" s="9" t="s">
        <v>371</v>
      </c>
      <c r="B109" s="9" t="s">
        <v>118</v>
      </c>
      <c r="C109" s="9">
        <v>115</v>
      </c>
      <c r="D109" s="9">
        <v>115</v>
      </c>
    </row>
    <row r="110" spans="1:4">
      <c r="A110" s="9" t="s">
        <v>372</v>
      </c>
      <c r="B110" s="9" t="s">
        <v>159</v>
      </c>
      <c r="C110" s="9">
        <v>0</v>
      </c>
      <c r="D110" s="9">
        <v>0</v>
      </c>
    </row>
    <row r="111" spans="1:4">
      <c r="A111" s="9" t="s">
        <v>373</v>
      </c>
      <c r="B111" s="9" t="s">
        <v>64</v>
      </c>
      <c r="C111" s="9">
        <v>40</v>
      </c>
      <c r="D111" s="9">
        <v>40</v>
      </c>
    </row>
    <row r="112" spans="1:4">
      <c r="A112" s="9" t="s">
        <v>374</v>
      </c>
      <c r="B112" s="9" t="s">
        <v>159</v>
      </c>
      <c r="C112" s="9">
        <v>0</v>
      </c>
      <c r="D112" s="9">
        <v>0</v>
      </c>
    </row>
    <row r="113" spans="1:4">
      <c r="A113" s="9" t="s">
        <v>375</v>
      </c>
      <c r="B113" s="9" t="s">
        <v>159</v>
      </c>
      <c r="C113" s="9">
        <v>0</v>
      </c>
      <c r="D113" s="9">
        <v>0</v>
      </c>
    </row>
    <row r="114" spans="1:4">
      <c r="A114" s="9" t="s">
        <v>376</v>
      </c>
      <c r="B114" s="9" t="s">
        <v>159</v>
      </c>
      <c r="C114" s="9">
        <v>0</v>
      </c>
      <c r="D114" s="9">
        <v>0</v>
      </c>
    </row>
    <row r="115" spans="1:4">
      <c r="A115" s="9" t="s">
        <v>377</v>
      </c>
      <c r="B115" s="9" t="s">
        <v>118</v>
      </c>
      <c r="C115" s="9">
        <v>0</v>
      </c>
      <c r="D115" s="9">
        <v>0</v>
      </c>
    </row>
    <row r="116" spans="1:4">
      <c r="A116" s="9" t="s">
        <v>378</v>
      </c>
      <c r="B116" s="9" t="s">
        <v>118</v>
      </c>
      <c r="C116" s="9">
        <v>0</v>
      </c>
      <c r="D116" s="9">
        <v>0</v>
      </c>
    </row>
    <row r="117" spans="1:4">
      <c r="A117" s="9" t="s">
        <v>379</v>
      </c>
      <c r="B117" s="9" t="s">
        <v>64</v>
      </c>
      <c r="C117" s="9">
        <v>0</v>
      </c>
      <c r="D117" s="9">
        <v>0</v>
      </c>
    </row>
    <row r="118" spans="1:4">
      <c r="A118" s="9" t="s">
        <v>156</v>
      </c>
      <c r="B118" s="9" t="s">
        <v>118</v>
      </c>
      <c r="C118" s="9">
        <v>0</v>
      </c>
      <c r="D118" s="9">
        <v>0</v>
      </c>
    </row>
    <row r="119" spans="1:4">
      <c r="A119" s="9" t="s">
        <v>380</v>
      </c>
      <c r="B119" s="9" t="s">
        <v>118</v>
      </c>
      <c r="C119" s="9">
        <v>0</v>
      </c>
      <c r="D119" s="9">
        <v>0</v>
      </c>
    </row>
    <row r="120" spans="1:4">
      <c r="A120" s="9" t="s">
        <v>381</v>
      </c>
      <c r="B120" s="9" t="s">
        <v>118</v>
      </c>
      <c r="C120" s="9">
        <v>0</v>
      </c>
      <c r="D120" s="9">
        <v>0</v>
      </c>
    </row>
    <row r="121" spans="1:4">
      <c r="A121" s="9" t="s">
        <v>382</v>
      </c>
      <c r="B121" s="9" t="s">
        <v>64</v>
      </c>
      <c r="C121" s="9">
        <v>196</v>
      </c>
      <c r="D121" s="9">
        <v>196</v>
      </c>
    </row>
    <row r="122" spans="1:4">
      <c r="A122" s="9" t="s">
        <v>383</v>
      </c>
      <c r="B122" s="9" t="s">
        <v>159</v>
      </c>
      <c r="C122" s="9">
        <v>0</v>
      </c>
      <c r="D122" s="9">
        <v>0</v>
      </c>
    </row>
    <row r="123" spans="1:4">
      <c r="A123" s="9" t="s">
        <v>384</v>
      </c>
      <c r="B123" s="9" t="s">
        <v>23</v>
      </c>
      <c r="C123" s="9">
        <v>0</v>
      </c>
      <c r="D123" s="9">
        <v>0</v>
      </c>
    </row>
    <row r="124" spans="1:4">
      <c r="A124" s="9" t="s">
        <v>385</v>
      </c>
      <c r="B124" s="9" t="s">
        <v>23</v>
      </c>
      <c r="C124" s="9">
        <v>35</v>
      </c>
      <c r="D124" s="9">
        <v>35</v>
      </c>
    </row>
    <row r="125" spans="1:4">
      <c r="A125" s="9" t="s">
        <v>386</v>
      </c>
      <c r="B125" s="9" t="s">
        <v>118</v>
      </c>
      <c r="C125" s="9">
        <v>0</v>
      </c>
      <c r="D125" s="9">
        <v>0</v>
      </c>
    </row>
    <row r="126" spans="1:4">
      <c r="A126" s="9" t="s">
        <v>387</v>
      </c>
      <c r="B126" s="9" t="s">
        <v>118</v>
      </c>
      <c r="C126" s="9">
        <v>0</v>
      </c>
      <c r="D126" s="9">
        <v>0</v>
      </c>
    </row>
    <row r="127" spans="1:4">
      <c r="A127" s="9" t="s">
        <v>89</v>
      </c>
      <c r="B127" s="9" t="s">
        <v>64</v>
      </c>
      <c r="C127" s="9">
        <v>175</v>
      </c>
      <c r="D127" s="9">
        <v>175</v>
      </c>
    </row>
    <row r="128" spans="1:4">
      <c r="A128" s="9" t="s">
        <v>388</v>
      </c>
      <c r="B128" s="9" t="s">
        <v>159</v>
      </c>
      <c r="C128" s="9">
        <v>0</v>
      </c>
      <c r="D128" s="9">
        <v>0</v>
      </c>
    </row>
    <row r="129" spans="1:4">
      <c r="A129" s="9" t="s">
        <v>389</v>
      </c>
      <c r="B129" s="9" t="s">
        <v>159</v>
      </c>
      <c r="C129" s="9">
        <v>0</v>
      </c>
      <c r="D129" s="9">
        <v>0</v>
      </c>
    </row>
    <row r="130" spans="1:4">
      <c r="A130" s="9" t="s">
        <v>390</v>
      </c>
      <c r="B130" s="9" t="s">
        <v>159</v>
      </c>
      <c r="C130" s="9">
        <v>90</v>
      </c>
      <c r="D130" s="9">
        <v>90</v>
      </c>
    </row>
    <row r="131" spans="1:4">
      <c r="A131" s="9" t="s">
        <v>391</v>
      </c>
      <c r="B131" s="9" t="s">
        <v>64</v>
      </c>
      <c r="C131" s="9">
        <v>20</v>
      </c>
      <c r="D131" s="9">
        <v>20</v>
      </c>
    </row>
    <row r="132" spans="1:4">
      <c r="A132" s="9" t="s">
        <v>392</v>
      </c>
      <c r="B132" s="9" t="s">
        <v>23</v>
      </c>
      <c r="C132" s="9">
        <v>40</v>
      </c>
      <c r="D132" s="9">
        <v>40</v>
      </c>
    </row>
    <row r="133" spans="1:4">
      <c r="A133" s="9" t="s">
        <v>393</v>
      </c>
      <c r="B133" s="9" t="s">
        <v>64</v>
      </c>
      <c r="C133" s="9">
        <v>0</v>
      </c>
      <c r="D133" s="9">
        <v>0</v>
      </c>
    </row>
    <row r="134" spans="1:4">
      <c r="A134" s="9" t="s">
        <v>394</v>
      </c>
      <c r="B134" s="9" t="s">
        <v>159</v>
      </c>
      <c r="C134" s="9">
        <v>0</v>
      </c>
      <c r="D134" s="9">
        <v>0</v>
      </c>
    </row>
    <row r="135" spans="1:4">
      <c r="A135" s="9" t="s">
        <v>395</v>
      </c>
      <c r="B135" s="9" t="s">
        <v>159</v>
      </c>
      <c r="C135" s="9">
        <v>0</v>
      </c>
      <c r="D135" s="9">
        <v>0</v>
      </c>
    </row>
    <row r="136" spans="1:4">
      <c r="A136" s="9" t="s">
        <v>396</v>
      </c>
      <c r="B136" s="9" t="s">
        <v>118</v>
      </c>
      <c r="C136" s="9">
        <v>0</v>
      </c>
      <c r="D136" s="9">
        <v>0</v>
      </c>
    </row>
    <row r="137" spans="1:4">
      <c r="A137" s="9" t="s">
        <v>397</v>
      </c>
      <c r="B137" s="9" t="s">
        <v>64</v>
      </c>
      <c r="C137" s="9">
        <v>0</v>
      </c>
      <c r="D137" s="9">
        <v>0</v>
      </c>
    </row>
    <row r="138" spans="1:4">
      <c r="A138" s="9" t="s">
        <v>398</v>
      </c>
      <c r="B138" s="9" t="s">
        <v>64</v>
      </c>
      <c r="C138" s="9">
        <v>0</v>
      </c>
      <c r="D138" s="9">
        <v>0</v>
      </c>
    </row>
    <row r="139" spans="1:4">
      <c r="A139" s="9" t="s">
        <v>399</v>
      </c>
      <c r="B139" s="9" t="s">
        <v>159</v>
      </c>
      <c r="C139" s="9">
        <v>0</v>
      </c>
      <c r="D139" s="9">
        <v>0</v>
      </c>
    </row>
    <row r="140" spans="1:4">
      <c r="A140" s="9" t="s">
        <v>400</v>
      </c>
      <c r="B140" s="9" t="s">
        <v>118</v>
      </c>
      <c r="C140" s="9">
        <v>0</v>
      </c>
      <c r="D140" s="9">
        <v>0</v>
      </c>
    </row>
    <row r="141" spans="1:4">
      <c r="A141" s="9" t="s">
        <v>401</v>
      </c>
      <c r="B141" s="9" t="s">
        <v>118</v>
      </c>
      <c r="C141" s="9">
        <v>0</v>
      </c>
      <c r="D141" s="9">
        <v>0</v>
      </c>
    </row>
    <row r="142" spans="1:4">
      <c r="A142" s="9" t="s">
        <v>402</v>
      </c>
      <c r="B142" s="9" t="s">
        <v>64</v>
      </c>
      <c r="C142" s="9">
        <v>30</v>
      </c>
      <c r="D142" s="9">
        <v>30</v>
      </c>
    </row>
    <row r="143" spans="1:4">
      <c r="A143" s="9" t="s">
        <v>403</v>
      </c>
      <c r="B143" s="9" t="s">
        <v>118</v>
      </c>
      <c r="C143" s="9">
        <v>0</v>
      </c>
      <c r="D143" s="9">
        <v>0</v>
      </c>
    </row>
    <row r="144" spans="1:4">
      <c r="A144" s="9" t="s">
        <v>404</v>
      </c>
      <c r="B144" s="9" t="s">
        <v>118</v>
      </c>
      <c r="C144" s="9">
        <v>0</v>
      </c>
      <c r="D144" s="9">
        <v>0</v>
      </c>
    </row>
    <row r="145" spans="1:4">
      <c r="A145" s="9" t="s">
        <v>405</v>
      </c>
      <c r="B145" s="9" t="s">
        <v>23</v>
      </c>
      <c r="C145" s="9">
        <v>0</v>
      </c>
      <c r="D145" s="9">
        <v>0</v>
      </c>
    </row>
    <row r="146" spans="1:4">
      <c r="A146" s="9" t="s">
        <v>406</v>
      </c>
      <c r="B146" s="9" t="s">
        <v>118</v>
      </c>
      <c r="C146" s="9">
        <v>0</v>
      </c>
      <c r="D146" s="9">
        <v>0</v>
      </c>
    </row>
    <row r="147" spans="1:4">
      <c r="A147" s="9" t="s">
        <v>407</v>
      </c>
      <c r="B147" s="9" t="s">
        <v>64</v>
      </c>
      <c r="C147" s="9">
        <v>140</v>
      </c>
      <c r="D147" s="9">
        <v>140</v>
      </c>
    </row>
    <row r="148" spans="1:4">
      <c r="A148" s="9" t="s">
        <v>408</v>
      </c>
      <c r="B148" s="9" t="s">
        <v>159</v>
      </c>
      <c r="C148" s="9">
        <v>0</v>
      </c>
      <c r="D148" s="9">
        <v>0</v>
      </c>
    </row>
    <row r="149" spans="1:4">
      <c r="A149" s="9" t="s">
        <v>409</v>
      </c>
      <c r="B149" s="9" t="s">
        <v>118</v>
      </c>
      <c r="C149" s="9">
        <v>0</v>
      </c>
      <c r="D149" s="9">
        <v>0</v>
      </c>
    </row>
    <row r="150" spans="1:4">
      <c r="A150" s="9" t="s">
        <v>410</v>
      </c>
      <c r="B150" s="9" t="s">
        <v>118</v>
      </c>
      <c r="C150" s="9">
        <v>0</v>
      </c>
      <c r="D150" s="9">
        <v>0</v>
      </c>
    </row>
    <row r="151" spans="1:4">
      <c r="A151" s="9" t="s">
        <v>411</v>
      </c>
      <c r="B151" s="9" t="s">
        <v>159</v>
      </c>
      <c r="C151" s="9">
        <v>0</v>
      </c>
      <c r="D151" s="9">
        <v>0</v>
      </c>
    </row>
    <row r="152" spans="1:4">
      <c r="A152" s="9" t="s">
        <v>412</v>
      </c>
      <c r="B152" s="9" t="s">
        <v>159</v>
      </c>
      <c r="C152" s="9">
        <v>0</v>
      </c>
      <c r="D152" s="9">
        <v>0</v>
      </c>
    </row>
    <row r="153" spans="1:4">
      <c r="A153" s="9" t="s">
        <v>413</v>
      </c>
      <c r="B153" s="9" t="s">
        <v>64</v>
      </c>
      <c r="C153" s="9">
        <v>0</v>
      </c>
      <c r="D153" s="9">
        <v>0</v>
      </c>
    </row>
    <row r="154" spans="1:4">
      <c r="A154" s="9" t="s">
        <v>414</v>
      </c>
      <c r="B154" s="9" t="s">
        <v>118</v>
      </c>
      <c r="C154" s="9">
        <v>0</v>
      </c>
      <c r="D154" s="9">
        <v>0</v>
      </c>
    </row>
    <row r="155" spans="1:4">
      <c r="A155" s="9" t="s">
        <v>415</v>
      </c>
      <c r="B155" s="9" t="s">
        <v>118</v>
      </c>
      <c r="C155" s="9">
        <v>0</v>
      </c>
      <c r="D155" s="9">
        <v>0</v>
      </c>
    </row>
    <row r="156" spans="1:4">
      <c r="A156" s="9" t="s">
        <v>416</v>
      </c>
      <c r="B156" s="9" t="s">
        <v>23</v>
      </c>
      <c r="C156" s="9">
        <v>0</v>
      </c>
      <c r="D156" s="9">
        <v>0</v>
      </c>
    </row>
    <row r="157" spans="1:4">
      <c r="A157" s="9" t="s">
        <v>417</v>
      </c>
      <c r="B157" s="9" t="s">
        <v>118</v>
      </c>
      <c r="C157" s="9">
        <v>0</v>
      </c>
      <c r="D157" s="9">
        <v>0</v>
      </c>
    </row>
    <row r="158" spans="1:4">
      <c r="A158" s="9" t="s">
        <v>80</v>
      </c>
      <c r="B158" s="9" t="s">
        <v>64</v>
      </c>
      <c r="C158" s="9">
        <v>330</v>
      </c>
      <c r="D158" s="9">
        <v>330</v>
      </c>
    </row>
    <row r="159" spans="1:4">
      <c r="A159" s="9" t="s">
        <v>418</v>
      </c>
      <c r="B159" s="9" t="s">
        <v>118</v>
      </c>
      <c r="C159" s="9">
        <v>0</v>
      </c>
      <c r="D159" s="9">
        <v>0</v>
      </c>
    </row>
    <row r="160" spans="1:4">
      <c r="A160" s="9" t="s">
        <v>419</v>
      </c>
      <c r="B160" s="9" t="s">
        <v>64</v>
      </c>
      <c r="C160" s="9">
        <v>0</v>
      </c>
      <c r="D160" s="9">
        <v>0</v>
      </c>
    </row>
    <row r="161" spans="1:4">
      <c r="A161" s="9" t="s">
        <v>420</v>
      </c>
      <c r="B161" s="9" t="s">
        <v>23</v>
      </c>
      <c r="C161" s="9">
        <v>145</v>
      </c>
      <c r="D161" s="9">
        <v>145</v>
      </c>
    </row>
    <row r="162" spans="1:4">
      <c r="A162" s="9" t="s">
        <v>421</v>
      </c>
      <c r="B162" s="9" t="s">
        <v>118</v>
      </c>
      <c r="C162" s="9">
        <v>195</v>
      </c>
      <c r="D162" s="9">
        <v>195</v>
      </c>
    </row>
    <row r="163" spans="1:4">
      <c r="A163" s="9" t="s">
        <v>38</v>
      </c>
      <c r="B163" s="9" t="s">
        <v>23</v>
      </c>
      <c r="C163" s="9">
        <v>0</v>
      </c>
      <c r="D163" s="9">
        <v>0</v>
      </c>
    </row>
    <row r="164" spans="1:4">
      <c r="A164" s="9" t="s">
        <v>422</v>
      </c>
      <c r="B164" s="9" t="s">
        <v>23</v>
      </c>
      <c r="C164" s="9">
        <v>35</v>
      </c>
      <c r="D164" s="9">
        <v>35</v>
      </c>
    </row>
    <row r="165" spans="1:4">
      <c r="A165" s="9" t="s">
        <v>423</v>
      </c>
      <c r="B165" s="9" t="s">
        <v>118</v>
      </c>
      <c r="C165" s="9">
        <v>0</v>
      </c>
      <c r="D165" s="9">
        <v>0</v>
      </c>
    </row>
    <row r="166" spans="1:4">
      <c r="A166" s="9" t="s">
        <v>424</v>
      </c>
      <c r="B166" s="9" t="s">
        <v>23</v>
      </c>
      <c r="C166" s="9">
        <v>0</v>
      </c>
      <c r="D166" s="9">
        <v>0</v>
      </c>
    </row>
    <row r="167" spans="1:4">
      <c r="A167" s="9" t="s">
        <v>425</v>
      </c>
      <c r="B167" s="9" t="s">
        <v>23</v>
      </c>
      <c r="C167" s="9">
        <v>5</v>
      </c>
      <c r="D167" s="9">
        <v>5</v>
      </c>
    </row>
    <row r="168" spans="1:4">
      <c r="A168" s="9" t="s">
        <v>426</v>
      </c>
      <c r="B168" s="9" t="s">
        <v>159</v>
      </c>
      <c r="C168" s="9">
        <v>0</v>
      </c>
      <c r="D168" s="9">
        <v>0</v>
      </c>
    </row>
    <row r="169" spans="1:4">
      <c r="A169" s="9" t="s">
        <v>427</v>
      </c>
      <c r="B169" s="9" t="s">
        <v>118</v>
      </c>
      <c r="C169" s="9">
        <v>40</v>
      </c>
      <c r="D169" s="9">
        <v>40</v>
      </c>
    </row>
    <row r="170" spans="1:4">
      <c r="A170" s="9" t="s">
        <v>428</v>
      </c>
      <c r="B170" s="9" t="s">
        <v>118</v>
      </c>
      <c r="C170" s="9">
        <v>0</v>
      </c>
      <c r="D170" s="9">
        <v>0</v>
      </c>
    </row>
    <row r="171" spans="1:4">
      <c r="A171" s="9" t="s">
        <v>429</v>
      </c>
      <c r="B171" s="9" t="s">
        <v>23</v>
      </c>
      <c r="C171" s="9">
        <v>75</v>
      </c>
      <c r="D171" s="9">
        <v>75</v>
      </c>
    </row>
    <row r="172" spans="1:4">
      <c r="A172" s="9" t="s">
        <v>430</v>
      </c>
      <c r="B172" s="9" t="s">
        <v>159</v>
      </c>
      <c r="C172" s="9">
        <v>45</v>
      </c>
      <c r="D172" s="9">
        <v>45</v>
      </c>
    </row>
    <row r="173" spans="1:4">
      <c r="A173" s="9" t="s">
        <v>431</v>
      </c>
      <c r="B173" s="9" t="s">
        <v>23</v>
      </c>
      <c r="C173" s="9">
        <v>0</v>
      </c>
      <c r="D173" s="9">
        <v>0</v>
      </c>
    </row>
    <row r="174" spans="1:4">
      <c r="A174" s="9" t="s">
        <v>195</v>
      </c>
      <c r="B174" s="9" t="s">
        <v>159</v>
      </c>
      <c r="C174" s="9">
        <v>0</v>
      </c>
      <c r="D174" s="9">
        <v>0</v>
      </c>
    </row>
    <row r="175" spans="1:4">
      <c r="A175" s="9" t="s">
        <v>432</v>
      </c>
      <c r="B175" s="9" t="s">
        <v>23</v>
      </c>
      <c r="C175" s="9">
        <v>106</v>
      </c>
      <c r="D175" s="9">
        <v>106</v>
      </c>
    </row>
    <row r="176" spans="1:4">
      <c r="A176" s="9" t="s">
        <v>433</v>
      </c>
      <c r="B176" s="9" t="s">
        <v>159</v>
      </c>
      <c r="C176" s="9">
        <v>533</v>
      </c>
      <c r="D176" s="9">
        <v>533</v>
      </c>
    </row>
    <row r="177" spans="1:4">
      <c r="A177" s="9" t="s">
        <v>434</v>
      </c>
      <c r="B177" s="9" t="s">
        <v>64</v>
      </c>
      <c r="C177" s="9">
        <v>5</v>
      </c>
      <c r="D177" s="9">
        <v>5</v>
      </c>
    </row>
    <row r="178" spans="1:4">
      <c r="A178" s="9" t="s">
        <v>435</v>
      </c>
      <c r="B178" s="9" t="s">
        <v>118</v>
      </c>
      <c r="C178" s="9">
        <v>90</v>
      </c>
      <c r="D178" s="9">
        <v>90</v>
      </c>
    </row>
    <row r="179" spans="1:4">
      <c r="A179" s="9" t="s">
        <v>436</v>
      </c>
      <c r="B179" s="9" t="s">
        <v>64</v>
      </c>
      <c r="C179" s="9">
        <v>0</v>
      </c>
      <c r="D179" s="9">
        <v>0</v>
      </c>
    </row>
    <row r="180" spans="1:4">
      <c r="A180" s="9" t="s">
        <v>437</v>
      </c>
      <c r="B180" s="9" t="s">
        <v>23</v>
      </c>
      <c r="C180" s="9">
        <v>30</v>
      </c>
      <c r="D180" s="9">
        <v>30</v>
      </c>
    </row>
    <row r="181" spans="1:4">
      <c r="A181" s="9" t="s">
        <v>438</v>
      </c>
      <c r="B181" s="9" t="s">
        <v>118</v>
      </c>
      <c r="C181" s="9">
        <v>0</v>
      </c>
      <c r="D181" s="9">
        <v>0</v>
      </c>
    </row>
    <row r="182" spans="1:4">
      <c r="A182" s="9" t="s">
        <v>439</v>
      </c>
      <c r="B182" s="9" t="s">
        <v>23</v>
      </c>
      <c r="C182" s="9">
        <v>115</v>
      </c>
      <c r="D182" s="9">
        <v>115</v>
      </c>
    </row>
    <row r="183" spans="1:4">
      <c r="A183" s="9" t="s">
        <v>440</v>
      </c>
      <c r="B183" s="9" t="s">
        <v>159</v>
      </c>
      <c r="C183" s="9">
        <v>0</v>
      </c>
      <c r="D183" s="9">
        <v>0</v>
      </c>
    </row>
    <row r="184" spans="1:4">
      <c r="A184" s="9" t="s">
        <v>218</v>
      </c>
      <c r="B184" s="9" t="s">
        <v>159</v>
      </c>
      <c r="C184" s="9">
        <v>35</v>
      </c>
      <c r="D184" s="9">
        <v>35</v>
      </c>
    </row>
    <row r="185" spans="1:4">
      <c r="A185" s="9" t="s">
        <v>441</v>
      </c>
      <c r="B185" s="9" t="s">
        <v>23</v>
      </c>
      <c r="C185" s="9">
        <v>0</v>
      </c>
      <c r="D185" s="9">
        <v>0</v>
      </c>
    </row>
    <row r="186" spans="1:4">
      <c r="A186" s="9" t="s">
        <v>442</v>
      </c>
      <c r="B186" s="9" t="s">
        <v>23</v>
      </c>
      <c r="C186" s="9">
        <v>0</v>
      </c>
      <c r="D186" s="9">
        <v>0</v>
      </c>
    </row>
    <row r="187" spans="1:4">
      <c r="A187" s="9" t="s">
        <v>443</v>
      </c>
      <c r="B187" s="9" t="s">
        <v>159</v>
      </c>
      <c r="C187" s="9">
        <v>225</v>
      </c>
      <c r="D187" s="9">
        <v>225</v>
      </c>
    </row>
    <row r="188" spans="1:4">
      <c r="A188" s="9" t="s">
        <v>444</v>
      </c>
      <c r="B188" s="9" t="s">
        <v>23</v>
      </c>
      <c r="C188" s="9">
        <v>187</v>
      </c>
      <c r="D188" s="9">
        <v>187</v>
      </c>
    </row>
    <row r="189" spans="1:4">
      <c r="A189" s="9" t="s">
        <v>445</v>
      </c>
      <c r="B189" s="9" t="s">
        <v>159</v>
      </c>
      <c r="C189" s="9">
        <v>0</v>
      </c>
      <c r="D189" s="9">
        <v>0</v>
      </c>
    </row>
    <row r="190" spans="1:4">
      <c r="A190" s="9" t="s">
        <v>446</v>
      </c>
      <c r="B190" s="9" t="s">
        <v>64</v>
      </c>
      <c r="C190" s="9">
        <v>0</v>
      </c>
      <c r="D190" s="9">
        <v>0</v>
      </c>
    </row>
    <row r="191" spans="1:4">
      <c r="A191" s="9" t="s">
        <v>447</v>
      </c>
      <c r="B191" s="9" t="s">
        <v>23</v>
      </c>
      <c r="C191" s="9">
        <v>0</v>
      </c>
      <c r="D191" s="9">
        <v>0</v>
      </c>
    </row>
    <row r="192" spans="1:4">
      <c r="A192" s="9" t="s">
        <v>448</v>
      </c>
      <c r="B192" s="9" t="s">
        <v>159</v>
      </c>
      <c r="C192" s="9">
        <v>0</v>
      </c>
      <c r="D192" s="9">
        <v>0</v>
      </c>
    </row>
    <row r="193" spans="1:4">
      <c r="A193" s="9" t="s">
        <v>449</v>
      </c>
      <c r="B193" s="9" t="s">
        <v>159</v>
      </c>
      <c r="C193" s="9">
        <v>0</v>
      </c>
      <c r="D193" s="9">
        <v>0</v>
      </c>
    </row>
    <row r="194" spans="1:4">
      <c r="A194" s="9" t="s">
        <v>450</v>
      </c>
      <c r="B194" s="9" t="s">
        <v>23</v>
      </c>
      <c r="C194" s="9">
        <v>20</v>
      </c>
      <c r="D194" s="9">
        <v>20</v>
      </c>
    </row>
    <row r="195" spans="1:4">
      <c r="A195" s="9" t="s">
        <v>451</v>
      </c>
      <c r="B195" s="9" t="s">
        <v>23</v>
      </c>
      <c r="C195" s="9">
        <v>0</v>
      </c>
      <c r="D195" s="9">
        <v>0</v>
      </c>
    </row>
    <row r="196" spans="1:4">
      <c r="A196" s="9" t="s">
        <v>452</v>
      </c>
      <c r="B196" s="9" t="s">
        <v>159</v>
      </c>
      <c r="C196" s="9">
        <v>0</v>
      </c>
      <c r="D196" s="9">
        <v>0</v>
      </c>
    </row>
    <row r="197" spans="1:4">
      <c r="A197" s="9" t="s">
        <v>453</v>
      </c>
      <c r="B197" s="9" t="s">
        <v>23</v>
      </c>
      <c r="C197" s="9">
        <v>21</v>
      </c>
      <c r="D197" s="9">
        <v>21</v>
      </c>
    </row>
    <row r="198" spans="1:4">
      <c r="A198" s="9" t="s">
        <v>454</v>
      </c>
      <c r="B198" s="9" t="s">
        <v>118</v>
      </c>
      <c r="C198" s="9">
        <v>0</v>
      </c>
      <c r="D198" s="9">
        <v>0</v>
      </c>
    </row>
    <row r="199" spans="1:4">
      <c r="A199" s="9" t="s">
        <v>455</v>
      </c>
      <c r="B199" s="9" t="s">
        <v>159</v>
      </c>
      <c r="C199" s="9">
        <v>0</v>
      </c>
      <c r="D199" s="9">
        <v>0</v>
      </c>
    </row>
    <row r="200" spans="1:4">
      <c r="A200" s="9" t="s">
        <v>456</v>
      </c>
      <c r="B200" s="9" t="s">
        <v>64</v>
      </c>
      <c r="C200" s="9">
        <v>0</v>
      </c>
      <c r="D200" s="9">
        <v>0</v>
      </c>
    </row>
    <row r="201" spans="1:4">
      <c r="A201" s="9" t="s">
        <v>457</v>
      </c>
      <c r="B201" s="9" t="s">
        <v>64</v>
      </c>
      <c r="C201" s="9">
        <v>60</v>
      </c>
      <c r="D201" s="9">
        <v>60</v>
      </c>
    </row>
    <row r="202" spans="1:4">
      <c r="A202" s="9" t="s">
        <v>458</v>
      </c>
      <c r="B202" s="9" t="s">
        <v>159</v>
      </c>
      <c r="C202" s="9">
        <v>0</v>
      </c>
      <c r="D202" s="9">
        <v>0</v>
      </c>
    </row>
    <row r="203" spans="1:4">
      <c r="A203" s="9" t="s">
        <v>459</v>
      </c>
      <c r="B203" s="9" t="s">
        <v>23</v>
      </c>
      <c r="C203" s="9">
        <v>0</v>
      </c>
      <c r="D203" s="9">
        <v>0</v>
      </c>
    </row>
    <row r="204" spans="1:4">
      <c r="A204" s="9" t="s">
        <v>460</v>
      </c>
      <c r="B204" s="9" t="s">
        <v>159</v>
      </c>
      <c r="C204" s="9">
        <v>0</v>
      </c>
      <c r="D204" s="9">
        <v>0</v>
      </c>
    </row>
    <row r="205" spans="1:4">
      <c r="A205" s="9" t="s">
        <v>461</v>
      </c>
      <c r="B205" s="9" t="s">
        <v>64</v>
      </c>
      <c r="C205" s="9">
        <v>40</v>
      </c>
      <c r="D205" s="9">
        <v>40</v>
      </c>
    </row>
    <row r="206" spans="1:4">
      <c r="A206" s="9" t="s">
        <v>462</v>
      </c>
      <c r="B206" s="9" t="s">
        <v>23</v>
      </c>
      <c r="C206" s="9">
        <v>82</v>
      </c>
      <c r="D206" s="9">
        <v>82</v>
      </c>
    </row>
    <row r="207" spans="1:4">
      <c r="A207" s="9" t="s">
        <v>463</v>
      </c>
      <c r="B207" s="9" t="s">
        <v>64</v>
      </c>
      <c r="C207" s="9">
        <v>0</v>
      </c>
      <c r="D207" s="9">
        <v>0</v>
      </c>
    </row>
    <row r="208" spans="1:4">
      <c r="A208" s="9" t="s">
        <v>464</v>
      </c>
      <c r="B208" s="9" t="s">
        <v>64</v>
      </c>
      <c r="C208" s="9">
        <v>0</v>
      </c>
      <c r="D208" s="9">
        <v>0</v>
      </c>
    </row>
    <row r="209" spans="1:4">
      <c r="A209" s="9" t="s">
        <v>465</v>
      </c>
      <c r="B209" s="9" t="s">
        <v>159</v>
      </c>
      <c r="C209" s="9">
        <v>0</v>
      </c>
      <c r="D209" s="9">
        <v>0</v>
      </c>
    </row>
    <row r="210" spans="1:4">
      <c r="A210" s="9" t="s">
        <v>466</v>
      </c>
      <c r="B210" s="9" t="s">
        <v>118</v>
      </c>
      <c r="C210" s="9">
        <v>115</v>
      </c>
      <c r="D210" s="9">
        <v>115</v>
      </c>
    </row>
    <row r="211" spans="1:4">
      <c r="A211" s="9" t="s">
        <v>467</v>
      </c>
      <c r="B211" s="9" t="s">
        <v>23</v>
      </c>
      <c r="C211" s="9">
        <v>10</v>
      </c>
      <c r="D211" s="9">
        <v>10</v>
      </c>
    </row>
    <row r="212" spans="1:4">
      <c r="A212" s="9" t="s">
        <v>468</v>
      </c>
      <c r="B212" s="9" t="s">
        <v>118</v>
      </c>
      <c r="C212" s="9">
        <v>0</v>
      </c>
      <c r="D212" s="9">
        <v>0</v>
      </c>
    </row>
    <row r="213" spans="1:4">
      <c r="A213" s="9" t="s">
        <v>469</v>
      </c>
      <c r="B213" s="9" t="s">
        <v>23</v>
      </c>
      <c r="C213" s="9">
        <v>0</v>
      </c>
      <c r="D213" s="9">
        <v>0</v>
      </c>
    </row>
    <row r="214" spans="1:4">
      <c r="A214" s="9" t="s">
        <v>470</v>
      </c>
      <c r="B214" s="9" t="s">
        <v>118</v>
      </c>
      <c r="C214" s="9">
        <v>140</v>
      </c>
      <c r="D214" s="9">
        <v>140</v>
      </c>
    </row>
    <row r="215" spans="1:4">
      <c r="A215" s="9" t="s">
        <v>471</v>
      </c>
      <c r="B215" s="9" t="s">
        <v>159</v>
      </c>
      <c r="C215" s="9">
        <v>0</v>
      </c>
      <c r="D215" s="9">
        <v>0</v>
      </c>
    </row>
    <row r="216" spans="1:4">
      <c r="A216" s="9" t="s">
        <v>472</v>
      </c>
      <c r="B216" s="9" t="s">
        <v>64</v>
      </c>
      <c r="C216" s="9">
        <v>0</v>
      </c>
      <c r="D216" s="9">
        <v>0</v>
      </c>
    </row>
    <row r="217" spans="1:4">
      <c r="A217" s="9" t="s">
        <v>473</v>
      </c>
      <c r="B217" s="9" t="s">
        <v>118</v>
      </c>
      <c r="C217" s="9">
        <v>0</v>
      </c>
      <c r="D217" s="9">
        <v>0</v>
      </c>
    </row>
    <row r="218" spans="1:4">
      <c r="A218" s="9" t="s">
        <v>474</v>
      </c>
      <c r="B218" s="9" t="s">
        <v>23</v>
      </c>
      <c r="C218" s="9">
        <v>0</v>
      </c>
      <c r="D218" s="9">
        <v>0</v>
      </c>
    </row>
    <row r="219" spans="1:4">
      <c r="A219" s="9" t="s">
        <v>475</v>
      </c>
      <c r="B219" s="9" t="s">
        <v>23</v>
      </c>
      <c r="C219" s="9">
        <v>0</v>
      </c>
      <c r="D219" s="9">
        <v>0</v>
      </c>
    </row>
    <row r="220" spans="1:4">
      <c r="A220" s="9" t="s">
        <v>476</v>
      </c>
      <c r="B220" s="9" t="s">
        <v>159</v>
      </c>
      <c r="C220" s="9">
        <v>461</v>
      </c>
      <c r="D220" s="9">
        <v>461</v>
      </c>
    </row>
    <row r="221" spans="1:4">
      <c r="A221" s="9" t="s">
        <v>477</v>
      </c>
      <c r="B221" s="9" t="s">
        <v>118</v>
      </c>
      <c r="C221" s="9">
        <v>90</v>
      </c>
      <c r="D221" s="9">
        <v>90</v>
      </c>
    </row>
    <row r="222" spans="1:4">
      <c r="A222" s="9" t="s">
        <v>478</v>
      </c>
      <c r="B222" s="9" t="s">
        <v>23</v>
      </c>
      <c r="C222" s="9">
        <v>5</v>
      </c>
      <c r="D222" s="9">
        <v>5</v>
      </c>
    </row>
    <row r="223" spans="1:4">
      <c r="A223" s="9" t="s">
        <v>479</v>
      </c>
      <c r="B223" s="9" t="s">
        <v>118</v>
      </c>
      <c r="C223" s="9">
        <v>230</v>
      </c>
      <c r="D223" s="9">
        <v>230</v>
      </c>
    </row>
    <row r="224" spans="1:4">
      <c r="A224" s="9" t="s">
        <v>175</v>
      </c>
      <c r="B224" s="9" t="s">
        <v>23</v>
      </c>
      <c r="C224" s="9">
        <v>80</v>
      </c>
      <c r="D224" s="9">
        <v>80</v>
      </c>
    </row>
    <row r="225" spans="1:4">
      <c r="A225" s="9" t="s">
        <v>26</v>
      </c>
      <c r="B225" s="9" t="s">
        <v>23</v>
      </c>
      <c r="C225" s="9">
        <v>147</v>
      </c>
      <c r="D225" s="9">
        <v>147</v>
      </c>
    </row>
    <row r="226" spans="1:4">
      <c r="A226" s="9" t="s">
        <v>100</v>
      </c>
      <c r="B226" s="9" t="s">
        <v>64</v>
      </c>
      <c r="C226" s="9">
        <v>0</v>
      </c>
      <c r="D226" s="9">
        <v>0</v>
      </c>
    </row>
    <row r="227" spans="1:4">
      <c r="A227" s="9" t="s">
        <v>480</v>
      </c>
      <c r="B227" s="9" t="s">
        <v>64</v>
      </c>
      <c r="C227" s="9">
        <v>40</v>
      </c>
      <c r="D227" s="9">
        <v>40</v>
      </c>
    </row>
    <row r="228" spans="1:4">
      <c r="A228" s="9" t="s">
        <v>481</v>
      </c>
      <c r="B228" s="9" t="s">
        <v>159</v>
      </c>
      <c r="C228" s="9">
        <v>125</v>
      </c>
      <c r="D228" s="9">
        <v>125</v>
      </c>
    </row>
    <row r="229" spans="1:4">
      <c r="A229" s="9" t="s">
        <v>482</v>
      </c>
      <c r="B229" s="9" t="s">
        <v>23</v>
      </c>
      <c r="C229" s="9">
        <v>0</v>
      </c>
      <c r="D229" s="9">
        <v>0</v>
      </c>
    </row>
    <row r="230" spans="1:4">
      <c r="A230" s="9" t="s">
        <v>483</v>
      </c>
      <c r="B230" s="9" t="s">
        <v>23</v>
      </c>
      <c r="C230" s="9">
        <v>0</v>
      </c>
      <c r="D230" s="9">
        <v>0</v>
      </c>
    </row>
    <row r="231" spans="1:4">
      <c r="A231" s="9" t="s">
        <v>484</v>
      </c>
      <c r="B231" s="9" t="s">
        <v>159</v>
      </c>
      <c r="C231" s="9">
        <v>211</v>
      </c>
      <c r="D231" s="9">
        <v>211</v>
      </c>
    </row>
    <row r="232" spans="1:4">
      <c r="A232" s="9" t="s">
        <v>485</v>
      </c>
      <c r="B232" s="9" t="s">
        <v>64</v>
      </c>
      <c r="C232" s="9">
        <v>81</v>
      </c>
      <c r="D232" s="9">
        <v>81</v>
      </c>
    </row>
    <row r="233" spans="1:4">
      <c r="A233" s="9" t="s">
        <v>267</v>
      </c>
      <c r="B233" s="9" t="s">
        <v>23</v>
      </c>
      <c r="C233" s="9">
        <v>10</v>
      </c>
      <c r="D233" s="9">
        <v>10</v>
      </c>
    </row>
    <row r="234" spans="1:4">
      <c r="A234" s="9" t="s">
        <v>486</v>
      </c>
      <c r="B234" s="9" t="s">
        <v>159</v>
      </c>
      <c r="C234" s="9">
        <v>20</v>
      </c>
      <c r="D234" s="9">
        <v>20</v>
      </c>
    </row>
    <row r="235" spans="1:4">
      <c r="A235" s="9" t="s">
        <v>487</v>
      </c>
      <c r="B235" s="9" t="s">
        <v>23</v>
      </c>
      <c r="C235" s="9">
        <v>0</v>
      </c>
      <c r="D235" s="9">
        <v>0</v>
      </c>
    </row>
    <row r="236" spans="1:4">
      <c r="A236" s="9" t="s">
        <v>488</v>
      </c>
      <c r="B236" s="9" t="s">
        <v>23</v>
      </c>
      <c r="C236" s="9">
        <v>65</v>
      </c>
      <c r="D236" s="9">
        <v>65</v>
      </c>
    </row>
    <row r="237" spans="1:4">
      <c r="A237" s="9" t="s">
        <v>489</v>
      </c>
      <c r="B237" s="9" t="s">
        <v>64</v>
      </c>
      <c r="C237" s="9">
        <v>156</v>
      </c>
      <c r="D237" s="9">
        <v>156</v>
      </c>
    </row>
    <row r="238" spans="1:4">
      <c r="A238" s="9" t="s">
        <v>490</v>
      </c>
      <c r="B238" s="9" t="s">
        <v>118</v>
      </c>
      <c r="C238" s="9">
        <v>5</v>
      </c>
      <c r="D238" s="9">
        <v>5</v>
      </c>
    </row>
    <row r="239" spans="1:4">
      <c r="A239" s="9" t="s">
        <v>73</v>
      </c>
      <c r="B239" s="9" t="s">
        <v>64</v>
      </c>
      <c r="C239" s="9">
        <v>536</v>
      </c>
      <c r="D239" s="9">
        <v>536</v>
      </c>
    </row>
    <row r="240" spans="1:4">
      <c r="A240" s="9" t="s">
        <v>124</v>
      </c>
      <c r="B240" s="9" t="s">
        <v>159</v>
      </c>
      <c r="C240" s="9">
        <v>0</v>
      </c>
      <c r="D240" s="9">
        <v>0</v>
      </c>
    </row>
    <row r="241" spans="1:4">
      <c r="A241" s="9" t="s">
        <v>491</v>
      </c>
      <c r="B241" s="9" t="s">
        <v>159</v>
      </c>
      <c r="C241" s="9">
        <v>0</v>
      </c>
      <c r="D241" s="9">
        <v>0</v>
      </c>
    </row>
    <row r="242" spans="1:4">
      <c r="A242" s="9" t="s">
        <v>492</v>
      </c>
      <c r="B242" s="9" t="s">
        <v>118</v>
      </c>
      <c r="C242" s="9">
        <v>0</v>
      </c>
      <c r="D242" s="9">
        <v>0</v>
      </c>
    </row>
    <row r="243" spans="1:4">
      <c r="A243" s="9" t="s">
        <v>493</v>
      </c>
      <c r="B243" s="9" t="s">
        <v>23</v>
      </c>
      <c r="C243" s="9">
        <v>0</v>
      </c>
      <c r="D243" s="9">
        <v>0</v>
      </c>
    </row>
    <row r="244" spans="1:4">
      <c r="A244" s="9" t="s">
        <v>69</v>
      </c>
      <c r="B244" s="9" t="s">
        <v>64</v>
      </c>
      <c r="C244" s="9">
        <v>0</v>
      </c>
      <c r="D244" s="9">
        <v>0</v>
      </c>
    </row>
    <row r="245" spans="1:4">
      <c r="A245" s="9" t="s">
        <v>494</v>
      </c>
      <c r="B245" s="9" t="s">
        <v>64</v>
      </c>
      <c r="C245" s="9">
        <v>0</v>
      </c>
      <c r="D245" s="9">
        <v>0</v>
      </c>
    </row>
    <row r="246" spans="1:4">
      <c r="A246" s="9" t="s">
        <v>495</v>
      </c>
      <c r="B246" s="9" t="s">
        <v>159</v>
      </c>
      <c r="C246" s="9">
        <v>0</v>
      </c>
      <c r="D246" s="9">
        <v>0</v>
      </c>
    </row>
    <row r="247" spans="1:4">
      <c r="A247" s="9" t="s">
        <v>496</v>
      </c>
      <c r="B247" s="9" t="s">
        <v>23</v>
      </c>
      <c r="C247" s="9">
        <v>0</v>
      </c>
      <c r="D247" s="9">
        <v>0</v>
      </c>
    </row>
    <row r="248" spans="1:4">
      <c r="A248" s="9" t="s">
        <v>497</v>
      </c>
      <c r="B248" s="9" t="s">
        <v>23</v>
      </c>
      <c r="C248" s="9">
        <v>0</v>
      </c>
      <c r="D248" s="9">
        <v>0</v>
      </c>
    </row>
    <row r="249" spans="1:4">
      <c r="A249" s="9" t="s">
        <v>498</v>
      </c>
      <c r="B249" s="9" t="s">
        <v>159</v>
      </c>
      <c r="C249" s="9">
        <v>0</v>
      </c>
      <c r="D249" s="9">
        <v>0</v>
      </c>
    </row>
    <row r="250" spans="1:4">
      <c r="A250" s="9" t="s">
        <v>499</v>
      </c>
      <c r="B250" s="9" t="s">
        <v>64</v>
      </c>
      <c r="C250" s="9">
        <v>10</v>
      </c>
      <c r="D250" s="9">
        <v>10</v>
      </c>
    </row>
    <row r="251" spans="1:4">
      <c r="A251" s="9" t="s">
        <v>500</v>
      </c>
      <c r="B251" s="9" t="s">
        <v>118</v>
      </c>
      <c r="C251" s="9">
        <v>0</v>
      </c>
      <c r="D251" s="9">
        <v>0</v>
      </c>
    </row>
    <row r="252" spans="1:4">
      <c r="A252" s="9" t="s">
        <v>501</v>
      </c>
      <c r="B252" s="9" t="s">
        <v>23</v>
      </c>
      <c r="C252" s="9">
        <v>40</v>
      </c>
      <c r="D252" s="9">
        <v>40</v>
      </c>
    </row>
    <row r="253" spans="1:4">
      <c r="A253" s="9" t="s">
        <v>167</v>
      </c>
      <c r="B253" s="9" t="s">
        <v>159</v>
      </c>
      <c r="C253" s="9">
        <v>40</v>
      </c>
      <c r="D253" s="9">
        <v>40</v>
      </c>
    </row>
    <row r="254" spans="1:4">
      <c r="A254" s="9" t="s">
        <v>502</v>
      </c>
      <c r="B254" s="9" t="s">
        <v>23</v>
      </c>
      <c r="C254" s="9">
        <v>0</v>
      </c>
      <c r="D254" s="9">
        <v>0</v>
      </c>
    </row>
    <row r="255" spans="1:4">
      <c r="A255" s="9" t="s">
        <v>503</v>
      </c>
      <c r="B255" s="9" t="s">
        <v>23</v>
      </c>
      <c r="C255" s="9">
        <v>120</v>
      </c>
      <c r="D255" s="9">
        <v>120</v>
      </c>
    </row>
    <row r="256" spans="1:4">
      <c r="A256" s="9" t="s">
        <v>504</v>
      </c>
      <c r="B256" s="9" t="s">
        <v>23</v>
      </c>
      <c r="C256" s="9">
        <v>0</v>
      </c>
      <c r="D256" s="9">
        <v>0</v>
      </c>
    </row>
    <row r="257" spans="1:4">
      <c r="A257" s="9" t="s">
        <v>505</v>
      </c>
      <c r="B257" s="9" t="s">
        <v>118</v>
      </c>
      <c r="C257" s="9">
        <v>40</v>
      </c>
      <c r="D257" s="9">
        <v>40</v>
      </c>
    </row>
    <row r="258" spans="1:4">
      <c r="A258" s="9" t="s">
        <v>506</v>
      </c>
      <c r="B258" s="9" t="s">
        <v>23</v>
      </c>
      <c r="C258" s="9">
        <v>5</v>
      </c>
      <c r="D258" s="9">
        <v>5</v>
      </c>
    </row>
    <row r="259" spans="1:4">
      <c r="A259" s="9" t="s">
        <v>507</v>
      </c>
      <c r="B259" s="9" t="s">
        <v>23</v>
      </c>
      <c r="C259" s="9">
        <v>5</v>
      </c>
      <c r="D259" s="9">
        <v>5</v>
      </c>
    </row>
    <row r="260" spans="1:4">
      <c r="A260" s="9" t="s">
        <v>508</v>
      </c>
      <c r="B260" s="9" t="s">
        <v>64</v>
      </c>
      <c r="C260" s="9">
        <v>0</v>
      </c>
      <c r="D260" s="9">
        <v>0</v>
      </c>
    </row>
    <row r="261" spans="1:4">
      <c r="A261" s="9" t="s">
        <v>509</v>
      </c>
      <c r="B261" s="9" t="s">
        <v>159</v>
      </c>
      <c r="C261" s="9">
        <v>0</v>
      </c>
      <c r="D261" s="9">
        <v>0</v>
      </c>
    </row>
    <row r="262" spans="1:4">
      <c r="A262" s="9" t="s">
        <v>510</v>
      </c>
      <c r="B262" s="9" t="s">
        <v>64</v>
      </c>
      <c r="C262" s="9">
        <v>0</v>
      </c>
      <c r="D262" s="9">
        <v>0</v>
      </c>
    </row>
    <row r="263" spans="1:4">
      <c r="A263" s="9" t="s">
        <v>511</v>
      </c>
      <c r="B263" s="9" t="s">
        <v>64</v>
      </c>
      <c r="C263" s="9">
        <v>5</v>
      </c>
      <c r="D263" s="9">
        <v>5</v>
      </c>
    </row>
    <row r="264" spans="1:4">
      <c r="A264" s="9" t="s">
        <v>512</v>
      </c>
      <c r="B264" s="9" t="s">
        <v>159</v>
      </c>
      <c r="C264" s="9">
        <v>240</v>
      </c>
      <c r="D264" s="9">
        <v>240</v>
      </c>
    </row>
    <row r="265" spans="1:4">
      <c r="A265" s="9" t="s">
        <v>513</v>
      </c>
      <c r="B265" s="9" t="s">
        <v>118</v>
      </c>
      <c r="C265" s="9">
        <v>0</v>
      </c>
      <c r="D265" s="9">
        <v>0</v>
      </c>
    </row>
    <row r="266" spans="1:4">
      <c r="A266" s="9" t="s">
        <v>514</v>
      </c>
      <c r="B266" s="9" t="s">
        <v>118</v>
      </c>
      <c r="C266" s="9">
        <v>30</v>
      </c>
      <c r="D266" s="9">
        <v>30</v>
      </c>
    </row>
    <row r="267" spans="1:4">
      <c r="A267" s="9" t="s">
        <v>515</v>
      </c>
      <c r="B267" s="9" t="s">
        <v>23</v>
      </c>
      <c r="C267" s="9">
        <v>0</v>
      </c>
      <c r="D267" s="9">
        <v>0</v>
      </c>
    </row>
    <row r="268" spans="1:4">
      <c r="A268" s="9" t="s">
        <v>516</v>
      </c>
      <c r="B268" s="9" t="s">
        <v>159</v>
      </c>
      <c r="C268" s="9">
        <v>0</v>
      </c>
      <c r="D268" s="9">
        <v>0</v>
      </c>
    </row>
    <row r="269" spans="1:4">
      <c r="A269" s="9" t="s">
        <v>517</v>
      </c>
      <c r="B269" s="9" t="s">
        <v>159</v>
      </c>
      <c r="C269" s="9">
        <v>0</v>
      </c>
      <c r="D269" s="9">
        <v>0</v>
      </c>
    </row>
    <row r="270" spans="1:4">
      <c r="A270" s="9" t="s">
        <v>518</v>
      </c>
      <c r="B270" s="9" t="s">
        <v>23</v>
      </c>
      <c r="C270" s="9">
        <v>75</v>
      </c>
      <c r="D270" s="9">
        <v>75</v>
      </c>
    </row>
    <row r="271" spans="1:4">
      <c r="A271" s="9" t="s">
        <v>205</v>
      </c>
      <c r="B271" s="9" t="s">
        <v>23</v>
      </c>
      <c r="C271" s="9">
        <v>0</v>
      </c>
      <c r="D271" s="9">
        <v>0</v>
      </c>
    </row>
    <row r="272" spans="1:4">
      <c r="A272" s="9" t="s">
        <v>519</v>
      </c>
      <c r="B272" s="9" t="s">
        <v>23</v>
      </c>
      <c r="C272" s="9">
        <v>0</v>
      </c>
      <c r="D272" s="9">
        <v>0</v>
      </c>
    </row>
    <row r="273" spans="1:4">
      <c r="A273" s="9" t="s">
        <v>520</v>
      </c>
      <c r="B273" s="9" t="s">
        <v>23</v>
      </c>
      <c r="C273" s="9">
        <v>0</v>
      </c>
      <c r="D273" s="9">
        <v>0</v>
      </c>
    </row>
    <row r="274" spans="1:4">
      <c r="A274" s="9" t="s">
        <v>521</v>
      </c>
      <c r="B274" s="9" t="s">
        <v>23</v>
      </c>
      <c r="C274" s="9">
        <v>0</v>
      </c>
      <c r="D274" s="9">
        <v>0</v>
      </c>
    </row>
    <row r="275" spans="1:4">
      <c r="A275" s="9" t="s">
        <v>258</v>
      </c>
      <c r="B275" s="9" t="s">
        <v>64</v>
      </c>
      <c r="C275" s="9">
        <v>25</v>
      </c>
      <c r="D275" s="9">
        <v>25</v>
      </c>
    </row>
    <row r="276" spans="1:4">
      <c r="A276" s="9" t="s">
        <v>522</v>
      </c>
      <c r="B276" s="9" t="s">
        <v>159</v>
      </c>
      <c r="C276" s="9">
        <v>0</v>
      </c>
      <c r="D276" s="9">
        <v>0</v>
      </c>
    </row>
    <row r="277" spans="1:4">
      <c r="A277" s="9" t="s">
        <v>523</v>
      </c>
      <c r="B277" s="9" t="s">
        <v>64</v>
      </c>
      <c r="C277" s="9">
        <v>0</v>
      </c>
      <c r="D277" s="9">
        <v>0</v>
      </c>
    </row>
    <row r="278" spans="1:4">
      <c r="A278" s="9" t="s">
        <v>524</v>
      </c>
      <c r="B278" s="9" t="s">
        <v>118</v>
      </c>
      <c r="C278" s="9">
        <v>90</v>
      </c>
      <c r="D278" s="9">
        <v>90</v>
      </c>
    </row>
    <row r="279" spans="1:4">
      <c r="A279" s="9" t="s">
        <v>525</v>
      </c>
      <c r="B279" s="9" t="s">
        <v>118</v>
      </c>
      <c r="C279" s="9">
        <v>0</v>
      </c>
      <c r="D279" s="9">
        <v>0</v>
      </c>
    </row>
    <row r="280" spans="1:4">
      <c r="A280" s="9" t="s">
        <v>526</v>
      </c>
      <c r="B280" s="9" t="s">
        <v>64</v>
      </c>
      <c r="C280" s="9">
        <v>40</v>
      </c>
      <c r="D280" s="9">
        <v>40</v>
      </c>
    </row>
    <row r="281" spans="1:4">
      <c r="A281" s="9" t="s">
        <v>527</v>
      </c>
      <c r="B281" s="9" t="s">
        <v>118</v>
      </c>
      <c r="C281" s="9">
        <v>0</v>
      </c>
      <c r="D281" s="9">
        <v>0</v>
      </c>
    </row>
    <row r="282" spans="1:4">
      <c r="A282" s="9" t="s">
        <v>528</v>
      </c>
      <c r="B282" s="9" t="s">
        <v>23</v>
      </c>
      <c r="C282" s="9">
        <v>0</v>
      </c>
      <c r="D282" s="9">
        <v>0</v>
      </c>
    </row>
    <row r="283" spans="1:4">
      <c r="A283" s="9" t="s">
        <v>529</v>
      </c>
      <c r="B283" s="9" t="s">
        <v>64</v>
      </c>
      <c r="C283" s="9">
        <v>40</v>
      </c>
      <c r="D283" s="9">
        <v>40</v>
      </c>
    </row>
    <row r="284" spans="1:4">
      <c r="A284" s="9" t="s">
        <v>530</v>
      </c>
      <c r="B284" s="9" t="s">
        <v>118</v>
      </c>
      <c r="C284" s="9">
        <v>0</v>
      </c>
      <c r="D284" s="9">
        <v>0</v>
      </c>
    </row>
    <row r="285" spans="1:4">
      <c r="A285" s="9" t="s">
        <v>208</v>
      </c>
      <c r="B285" s="9" t="s">
        <v>159</v>
      </c>
      <c r="C285" s="9">
        <v>0</v>
      </c>
      <c r="D285" s="9">
        <v>0</v>
      </c>
    </row>
    <row r="286" spans="1:4">
      <c r="A286" s="9" t="s">
        <v>531</v>
      </c>
      <c r="B286" s="9" t="s">
        <v>118</v>
      </c>
      <c r="C286" s="9">
        <v>0</v>
      </c>
      <c r="D286" s="9">
        <v>0</v>
      </c>
    </row>
    <row r="287" spans="1:4">
      <c r="A287" s="9" t="s">
        <v>532</v>
      </c>
      <c r="B287" s="9" t="s">
        <v>159</v>
      </c>
      <c r="C287" s="9">
        <v>121</v>
      </c>
      <c r="D287" s="9">
        <v>121</v>
      </c>
    </row>
    <row r="288" spans="1:4">
      <c r="A288" s="9" t="s">
        <v>533</v>
      </c>
      <c r="B288" s="9" t="s">
        <v>23</v>
      </c>
      <c r="C288" s="9">
        <v>122</v>
      </c>
      <c r="D288" s="9">
        <v>122</v>
      </c>
    </row>
    <row r="289" spans="1:4">
      <c r="A289" s="9" t="s">
        <v>162</v>
      </c>
      <c r="B289" s="9" t="s">
        <v>159</v>
      </c>
      <c r="C289" s="9">
        <v>45</v>
      </c>
      <c r="D289" s="9">
        <v>45</v>
      </c>
    </row>
    <row r="290" spans="1:4">
      <c r="A290" s="9" t="s">
        <v>534</v>
      </c>
      <c r="B290" s="9" t="s">
        <v>64</v>
      </c>
      <c r="C290" s="9">
        <v>0</v>
      </c>
      <c r="D290" s="9">
        <v>0</v>
      </c>
    </row>
    <row r="291" spans="1:4">
      <c r="A291" s="9" t="s">
        <v>535</v>
      </c>
      <c r="B291" s="9" t="s">
        <v>64</v>
      </c>
      <c r="C291" s="9">
        <v>0</v>
      </c>
      <c r="D291" s="9">
        <v>0</v>
      </c>
    </row>
    <row r="292" spans="1:4">
      <c r="A292" s="9" t="s">
        <v>536</v>
      </c>
      <c r="B292" s="9" t="s">
        <v>64</v>
      </c>
      <c r="C292" s="9">
        <v>0</v>
      </c>
      <c r="D292" s="9">
        <v>0</v>
      </c>
    </row>
    <row r="293" spans="1:4">
      <c r="A293" s="9" t="s">
        <v>537</v>
      </c>
      <c r="B293" s="9" t="s">
        <v>23</v>
      </c>
      <c r="C293" s="9">
        <v>75</v>
      </c>
      <c r="D293" s="9">
        <v>75</v>
      </c>
    </row>
    <row r="294" spans="1:4">
      <c r="A294" s="9" t="s">
        <v>538</v>
      </c>
      <c r="B294" s="9" t="s">
        <v>159</v>
      </c>
      <c r="C294" s="9">
        <v>0</v>
      </c>
      <c r="D294" s="9">
        <v>0</v>
      </c>
    </row>
    <row r="295" spans="1:4">
      <c r="A295" s="9" t="s">
        <v>539</v>
      </c>
      <c r="B295" s="9" t="s">
        <v>118</v>
      </c>
      <c r="C295" s="9">
        <v>285</v>
      </c>
      <c r="D295" s="9">
        <v>285</v>
      </c>
    </row>
    <row r="296" spans="1:4">
      <c r="A296" s="9" t="s">
        <v>540</v>
      </c>
      <c r="B296" s="9" t="s">
        <v>159</v>
      </c>
      <c r="C296" s="9">
        <v>0</v>
      </c>
      <c r="D296" s="9">
        <v>0</v>
      </c>
    </row>
    <row r="297" spans="1:4">
      <c r="A297" s="9" t="s">
        <v>541</v>
      </c>
      <c r="B297" s="9" t="s">
        <v>159</v>
      </c>
      <c r="C297" s="9">
        <v>0</v>
      </c>
      <c r="D297" s="9">
        <v>0</v>
      </c>
    </row>
    <row r="298" spans="1:4">
      <c r="A298" s="9" t="s">
        <v>542</v>
      </c>
      <c r="B298" s="9" t="s">
        <v>64</v>
      </c>
      <c r="C298" s="9">
        <v>0</v>
      </c>
      <c r="D298" s="9">
        <v>0</v>
      </c>
    </row>
    <row r="299" spans="1:4">
      <c r="A299" s="9" t="s">
        <v>543</v>
      </c>
      <c r="B299" s="9" t="s">
        <v>64</v>
      </c>
      <c r="C299" s="9">
        <v>0</v>
      </c>
      <c r="D299" s="9">
        <v>0</v>
      </c>
    </row>
    <row r="300" spans="1:4">
      <c r="A300" s="9" t="s">
        <v>544</v>
      </c>
      <c r="B300" s="9" t="s">
        <v>159</v>
      </c>
      <c r="C300" s="9">
        <v>55</v>
      </c>
      <c r="D300" s="9">
        <v>55</v>
      </c>
    </row>
    <row r="301" spans="1:4">
      <c r="A301" s="9" t="s">
        <v>545</v>
      </c>
      <c r="B301" s="9" t="s">
        <v>64</v>
      </c>
      <c r="C301" s="9">
        <v>0</v>
      </c>
      <c r="D301" s="9">
        <v>0</v>
      </c>
    </row>
    <row r="302" spans="1:4">
      <c r="A302" s="9" t="s">
        <v>546</v>
      </c>
      <c r="B302" s="9" t="s">
        <v>159</v>
      </c>
      <c r="C302" s="9">
        <v>5</v>
      </c>
      <c r="D302" s="9">
        <v>5</v>
      </c>
    </row>
    <row r="303" spans="1:4">
      <c r="A303" s="9" t="s">
        <v>547</v>
      </c>
      <c r="B303" s="9" t="s">
        <v>159</v>
      </c>
      <c r="C303" s="9">
        <v>0</v>
      </c>
      <c r="D303" s="9">
        <v>0</v>
      </c>
    </row>
    <row r="304" spans="1:4">
      <c r="A304" s="9" t="s">
        <v>548</v>
      </c>
      <c r="B304" s="9" t="s">
        <v>118</v>
      </c>
      <c r="C304" s="9">
        <v>0</v>
      </c>
      <c r="D304" s="9">
        <v>0</v>
      </c>
    </row>
    <row r="305" spans="1:4">
      <c r="A305" s="9" t="s">
        <v>549</v>
      </c>
      <c r="B305" s="9" t="s">
        <v>118</v>
      </c>
      <c r="C305" s="9">
        <v>0</v>
      </c>
      <c r="D305" s="9">
        <v>0</v>
      </c>
    </row>
    <row r="306" spans="1:4">
      <c r="A306" s="9" t="s">
        <v>550</v>
      </c>
      <c r="B306" s="9" t="s">
        <v>64</v>
      </c>
      <c r="C306" s="9">
        <v>141</v>
      </c>
      <c r="D306" s="9">
        <v>141</v>
      </c>
    </row>
    <row r="307" spans="1:4">
      <c r="A307" s="9" t="s">
        <v>251</v>
      </c>
      <c r="B307" s="9" t="s">
        <v>23</v>
      </c>
      <c r="C307" s="9">
        <v>80</v>
      </c>
      <c r="D307" s="9">
        <v>80</v>
      </c>
    </row>
    <row r="308" spans="1:4">
      <c r="A308" s="9" t="s">
        <v>551</v>
      </c>
      <c r="B308" s="9" t="s">
        <v>118</v>
      </c>
      <c r="C308" s="9">
        <v>0</v>
      </c>
      <c r="D308" s="9">
        <v>0</v>
      </c>
    </row>
    <row r="309" spans="1:4">
      <c r="A309" s="9" t="s">
        <v>552</v>
      </c>
      <c r="B309" s="9" t="s">
        <v>118</v>
      </c>
      <c r="C309" s="9">
        <v>0</v>
      </c>
      <c r="D309" s="9">
        <v>0</v>
      </c>
    </row>
    <row r="310" spans="1:4">
      <c r="A310" s="9" t="s">
        <v>553</v>
      </c>
      <c r="B310" s="9" t="s">
        <v>23</v>
      </c>
      <c r="C310" s="9">
        <v>0</v>
      </c>
      <c r="D310" s="9">
        <v>0</v>
      </c>
    </row>
    <row r="311" spans="1:4">
      <c r="A311" s="9" t="s">
        <v>554</v>
      </c>
      <c r="B311" s="9" t="s">
        <v>23</v>
      </c>
      <c r="C311" s="9">
        <v>0</v>
      </c>
      <c r="D311" s="9">
        <v>0</v>
      </c>
    </row>
    <row r="312" spans="1:4">
      <c r="A312" s="9" t="s">
        <v>555</v>
      </c>
      <c r="B312" s="9" t="s">
        <v>159</v>
      </c>
      <c r="C312" s="9">
        <v>0</v>
      </c>
      <c r="D312" s="9">
        <v>0</v>
      </c>
    </row>
    <row r="313" spans="1:4">
      <c r="A313" s="9" t="s">
        <v>556</v>
      </c>
      <c r="B313" s="9" t="s">
        <v>159</v>
      </c>
      <c r="C313" s="9">
        <v>100</v>
      </c>
      <c r="D313" s="9">
        <v>100</v>
      </c>
    </row>
    <row r="314" spans="1:4">
      <c r="A314" s="9" t="s">
        <v>557</v>
      </c>
      <c r="B314" s="9" t="s">
        <v>23</v>
      </c>
      <c r="C314" s="9">
        <v>211</v>
      </c>
      <c r="D314" s="9">
        <v>211</v>
      </c>
    </row>
    <row r="315" spans="1:4">
      <c r="A315" s="9" t="s">
        <v>558</v>
      </c>
      <c r="B315" s="9" t="s">
        <v>159</v>
      </c>
      <c r="C315" s="9">
        <v>0</v>
      </c>
      <c r="D315" s="9">
        <v>0</v>
      </c>
    </row>
    <row r="316" spans="1:4">
      <c r="A316" s="9" t="s">
        <v>559</v>
      </c>
      <c r="B316" s="9" t="s">
        <v>64</v>
      </c>
      <c r="C316" s="9">
        <v>10</v>
      </c>
      <c r="D316" s="9">
        <v>10</v>
      </c>
    </row>
    <row r="317" spans="1:4">
      <c r="A317" s="9" t="s">
        <v>560</v>
      </c>
      <c r="B317" s="9" t="s">
        <v>23</v>
      </c>
      <c r="C317" s="9">
        <v>65</v>
      </c>
      <c r="D317" s="9">
        <v>65</v>
      </c>
    </row>
    <row r="318" spans="1:4">
      <c r="A318" s="9" t="s">
        <v>561</v>
      </c>
      <c r="B318" s="9" t="s">
        <v>23</v>
      </c>
      <c r="C318" s="9">
        <v>0</v>
      </c>
      <c r="D318" s="9">
        <v>0</v>
      </c>
    </row>
    <row r="319" spans="1:4">
      <c r="A319" s="9" t="s">
        <v>562</v>
      </c>
      <c r="B319" s="9" t="s">
        <v>159</v>
      </c>
      <c r="C319" s="9">
        <v>0</v>
      </c>
      <c r="D319" s="9">
        <v>0</v>
      </c>
    </row>
    <row r="320" spans="1:4">
      <c r="A320" s="9" t="s">
        <v>563</v>
      </c>
      <c r="B320" s="9" t="s">
        <v>23</v>
      </c>
      <c r="C320" s="9">
        <v>155</v>
      </c>
      <c r="D320" s="9">
        <v>155</v>
      </c>
    </row>
    <row r="321" spans="1:4">
      <c r="A321" s="9" t="s">
        <v>564</v>
      </c>
      <c r="B321" s="9" t="s">
        <v>118</v>
      </c>
      <c r="C321" s="9">
        <v>0</v>
      </c>
      <c r="D321" s="9">
        <v>0</v>
      </c>
    </row>
    <row r="322" spans="1:4">
      <c r="A322" s="9" t="s">
        <v>565</v>
      </c>
      <c r="B322" s="9" t="s">
        <v>23</v>
      </c>
      <c r="C322" s="9">
        <v>5</v>
      </c>
      <c r="D322" s="9">
        <v>5</v>
      </c>
    </row>
    <row r="323" spans="1:4">
      <c r="A323" s="9" t="s">
        <v>566</v>
      </c>
      <c r="B323" s="9" t="s">
        <v>118</v>
      </c>
      <c r="C323" s="9">
        <v>0</v>
      </c>
      <c r="D323" s="9">
        <v>0</v>
      </c>
    </row>
    <row r="324" spans="1:4">
      <c r="A324" s="9" t="s">
        <v>567</v>
      </c>
      <c r="B324" s="9" t="s">
        <v>159</v>
      </c>
      <c r="C324" s="9">
        <v>50</v>
      </c>
      <c r="D324" s="9">
        <v>50</v>
      </c>
    </row>
    <row r="325" spans="1:4">
      <c r="A325" s="9" t="s">
        <v>568</v>
      </c>
      <c r="B325" s="9" t="s">
        <v>159</v>
      </c>
      <c r="C325" s="9">
        <v>0</v>
      </c>
      <c r="D325" s="9">
        <v>0</v>
      </c>
    </row>
    <row r="326" spans="1:4">
      <c r="A326" s="9" t="s">
        <v>569</v>
      </c>
      <c r="B326" s="9" t="s">
        <v>118</v>
      </c>
      <c r="C326" s="9">
        <v>0</v>
      </c>
      <c r="D326" s="9">
        <v>0</v>
      </c>
    </row>
    <row r="327" spans="1:4">
      <c r="A327" s="9" t="s">
        <v>570</v>
      </c>
      <c r="B327" s="9" t="s">
        <v>64</v>
      </c>
      <c r="C327" s="9">
        <v>0</v>
      </c>
      <c r="D327" s="9">
        <v>0</v>
      </c>
    </row>
    <row r="328" spans="1:4">
      <c r="A328" s="9" t="s">
        <v>571</v>
      </c>
      <c r="B328" s="9" t="s">
        <v>118</v>
      </c>
      <c r="C328" s="9">
        <v>250</v>
      </c>
      <c r="D328" s="9">
        <v>250</v>
      </c>
    </row>
    <row r="329" spans="1:4">
      <c r="A329" s="9" t="s">
        <v>572</v>
      </c>
      <c r="B329" s="9" t="s">
        <v>64</v>
      </c>
      <c r="C329" s="9">
        <v>221</v>
      </c>
      <c r="D329" s="9">
        <v>221</v>
      </c>
    </row>
    <row r="330" spans="1:4">
      <c r="A330" s="9" t="s">
        <v>573</v>
      </c>
      <c r="B330" s="9" t="s">
        <v>64</v>
      </c>
      <c r="C330" s="9">
        <v>40</v>
      </c>
      <c r="D330" s="9">
        <v>40</v>
      </c>
    </row>
    <row r="331" spans="1:4">
      <c r="A331" s="9" t="s">
        <v>574</v>
      </c>
      <c r="B331" s="9" t="s">
        <v>159</v>
      </c>
      <c r="C331" s="9">
        <v>60</v>
      </c>
      <c r="D331" s="9">
        <v>60</v>
      </c>
    </row>
    <row r="332" spans="1:4">
      <c r="A332" s="9" t="s">
        <v>575</v>
      </c>
      <c r="B332" s="9" t="s">
        <v>64</v>
      </c>
      <c r="C332" s="9">
        <v>10</v>
      </c>
      <c r="D332" s="9">
        <v>10</v>
      </c>
    </row>
    <row r="333" spans="1:4">
      <c r="A333" s="9" t="s">
        <v>576</v>
      </c>
      <c r="B333" s="9" t="s">
        <v>64</v>
      </c>
      <c r="C333" s="9">
        <v>132</v>
      </c>
      <c r="D333" s="9">
        <v>132</v>
      </c>
    </row>
    <row r="334" spans="1:4">
      <c r="A334" s="9" t="s">
        <v>577</v>
      </c>
      <c r="B334" s="9" t="s">
        <v>118</v>
      </c>
      <c r="C334" s="9">
        <v>0</v>
      </c>
      <c r="D334" s="9">
        <v>0</v>
      </c>
    </row>
    <row r="335" spans="1:4">
      <c r="A335" s="9" t="s">
        <v>578</v>
      </c>
      <c r="B335" s="9" t="s">
        <v>23</v>
      </c>
      <c r="C335" s="9">
        <v>15</v>
      </c>
      <c r="D335" s="9">
        <v>15</v>
      </c>
    </row>
    <row r="336" spans="1:4">
      <c r="A336" s="9" t="s">
        <v>579</v>
      </c>
      <c r="B336" s="9" t="s">
        <v>118</v>
      </c>
      <c r="C336" s="9">
        <v>0</v>
      </c>
      <c r="D336" s="9">
        <v>0</v>
      </c>
    </row>
    <row r="337" spans="1:4">
      <c r="A337" s="9" t="s">
        <v>580</v>
      </c>
      <c r="B337" s="9" t="s">
        <v>118</v>
      </c>
      <c r="C337" s="9">
        <v>0</v>
      </c>
      <c r="D337" s="9">
        <v>0</v>
      </c>
    </row>
    <row r="338" spans="1:4">
      <c r="A338" s="9" t="s">
        <v>581</v>
      </c>
      <c r="B338" s="9" t="s">
        <v>23</v>
      </c>
      <c r="C338" s="9">
        <v>110</v>
      </c>
      <c r="D338" s="9">
        <v>110</v>
      </c>
    </row>
    <row r="339" spans="1:4">
      <c r="A339" s="9" t="s">
        <v>582</v>
      </c>
      <c r="B339" s="9" t="s">
        <v>159</v>
      </c>
      <c r="C339" s="9">
        <v>100</v>
      </c>
      <c r="D339" s="9">
        <v>100</v>
      </c>
    </row>
    <row r="340" spans="1:4">
      <c r="A340" s="9" t="s">
        <v>583</v>
      </c>
      <c r="B340" s="9" t="s">
        <v>23</v>
      </c>
      <c r="C340" s="9">
        <v>195</v>
      </c>
      <c r="D340" s="9">
        <v>195</v>
      </c>
    </row>
    <row r="341" spans="1:4">
      <c r="A341" s="9" t="s">
        <v>584</v>
      </c>
      <c r="B341" s="9" t="s">
        <v>23</v>
      </c>
      <c r="C341" s="9">
        <v>0</v>
      </c>
      <c r="D341" s="9">
        <v>0</v>
      </c>
    </row>
    <row r="342" spans="1:4">
      <c r="A342" s="9" t="s">
        <v>585</v>
      </c>
      <c r="B342" s="9" t="s">
        <v>118</v>
      </c>
      <c r="C342" s="9">
        <v>0</v>
      </c>
      <c r="D342" s="9">
        <v>0</v>
      </c>
    </row>
    <row r="343" spans="1:4">
      <c r="A343" s="9" t="s">
        <v>586</v>
      </c>
      <c r="B343" s="9" t="s">
        <v>159</v>
      </c>
      <c r="C343" s="9">
        <v>0</v>
      </c>
      <c r="D343" s="9">
        <v>0</v>
      </c>
    </row>
    <row r="344" spans="1:4">
      <c r="A344" s="9" t="s">
        <v>587</v>
      </c>
      <c r="B344" s="9" t="s">
        <v>159</v>
      </c>
      <c r="C344" s="9">
        <v>0</v>
      </c>
      <c r="D344" s="9">
        <v>0</v>
      </c>
    </row>
    <row r="345" spans="1:4">
      <c r="A345" s="9" t="s">
        <v>588</v>
      </c>
      <c r="B345" s="9" t="s">
        <v>64</v>
      </c>
      <c r="C345" s="9">
        <v>0</v>
      </c>
      <c r="D345" s="9">
        <v>0</v>
      </c>
    </row>
    <row r="346" spans="1:4">
      <c r="A346" s="9" t="s">
        <v>589</v>
      </c>
      <c r="B346" s="9" t="s">
        <v>118</v>
      </c>
      <c r="C346" s="9">
        <v>0</v>
      </c>
      <c r="D346" s="9">
        <v>0</v>
      </c>
    </row>
    <row r="347" spans="1:4">
      <c r="A347" s="9" t="s">
        <v>590</v>
      </c>
      <c r="B347" s="9" t="s">
        <v>23</v>
      </c>
      <c r="C347" s="9">
        <v>0</v>
      </c>
      <c r="D347" s="9">
        <v>0</v>
      </c>
    </row>
    <row r="348" spans="1:4">
      <c r="A348" s="9" t="s">
        <v>591</v>
      </c>
      <c r="B348" s="9" t="s">
        <v>64</v>
      </c>
      <c r="C348" s="9">
        <v>55</v>
      </c>
      <c r="D348" s="9">
        <v>55</v>
      </c>
    </row>
    <row r="349" spans="1:4">
      <c r="A349" s="9" t="s">
        <v>592</v>
      </c>
      <c r="B349" s="9" t="s">
        <v>64</v>
      </c>
      <c r="C349" s="9">
        <v>0</v>
      </c>
      <c r="D349" s="9">
        <v>0</v>
      </c>
    </row>
    <row r="350" spans="1:4">
      <c r="A350" s="9" t="s">
        <v>593</v>
      </c>
      <c r="B350" s="9" t="s">
        <v>23</v>
      </c>
      <c r="C350" s="9">
        <v>0</v>
      </c>
      <c r="D350" s="9">
        <v>0</v>
      </c>
    </row>
    <row r="351" spans="1:4">
      <c r="A351" s="9" t="s">
        <v>594</v>
      </c>
      <c r="B351" s="9" t="s">
        <v>118</v>
      </c>
      <c r="C351" s="9">
        <v>240</v>
      </c>
      <c r="D351" s="9">
        <v>240</v>
      </c>
    </row>
    <row r="352" spans="1:4">
      <c r="A352" s="9" t="s">
        <v>595</v>
      </c>
      <c r="B352" s="9" t="s">
        <v>64</v>
      </c>
      <c r="C352" s="9">
        <v>45</v>
      </c>
      <c r="D352" s="9">
        <v>45</v>
      </c>
    </row>
    <row r="353" spans="1:4">
      <c r="A353" s="9" t="s">
        <v>596</v>
      </c>
      <c r="B353" s="9" t="s">
        <v>64</v>
      </c>
      <c r="C353" s="9">
        <v>10</v>
      </c>
      <c r="D353" s="9">
        <v>10</v>
      </c>
    </row>
    <row r="354" spans="1:4">
      <c r="A354" s="9" t="s">
        <v>597</v>
      </c>
      <c r="B354" s="9" t="s">
        <v>23</v>
      </c>
      <c r="C354" s="9">
        <v>10</v>
      </c>
      <c r="D354" s="9">
        <v>10</v>
      </c>
    </row>
    <row r="355" spans="1:4">
      <c r="A355" s="9" t="s">
        <v>598</v>
      </c>
      <c r="B355" s="9" t="s">
        <v>23</v>
      </c>
      <c r="C355" s="9">
        <v>0</v>
      </c>
      <c r="D355" s="9">
        <v>0</v>
      </c>
    </row>
    <row r="356" spans="1:4">
      <c r="A356" s="9" t="s">
        <v>599</v>
      </c>
      <c r="B356" s="9" t="s">
        <v>159</v>
      </c>
      <c r="C356" s="9">
        <v>96</v>
      </c>
      <c r="D356" s="9">
        <v>96</v>
      </c>
    </row>
    <row r="357" spans="1:4">
      <c r="A357" s="9" t="s">
        <v>238</v>
      </c>
      <c r="B357" s="9" t="s">
        <v>118</v>
      </c>
      <c r="C357" s="9">
        <v>0</v>
      </c>
      <c r="D357" s="9">
        <v>0</v>
      </c>
    </row>
    <row r="358" spans="1:4">
      <c r="A358" s="9" t="s">
        <v>600</v>
      </c>
      <c r="B358" s="9" t="s">
        <v>118</v>
      </c>
      <c r="C358" s="9">
        <v>0</v>
      </c>
      <c r="D358" s="9">
        <v>0</v>
      </c>
    </row>
    <row r="359" spans="1:4">
      <c r="A359" s="9" t="s">
        <v>601</v>
      </c>
      <c r="B359" s="9" t="s">
        <v>64</v>
      </c>
      <c r="C359" s="9">
        <v>0</v>
      </c>
      <c r="D359" s="9">
        <v>0</v>
      </c>
    </row>
    <row r="360" spans="1:4">
      <c r="A360" s="9" t="s">
        <v>602</v>
      </c>
      <c r="B360" s="9" t="s">
        <v>118</v>
      </c>
      <c r="C360" s="9">
        <v>0</v>
      </c>
      <c r="D360" s="9">
        <v>0</v>
      </c>
    </row>
    <row r="361" spans="1:4">
      <c r="A361" s="9" t="s">
        <v>603</v>
      </c>
      <c r="B361" s="9" t="s">
        <v>159</v>
      </c>
      <c r="C361" s="9">
        <v>15</v>
      </c>
      <c r="D361" s="9">
        <v>15</v>
      </c>
    </row>
    <row r="362" spans="1:4">
      <c r="A362" s="9" t="s">
        <v>604</v>
      </c>
      <c r="B362" s="9" t="s">
        <v>64</v>
      </c>
      <c r="C362" s="9">
        <v>182</v>
      </c>
      <c r="D362" s="9">
        <v>182</v>
      </c>
    </row>
    <row r="363" spans="1:4">
      <c r="A363" s="9" t="s">
        <v>605</v>
      </c>
      <c r="B363" s="9" t="s">
        <v>23</v>
      </c>
      <c r="C363" s="9">
        <v>40</v>
      </c>
      <c r="D363" s="9">
        <v>40</v>
      </c>
    </row>
    <row r="364" spans="1:4">
      <c r="A364" s="9" t="s">
        <v>606</v>
      </c>
      <c r="B364" s="9" t="s">
        <v>23</v>
      </c>
      <c r="C364" s="9">
        <v>146</v>
      </c>
      <c r="D364" s="9">
        <v>146</v>
      </c>
    </row>
    <row r="365" spans="1:4">
      <c r="A365" s="9" t="s">
        <v>607</v>
      </c>
      <c r="B365" s="9" t="s">
        <v>159</v>
      </c>
      <c r="C365" s="9">
        <v>0</v>
      </c>
      <c r="D365" s="9">
        <v>0</v>
      </c>
    </row>
    <row r="366" spans="1:4">
      <c r="A366" s="9" t="s">
        <v>608</v>
      </c>
      <c r="B366" s="9" t="s">
        <v>64</v>
      </c>
      <c r="C366" s="9">
        <v>0</v>
      </c>
      <c r="D366" s="9">
        <v>0</v>
      </c>
    </row>
    <row r="367" spans="1:4">
      <c r="A367" s="9" t="s">
        <v>609</v>
      </c>
      <c r="B367" s="9" t="s">
        <v>118</v>
      </c>
      <c r="C367" s="9">
        <v>0</v>
      </c>
      <c r="D367" s="9">
        <v>0</v>
      </c>
    </row>
    <row r="368" spans="1:4">
      <c r="A368" s="9" t="s">
        <v>68</v>
      </c>
      <c r="B368" s="9" t="s">
        <v>64</v>
      </c>
      <c r="C368" s="9">
        <v>350</v>
      </c>
      <c r="D368" s="9">
        <v>350</v>
      </c>
    </row>
    <row r="369" spans="1:4">
      <c r="A369" s="9" t="s">
        <v>610</v>
      </c>
      <c r="B369" s="9" t="s">
        <v>64</v>
      </c>
      <c r="C369" s="9">
        <v>0</v>
      </c>
      <c r="D369" s="9">
        <v>0</v>
      </c>
    </row>
    <row r="370" spans="1:4">
      <c r="A370" s="9" t="s">
        <v>611</v>
      </c>
      <c r="B370" s="9" t="s">
        <v>118</v>
      </c>
      <c r="C370" s="9">
        <v>0</v>
      </c>
      <c r="D370" s="9">
        <v>0</v>
      </c>
    </row>
    <row r="371" spans="1:4">
      <c r="A371" s="9" t="s">
        <v>612</v>
      </c>
      <c r="B371" s="9" t="s">
        <v>159</v>
      </c>
      <c r="C371" s="9">
        <v>0</v>
      </c>
      <c r="D371" s="9">
        <v>0</v>
      </c>
    </row>
    <row r="372" spans="1:4">
      <c r="A372" s="9" t="s">
        <v>200</v>
      </c>
      <c r="B372" s="9" t="s">
        <v>159</v>
      </c>
      <c r="C372" s="9">
        <v>0</v>
      </c>
      <c r="D372" s="9">
        <v>0</v>
      </c>
    </row>
    <row r="373" spans="1:4">
      <c r="A373" s="9" t="s">
        <v>123</v>
      </c>
      <c r="B373" s="9" t="s">
        <v>118</v>
      </c>
      <c r="C373" s="9">
        <v>231</v>
      </c>
      <c r="D373" s="9">
        <v>231</v>
      </c>
    </row>
    <row r="374" spans="1:4">
      <c r="A374" s="9" t="s">
        <v>58</v>
      </c>
      <c r="B374" s="9" t="s">
        <v>23</v>
      </c>
      <c r="C374" s="9">
        <v>0</v>
      </c>
      <c r="D374" s="9">
        <v>0</v>
      </c>
    </row>
    <row r="375" spans="1:4">
      <c r="A375" s="9" t="s">
        <v>613</v>
      </c>
      <c r="B375" s="9" t="s">
        <v>118</v>
      </c>
      <c r="C375" s="9">
        <v>0</v>
      </c>
      <c r="D375" s="9">
        <v>0</v>
      </c>
    </row>
    <row r="376" spans="1:4">
      <c r="A376" s="9" t="s">
        <v>614</v>
      </c>
      <c r="B376" s="9" t="s">
        <v>118</v>
      </c>
      <c r="C376" s="9">
        <v>0</v>
      </c>
      <c r="D376" s="9">
        <v>0</v>
      </c>
    </row>
    <row r="377" spans="1:4">
      <c r="A377" s="9" t="s">
        <v>615</v>
      </c>
      <c r="B377" s="9" t="s">
        <v>159</v>
      </c>
      <c r="C377" s="9">
        <v>0</v>
      </c>
      <c r="D377" s="9">
        <v>0</v>
      </c>
    </row>
    <row r="378" spans="1:4">
      <c r="A378" s="9" t="s">
        <v>616</v>
      </c>
      <c r="B378" s="9" t="s">
        <v>23</v>
      </c>
      <c r="C378" s="9">
        <v>0</v>
      </c>
      <c r="D378" s="9">
        <v>0</v>
      </c>
    </row>
    <row r="379" spans="1:4">
      <c r="A379" s="9" t="s">
        <v>617</v>
      </c>
      <c r="B379" s="9" t="s">
        <v>118</v>
      </c>
      <c r="C379" s="9">
        <v>0</v>
      </c>
      <c r="D379" s="9">
        <v>0</v>
      </c>
    </row>
    <row r="380" spans="1:4">
      <c r="A380" s="9" t="s">
        <v>618</v>
      </c>
      <c r="B380" s="9" t="s">
        <v>64</v>
      </c>
      <c r="C380" s="9">
        <v>0</v>
      </c>
      <c r="D380" s="9">
        <v>0</v>
      </c>
    </row>
    <row r="381" spans="1:4">
      <c r="A381" s="9" t="s">
        <v>619</v>
      </c>
      <c r="B381" s="9" t="s">
        <v>23</v>
      </c>
      <c r="C381" s="9">
        <v>0</v>
      </c>
      <c r="D381" s="9">
        <v>0</v>
      </c>
    </row>
    <row r="382" spans="1:4">
      <c r="A382" s="9" t="s">
        <v>620</v>
      </c>
      <c r="B382" s="9" t="s">
        <v>159</v>
      </c>
      <c r="C382" s="9">
        <v>0</v>
      </c>
      <c r="D382" s="9">
        <v>0</v>
      </c>
    </row>
    <row r="383" spans="1:4">
      <c r="A383" s="9" t="s">
        <v>87</v>
      </c>
      <c r="B383" s="9" t="s">
        <v>64</v>
      </c>
      <c r="C383" s="9">
        <v>180</v>
      </c>
      <c r="D383" s="9">
        <v>180</v>
      </c>
    </row>
    <row r="384" spans="1:4">
      <c r="A384" s="9" t="s">
        <v>621</v>
      </c>
      <c r="B384" s="9" t="s">
        <v>64</v>
      </c>
      <c r="C384" s="9">
        <v>0</v>
      </c>
      <c r="D384" s="9">
        <v>0</v>
      </c>
    </row>
    <row r="385" spans="1:4">
      <c r="A385" s="9" t="s">
        <v>622</v>
      </c>
      <c r="B385" s="9" t="s">
        <v>64</v>
      </c>
      <c r="C385" s="9">
        <v>0</v>
      </c>
      <c r="D385" s="9">
        <v>0</v>
      </c>
    </row>
    <row r="386" spans="1:4">
      <c r="A386" s="9" t="s">
        <v>623</v>
      </c>
      <c r="B386" s="9" t="s">
        <v>118</v>
      </c>
      <c r="C386" s="9">
        <v>0</v>
      </c>
      <c r="D386" s="9">
        <v>0</v>
      </c>
    </row>
    <row r="387" spans="1:4">
      <c r="A387" s="9" t="s">
        <v>624</v>
      </c>
      <c r="B387" s="9" t="s">
        <v>118</v>
      </c>
      <c r="C387" s="9">
        <v>51</v>
      </c>
      <c r="D387" s="9">
        <v>51</v>
      </c>
    </row>
    <row r="388" spans="1:4">
      <c r="A388" s="9" t="s">
        <v>625</v>
      </c>
      <c r="B388" s="9" t="s">
        <v>23</v>
      </c>
      <c r="C388" s="9">
        <v>40</v>
      </c>
      <c r="D388" s="9">
        <v>40</v>
      </c>
    </row>
    <row r="389" spans="1:4">
      <c r="A389" s="9" t="s">
        <v>626</v>
      </c>
      <c r="B389" s="9" t="s">
        <v>64</v>
      </c>
      <c r="C389" s="9">
        <v>191</v>
      </c>
      <c r="D389" s="9">
        <v>191</v>
      </c>
    </row>
    <row r="390" spans="1:4">
      <c r="A390" s="9" t="s">
        <v>255</v>
      </c>
      <c r="B390" s="9" t="s">
        <v>159</v>
      </c>
      <c r="C390" s="9">
        <v>201</v>
      </c>
      <c r="D390" s="9">
        <v>201</v>
      </c>
    </row>
    <row r="391" spans="1:4">
      <c r="A391" s="9" t="s">
        <v>627</v>
      </c>
      <c r="B391" s="9" t="s">
        <v>23</v>
      </c>
      <c r="C391" s="9">
        <v>92</v>
      </c>
      <c r="D391" s="9">
        <v>92</v>
      </c>
    </row>
    <row r="392" spans="1:4">
      <c r="A392" s="9" t="s">
        <v>628</v>
      </c>
      <c r="B392" s="9" t="s">
        <v>159</v>
      </c>
      <c r="C392" s="9">
        <v>0</v>
      </c>
      <c r="D392" s="9">
        <v>0</v>
      </c>
    </row>
    <row r="393" spans="1:4">
      <c r="A393" s="9" t="s">
        <v>629</v>
      </c>
      <c r="B393" s="9" t="s">
        <v>23</v>
      </c>
      <c r="C393" s="9">
        <v>0</v>
      </c>
      <c r="D393" s="9">
        <v>0</v>
      </c>
    </row>
    <row r="394" spans="1:4">
      <c r="A394" s="9" t="s">
        <v>630</v>
      </c>
      <c r="B394" s="9" t="s">
        <v>64</v>
      </c>
      <c r="C394" s="9">
        <v>0</v>
      </c>
      <c r="D394" s="9">
        <v>0</v>
      </c>
    </row>
    <row r="395" spans="1:4">
      <c r="A395" s="9" t="s">
        <v>631</v>
      </c>
      <c r="B395" s="9" t="s">
        <v>23</v>
      </c>
      <c r="C395" s="9">
        <v>0</v>
      </c>
      <c r="D395" s="9">
        <v>0</v>
      </c>
    </row>
    <row r="396" spans="1:4">
      <c r="A396" s="9" t="s">
        <v>13</v>
      </c>
      <c r="B396" s="9" t="s">
        <v>64</v>
      </c>
      <c r="C396" s="9">
        <v>330</v>
      </c>
      <c r="D396" s="9">
        <v>330</v>
      </c>
    </row>
    <row r="397" spans="1:4">
      <c r="A397" s="9" t="s">
        <v>226</v>
      </c>
      <c r="B397" s="9" t="s">
        <v>159</v>
      </c>
      <c r="C397" s="9">
        <v>6</v>
      </c>
      <c r="D397" s="9">
        <v>6</v>
      </c>
    </row>
    <row r="398" spans="1:4">
      <c r="A398" s="9" t="s">
        <v>632</v>
      </c>
      <c r="B398" s="9" t="s">
        <v>159</v>
      </c>
      <c r="C398" s="9">
        <v>0</v>
      </c>
      <c r="D398" s="9">
        <v>0</v>
      </c>
    </row>
    <row r="399" spans="1:4">
      <c r="A399" s="9" t="s">
        <v>633</v>
      </c>
      <c r="B399" s="9" t="s">
        <v>159</v>
      </c>
      <c r="C399" s="9">
        <v>0</v>
      </c>
      <c r="D399" s="9">
        <v>0</v>
      </c>
    </row>
    <row r="400" spans="1:4">
      <c r="A400" s="9" t="s">
        <v>634</v>
      </c>
      <c r="B400" s="9" t="s">
        <v>159</v>
      </c>
      <c r="C400" s="9">
        <v>50</v>
      </c>
      <c r="D400" s="9">
        <v>50</v>
      </c>
    </row>
    <row r="401" spans="1:4">
      <c r="A401" s="9" t="s">
        <v>635</v>
      </c>
      <c r="B401" s="9" t="s">
        <v>23</v>
      </c>
      <c r="C401" s="9">
        <v>0</v>
      </c>
      <c r="D401" s="9">
        <v>0</v>
      </c>
    </row>
    <row r="402" spans="1:4">
      <c r="A402" s="9" t="s">
        <v>636</v>
      </c>
      <c r="B402" s="9" t="s">
        <v>118</v>
      </c>
      <c r="C402" s="9">
        <v>0</v>
      </c>
      <c r="D402" s="9">
        <v>0</v>
      </c>
    </row>
    <row r="403" spans="1:4">
      <c r="A403" s="9" t="s">
        <v>637</v>
      </c>
      <c r="B403" s="9" t="s">
        <v>23</v>
      </c>
      <c r="C403" s="9">
        <v>0</v>
      </c>
      <c r="D403" s="9">
        <v>0</v>
      </c>
    </row>
    <row r="404" spans="1:4">
      <c r="A404" s="9" t="s">
        <v>638</v>
      </c>
      <c r="B404" s="9" t="s">
        <v>118</v>
      </c>
      <c r="C404" s="9">
        <v>0</v>
      </c>
      <c r="D404" s="9">
        <v>0</v>
      </c>
    </row>
    <row r="405" spans="1:4">
      <c r="A405" s="9" t="s">
        <v>639</v>
      </c>
      <c r="B405" s="9" t="s">
        <v>118</v>
      </c>
      <c r="C405" s="9">
        <v>0</v>
      </c>
      <c r="D405" s="9">
        <v>0</v>
      </c>
    </row>
    <row r="406" spans="1:4">
      <c r="A406" s="9" t="s">
        <v>640</v>
      </c>
      <c r="B406" s="9" t="s">
        <v>159</v>
      </c>
      <c r="C406" s="9">
        <v>0</v>
      </c>
      <c r="D406" s="9">
        <v>0</v>
      </c>
    </row>
    <row r="407" spans="1:4">
      <c r="A407" s="9" t="s">
        <v>93</v>
      </c>
      <c r="B407" s="9" t="s">
        <v>64</v>
      </c>
      <c r="C407" s="9">
        <v>15</v>
      </c>
      <c r="D407" s="9">
        <v>15</v>
      </c>
    </row>
    <row r="408" spans="1:4">
      <c r="A408" s="9" t="s">
        <v>641</v>
      </c>
      <c r="B408" s="9" t="s">
        <v>159</v>
      </c>
      <c r="C408" s="9">
        <v>40</v>
      </c>
      <c r="D408" s="9">
        <v>40</v>
      </c>
    </row>
    <row r="409" spans="1:4">
      <c r="A409" s="9" t="s">
        <v>642</v>
      </c>
      <c r="B409" s="9" t="s">
        <v>64</v>
      </c>
      <c r="C409" s="9">
        <v>155</v>
      </c>
      <c r="D409" s="9">
        <v>155</v>
      </c>
    </row>
    <row r="410" spans="1:4">
      <c r="A410" s="9" t="s">
        <v>643</v>
      </c>
      <c r="B410" s="9" t="s">
        <v>64</v>
      </c>
      <c r="C410" s="9">
        <v>0</v>
      </c>
      <c r="D410" s="9">
        <v>0</v>
      </c>
    </row>
    <row r="411" spans="1:4">
      <c r="A411" s="9" t="s">
        <v>644</v>
      </c>
      <c r="B411" s="9" t="s">
        <v>64</v>
      </c>
      <c r="C411" s="9">
        <v>0</v>
      </c>
      <c r="D411" s="9">
        <v>0</v>
      </c>
    </row>
    <row r="412" spans="1:4">
      <c r="A412" s="9" t="s">
        <v>45</v>
      </c>
      <c r="B412" s="9" t="s">
        <v>23</v>
      </c>
      <c r="C412" s="9">
        <v>5</v>
      </c>
      <c r="D412" s="9">
        <v>5</v>
      </c>
    </row>
    <row r="413" spans="1:4">
      <c r="A413" s="9" t="s">
        <v>645</v>
      </c>
      <c r="B413" s="9" t="s">
        <v>118</v>
      </c>
      <c r="C413" s="9">
        <v>201</v>
      </c>
      <c r="D413" s="9">
        <v>201</v>
      </c>
    </row>
    <row r="414" spans="1:4">
      <c r="A414" s="9" t="s">
        <v>65</v>
      </c>
      <c r="B414" s="9" t="s">
        <v>64</v>
      </c>
      <c r="C414" s="9">
        <v>0</v>
      </c>
      <c r="D414" s="9">
        <v>0</v>
      </c>
    </row>
    <row r="415" spans="1:4">
      <c r="A415" s="9" t="s">
        <v>646</v>
      </c>
      <c r="B415" s="9" t="s">
        <v>23</v>
      </c>
      <c r="C415" s="9">
        <v>45</v>
      </c>
      <c r="D415" s="9">
        <v>45</v>
      </c>
    </row>
    <row r="416" spans="1:4">
      <c r="A416" s="9" t="s">
        <v>647</v>
      </c>
      <c r="B416" s="9" t="s">
        <v>159</v>
      </c>
      <c r="C416" s="9">
        <v>0</v>
      </c>
      <c r="D416" s="9">
        <v>0</v>
      </c>
    </row>
    <row r="417" spans="1:4">
      <c r="A417" s="9" t="s">
        <v>648</v>
      </c>
      <c r="B417" s="9" t="s">
        <v>118</v>
      </c>
      <c r="C417" s="9">
        <v>0</v>
      </c>
      <c r="D417" s="9">
        <v>0</v>
      </c>
    </row>
    <row r="418" spans="1:4">
      <c r="A418" s="9" t="s">
        <v>649</v>
      </c>
      <c r="B418" s="9" t="s">
        <v>23</v>
      </c>
      <c r="C418" s="9">
        <v>335</v>
      </c>
      <c r="D418" s="9">
        <v>335</v>
      </c>
    </row>
    <row r="419" spans="1:4">
      <c r="A419" s="9" t="s">
        <v>650</v>
      </c>
      <c r="B419" s="9" t="s">
        <v>64</v>
      </c>
      <c r="C419" s="9">
        <v>0</v>
      </c>
      <c r="D419" s="9">
        <v>0</v>
      </c>
    </row>
    <row r="420" spans="1:4">
      <c r="A420" s="9" t="s">
        <v>178</v>
      </c>
      <c r="B420" s="9" t="s">
        <v>159</v>
      </c>
      <c r="C420" s="9">
        <v>0</v>
      </c>
      <c r="D420" s="9">
        <v>0</v>
      </c>
    </row>
    <row r="421" spans="1:4">
      <c r="A421" s="9" t="s">
        <v>651</v>
      </c>
      <c r="B421" s="9" t="s">
        <v>118</v>
      </c>
      <c r="C421" s="9">
        <v>0</v>
      </c>
      <c r="D421" s="9">
        <v>0</v>
      </c>
    </row>
    <row r="422" spans="1:4">
      <c r="A422" s="9" t="s">
        <v>652</v>
      </c>
      <c r="B422" s="9" t="s">
        <v>23</v>
      </c>
      <c r="C422" s="9">
        <v>5</v>
      </c>
      <c r="D422" s="9">
        <v>5</v>
      </c>
    </row>
    <row r="423" spans="1:4">
      <c r="A423" s="9" t="s">
        <v>653</v>
      </c>
      <c r="B423" s="9" t="s">
        <v>64</v>
      </c>
      <c r="C423" s="9">
        <v>40</v>
      </c>
      <c r="D423" s="9">
        <v>40</v>
      </c>
    </row>
    <row r="424" spans="1:4">
      <c r="A424" s="9" t="s">
        <v>654</v>
      </c>
      <c r="B424" s="9" t="s">
        <v>64</v>
      </c>
      <c r="C424" s="9">
        <v>40</v>
      </c>
      <c r="D424" s="9">
        <v>40</v>
      </c>
    </row>
    <row r="425" spans="1:4">
      <c r="A425" s="9" t="s">
        <v>655</v>
      </c>
      <c r="B425" s="9" t="s">
        <v>23</v>
      </c>
      <c r="C425" s="9">
        <v>0</v>
      </c>
      <c r="D425" s="9">
        <v>0</v>
      </c>
    </row>
    <row r="426" spans="1:4">
      <c r="A426" s="9" t="s">
        <v>656</v>
      </c>
      <c r="B426" s="9" t="s">
        <v>118</v>
      </c>
      <c r="C426" s="9">
        <v>0</v>
      </c>
      <c r="D426" s="9">
        <v>0</v>
      </c>
    </row>
    <row r="427" spans="1:4">
      <c r="A427" s="9" t="s">
        <v>657</v>
      </c>
      <c r="B427" s="9" t="s">
        <v>23</v>
      </c>
      <c r="C427" s="9">
        <v>0</v>
      </c>
      <c r="D427" s="9">
        <v>0</v>
      </c>
    </row>
    <row r="428" spans="1:4">
      <c r="A428" s="9" t="s">
        <v>658</v>
      </c>
      <c r="B428" s="9" t="s">
        <v>118</v>
      </c>
      <c r="C428" s="9">
        <v>0</v>
      </c>
      <c r="D428" s="9">
        <v>0</v>
      </c>
    </row>
    <row r="429" spans="1:4">
      <c r="A429" s="9" t="s">
        <v>659</v>
      </c>
      <c r="B429" s="9" t="s">
        <v>118</v>
      </c>
      <c r="C429" s="9">
        <v>5</v>
      </c>
      <c r="D429" s="9">
        <v>5</v>
      </c>
    </row>
    <row r="430" spans="1:4">
      <c r="A430" s="9" t="s">
        <v>660</v>
      </c>
      <c r="B430" s="9" t="s">
        <v>64</v>
      </c>
      <c r="C430" s="9">
        <v>0</v>
      </c>
      <c r="D430" s="9">
        <v>0</v>
      </c>
    </row>
    <row r="431" spans="1:4">
      <c r="A431" s="9" t="s">
        <v>661</v>
      </c>
      <c r="B431" s="9" t="s">
        <v>159</v>
      </c>
      <c r="C431" s="9">
        <v>20</v>
      </c>
      <c r="D431" s="9">
        <v>20</v>
      </c>
    </row>
    <row r="432" spans="1:4">
      <c r="A432" s="9" t="s">
        <v>662</v>
      </c>
      <c r="B432" s="9" t="s">
        <v>64</v>
      </c>
      <c r="C432" s="9">
        <v>0</v>
      </c>
      <c r="D432" s="9">
        <v>0</v>
      </c>
    </row>
    <row r="433" spans="1:4">
      <c r="A433" s="9" t="s">
        <v>663</v>
      </c>
      <c r="B433" s="9" t="s">
        <v>159</v>
      </c>
      <c r="C433" s="9">
        <v>0</v>
      </c>
      <c r="D433" s="9">
        <v>0</v>
      </c>
    </row>
    <row r="434" spans="1:4">
      <c r="A434" s="9" t="s">
        <v>664</v>
      </c>
      <c r="B434" s="9" t="s">
        <v>64</v>
      </c>
      <c r="C434" s="9">
        <v>0</v>
      </c>
      <c r="D434" s="9">
        <v>0</v>
      </c>
    </row>
    <row r="435" spans="1:4">
      <c r="A435" s="9" t="s">
        <v>665</v>
      </c>
      <c r="B435" s="9" t="s">
        <v>118</v>
      </c>
      <c r="C435" s="9">
        <v>140</v>
      </c>
      <c r="D435" s="9">
        <v>140</v>
      </c>
    </row>
    <row r="436" spans="1:4">
      <c r="A436" s="9" t="s">
        <v>666</v>
      </c>
      <c r="B436" s="9" t="s">
        <v>23</v>
      </c>
      <c r="C436" s="9">
        <v>11</v>
      </c>
      <c r="D436" s="9">
        <v>11</v>
      </c>
    </row>
    <row r="437" spans="1:4">
      <c r="A437" s="9" t="s">
        <v>667</v>
      </c>
      <c r="B437" s="9" t="s">
        <v>118</v>
      </c>
      <c r="C437" s="9">
        <v>0</v>
      </c>
      <c r="D437" s="9">
        <v>0</v>
      </c>
    </row>
    <row r="438" spans="1:4">
      <c r="A438" s="9" t="s">
        <v>668</v>
      </c>
      <c r="B438" s="9" t="s">
        <v>64</v>
      </c>
      <c r="C438" s="9">
        <v>0</v>
      </c>
      <c r="D438" s="9">
        <v>0</v>
      </c>
    </row>
    <row r="439" spans="1:4">
      <c r="A439" s="9" t="s">
        <v>209</v>
      </c>
      <c r="B439" s="9" t="s">
        <v>159</v>
      </c>
      <c r="C439" s="9">
        <v>135</v>
      </c>
      <c r="D439" s="9">
        <v>135</v>
      </c>
    </row>
    <row r="440" spans="1:4">
      <c r="A440" s="9" t="s">
        <v>669</v>
      </c>
      <c r="B440" s="9" t="s">
        <v>118</v>
      </c>
      <c r="C440" s="9">
        <v>0</v>
      </c>
      <c r="D440" s="9">
        <v>0</v>
      </c>
    </row>
    <row r="441" spans="1:4">
      <c r="A441" s="9" t="s">
        <v>670</v>
      </c>
      <c r="B441" s="9" t="s">
        <v>64</v>
      </c>
      <c r="C441" s="9">
        <v>0</v>
      </c>
      <c r="D441" s="9">
        <v>0</v>
      </c>
    </row>
    <row r="442" spans="1:4">
      <c r="A442" s="9" t="s">
        <v>671</v>
      </c>
      <c r="B442" s="9" t="s">
        <v>118</v>
      </c>
      <c r="C442" s="9">
        <v>0</v>
      </c>
      <c r="D442" s="9">
        <v>0</v>
      </c>
    </row>
    <row r="443" spans="1:4">
      <c r="A443" s="9" t="s">
        <v>672</v>
      </c>
      <c r="B443" s="9" t="s">
        <v>118</v>
      </c>
      <c r="C443" s="9">
        <v>0</v>
      </c>
      <c r="D443" s="9">
        <v>0</v>
      </c>
    </row>
    <row r="444" spans="1:4">
      <c r="A444" s="9" t="s">
        <v>673</v>
      </c>
      <c r="B444" s="9" t="s">
        <v>64</v>
      </c>
      <c r="C444" s="9">
        <v>15</v>
      </c>
      <c r="D444" s="9">
        <v>15</v>
      </c>
    </row>
    <row r="445" spans="1:4">
      <c r="A445" s="9" t="s">
        <v>674</v>
      </c>
      <c r="B445" s="9" t="s">
        <v>23</v>
      </c>
      <c r="C445" s="9">
        <v>290</v>
      </c>
      <c r="D445" s="9">
        <v>290</v>
      </c>
    </row>
    <row r="446" spans="1:4">
      <c r="A446" s="9" t="s">
        <v>675</v>
      </c>
      <c r="B446" s="9" t="s">
        <v>118</v>
      </c>
      <c r="C446" s="9">
        <v>40</v>
      </c>
      <c r="D446" s="9">
        <v>40</v>
      </c>
    </row>
    <row r="447" spans="1:4">
      <c r="A447" s="9" t="s">
        <v>676</v>
      </c>
      <c r="B447" s="9" t="s">
        <v>159</v>
      </c>
      <c r="C447" s="9">
        <v>0</v>
      </c>
      <c r="D447" s="9">
        <v>0</v>
      </c>
    </row>
    <row r="448" spans="1:4">
      <c r="A448" s="9" t="s">
        <v>677</v>
      </c>
      <c r="B448" s="9" t="s">
        <v>23</v>
      </c>
      <c r="C448" s="9">
        <v>0</v>
      </c>
      <c r="D448" s="9">
        <v>0</v>
      </c>
    </row>
    <row r="449" spans="1:4">
      <c r="A449" s="9" t="s">
        <v>678</v>
      </c>
      <c r="B449" s="9" t="s">
        <v>118</v>
      </c>
      <c r="C449" s="9">
        <v>140</v>
      </c>
      <c r="D449" s="9">
        <v>140</v>
      </c>
    </row>
    <row r="450" spans="1:4">
      <c r="A450" s="9" t="s">
        <v>679</v>
      </c>
      <c r="B450" s="9" t="s">
        <v>159</v>
      </c>
      <c r="C450" s="9">
        <v>0</v>
      </c>
      <c r="D450" s="9">
        <v>0</v>
      </c>
    </row>
    <row r="451" spans="1:4">
      <c r="A451" s="9" t="s">
        <v>197</v>
      </c>
      <c r="B451" s="9" t="s">
        <v>159</v>
      </c>
      <c r="C451" s="9">
        <v>80</v>
      </c>
      <c r="D451" s="9">
        <v>80</v>
      </c>
    </row>
    <row r="452" spans="1:4">
      <c r="A452" s="9" t="s">
        <v>680</v>
      </c>
      <c r="B452" s="9" t="s">
        <v>118</v>
      </c>
      <c r="C452" s="9">
        <v>190</v>
      </c>
      <c r="D452" s="9">
        <v>190</v>
      </c>
    </row>
    <row r="453" spans="1:4">
      <c r="A453" s="9" t="s">
        <v>681</v>
      </c>
      <c r="B453" s="9" t="s">
        <v>64</v>
      </c>
      <c r="C453" s="9">
        <v>0</v>
      </c>
      <c r="D453" s="9">
        <v>0</v>
      </c>
    </row>
    <row r="454" spans="1:4">
      <c r="A454" s="9" t="s">
        <v>682</v>
      </c>
      <c r="B454" s="9" t="s">
        <v>159</v>
      </c>
      <c r="C454" s="9">
        <v>272</v>
      </c>
      <c r="D454" s="9">
        <v>272</v>
      </c>
    </row>
    <row r="455" spans="1:4">
      <c r="A455" s="9" t="s">
        <v>683</v>
      </c>
      <c r="B455" s="9" t="s">
        <v>23</v>
      </c>
      <c r="C455" s="9">
        <v>0</v>
      </c>
      <c r="D455" s="9">
        <v>0</v>
      </c>
    </row>
    <row r="456" spans="1:4">
      <c r="A456" s="9" t="s">
        <v>684</v>
      </c>
      <c r="B456" s="9" t="s">
        <v>64</v>
      </c>
      <c r="C456" s="9">
        <v>0</v>
      </c>
      <c r="D456" s="9">
        <v>0</v>
      </c>
    </row>
    <row r="457" spans="1:4">
      <c r="A457" s="9" t="s">
        <v>152</v>
      </c>
      <c r="B457" s="9" t="s">
        <v>118</v>
      </c>
      <c r="C457" s="9">
        <v>0</v>
      </c>
      <c r="D457" s="9">
        <v>0</v>
      </c>
    </row>
    <row r="458" spans="1:4">
      <c r="A458" s="9" t="s">
        <v>685</v>
      </c>
      <c r="B458" s="9" t="s">
        <v>23</v>
      </c>
      <c r="C458" s="9">
        <v>0</v>
      </c>
      <c r="D458" s="9">
        <v>0</v>
      </c>
    </row>
    <row r="459" spans="1:4">
      <c r="A459" s="9" t="s">
        <v>686</v>
      </c>
      <c r="B459" s="9" t="s">
        <v>159</v>
      </c>
      <c r="C459" s="9">
        <v>50</v>
      </c>
      <c r="D459" s="9">
        <v>50</v>
      </c>
    </row>
    <row r="460" spans="1:4">
      <c r="A460" s="9" t="s">
        <v>687</v>
      </c>
      <c r="B460" s="9" t="s">
        <v>118</v>
      </c>
      <c r="C460" s="9">
        <v>0</v>
      </c>
      <c r="D460" s="9">
        <v>0</v>
      </c>
    </row>
    <row r="461" spans="1:4">
      <c r="A461" s="9" t="s">
        <v>688</v>
      </c>
      <c r="B461" s="9" t="s">
        <v>159</v>
      </c>
      <c r="C461" s="9">
        <v>120</v>
      </c>
      <c r="D461" s="9">
        <v>120</v>
      </c>
    </row>
    <row r="462" spans="1:4">
      <c r="A462" s="9" t="s">
        <v>689</v>
      </c>
      <c r="B462" s="9" t="s">
        <v>23</v>
      </c>
      <c r="C462" s="9">
        <v>50</v>
      </c>
      <c r="D462" s="9">
        <v>50</v>
      </c>
    </row>
    <row r="463" spans="1:4">
      <c r="A463" s="9" t="s">
        <v>690</v>
      </c>
      <c r="B463" s="9" t="s">
        <v>64</v>
      </c>
      <c r="C463" s="9">
        <v>150</v>
      </c>
      <c r="D463" s="9">
        <v>150</v>
      </c>
    </row>
    <row r="464" spans="1:4">
      <c r="A464" s="9" t="s">
        <v>691</v>
      </c>
      <c r="B464" s="9" t="s">
        <v>159</v>
      </c>
      <c r="C464" s="9">
        <v>0</v>
      </c>
      <c r="D464" s="9">
        <v>0</v>
      </c>
    </row>
    <row r="465" spans="1:4">
      <c r="A465" s="9" t="s">
        <v>692</v>
      </c>
      <c r="B465" s="9" t="s">
        <v>118</v>
      </c>
      <c r="C465" s="9">
        <v>0</v>
      </c>
      <c r="D465" s="9">
        <v>0</v>
      </c>
    </row>
    <row r="466" spans="1:4">
      <c r="A466" s="9" t="s">
        <v>693</v>
      </c>
      <c r="B466" s="9" t="s">
        <v>118</v>
      </c>
      <c r="C466" s="9">
        <v>0</v>
      </c>
      <c r="D466" s="9">
        <v>0</v>
      </c>
    </row>
    <row r="467" spans="1:4">
      <c r="A467" s="9" t="s">
        <v>694</v>
      </c>
      <c r="B467" s="9" t="s">
        <v>118</v>
      </c>
      <c r="C467" s="9">
        <v>0</v>
      </c>
      <c r="D467" s="9">
        <v>0</v>
      </c>
    </row>
    <row r="468" spans="1:4">
      <c r="A468" s="9" t="s">
        <v>695</v>
      </c>
      <c r="B468" s="9" t="s">
        <v>23</v>
      </c>
      <c r="C468" s="9">
        <v>0</v>
      </c>
      <c r="D468" s="9">
        <v>0</v>
      </c>
    </row>
    <row r="469" spans="1:4">
      <c r="A469" s="9" t="s">
        <v>696</v>
      </c>
      <c r="B469" s="9" t="s">
        <v>118</v>
      </c>
      <c r="C469" s="9">
        <v>0</v>
      </c>
      <c r="D469" s="9">
        <v>0</v>
      </c>
    </row>
    <row r="470" spans="1:4">
      <c r="A470" s="9" t="s">
        <v>697</v>
      </c>
      <c r="B470" s="9" t="s">
        <v>118</v>
      </c>
      <c r="C470" s="9">
        <v>201</v>
      </c>
      <c r="D470" s="9">
        <v>201</v>
      </c>
    </row>
    <row r="471" spans="1:4">
      <c r="A471" s="9" t="s">
        <v>698</v>
      </c>
      <c r="B471" s="9" t="s">
        <v>159</v>
      </c>
      <c r="C471" s="9">
        <v>0</v>
      </c>
      <c r="D471" s="9">
        <v>0</v>
      </c>
    </row>
    <row r="472" spans="1:4">
      <c r="A472" s="9" t="s">
        <v>699</v>
      </c>
      <c r="B472" s="9" t="s">
        <v>23</v>
      </c>
      <c r="C472" s="9">
        <v>0</v>
      </c>
      <c r="D472" s="9">
        <v>0</v>
      </c>
    </row>
    <row r="473" spans="1:4">
      <c r="A473" s="9" t="s">
        <v>700</v>
      </c>
      <c r="B473" s="9" t="s">
        <v>118</v>
      </c>
      <c r="C473" s="9">
        <v>111</v>
      </c>
      <c r="D473" s="9">
        <v>111</v>
      </c>
    </row>
    <row r="474" spans="1:4">
      <c r="A474" s="9" t="s">
        <v>701</v>
      </c>
      <c r="B474" s="9" t="s">
        <v>118</v>
      </c>
      <c r="C474" s="9">
        <v>0</v>
      </c>
      <c r="D474" s="9">
        <v>0</v>
      </c>
    </row>
    <row r="475" spans="1:4">
      <c r="A475" s="9" t="s">
        <v>702</v>
      </c>
      <c r="B475" s="9" t="s">
        <v>64</v>
      </c>
      <c r="C475" s="9">
        <v>61</v>
      </c>
      <c r="D475" s="9">
        <v>61</v>
      </c>
    </row>
    <row r="476" spans="1:4">
      <c r="A476" s="9" t="s">
        <v>703</v>
      </c>
      <c r="B476" s="9" t="s">
        <v>159</v>
      </c>
      <c r="C476" s="9">
        <v>0</v>
      </c>
      <c r="D476" s="9">
        <v>0</v>
      </c>
    </row>
    <row r="477" spans="1:4">
      <c r="A477" s="9" t="s">
        <v>704</v>
      </c>
      <c r="B477" s="9" t="s">
        <v>23</v>
      </c>
      <c r="C477" s="9">
        <v>0</v>
      </c>
      <c r="D477" s="9">
        <v>0</v>
      </c>
    </row>
    <row r="478" spans="1:4">
      <c r="A478" s="9" t="s">
        <v>705</v>
      </c>
      <c r="B478" s="9" t="s">
        <v>64</v>
      </c>
      <c r="C478" s="9">
        <v>0</v>
      </c>
      <c r="D478" s="9">
        <v>0</v>
      </c>
    </row>
    <row r="479" spans="1:4">
      <c r="A479" s="9" t="s">
        <v>77</v>
      </c>
      <c r="B479" s="9" t="s">
        <v>64</v>
      </c>
      <c r="C479" s="9">
        <v>55</v>
      </c>
      <c r="D479" s="9">
        <v>55</v>
      </c>
    </row>
    <row r="480" spans="1:4">
      <c r="A480" s="9" t="s">
        <v>706</v>
      </c>
      <c r="B480" s="9" t="s">
        <v>159</v>
      </c>
      <c r="C480" s="9">
        <v>0</v>
      </c>
      <c r="D480" s="9">
        <v>0</v>
      </c>
    </row>
    <row r="481" spans="1:4">
      <c r="A481" s="9" t="s">
        <v>112</v>
      </c>
      <c r="B481" s="9" t="s">
        <v>64</v>
      </c>
      <c r="C481" s="9">
        <v>0</v>
      </c>
      <c r="D481" s="9">
        <v>0</v>
      </c>
    </row>
    <row r="482" spans="1:4">
      <c r="A482" s="9" t="s">
        <v>707</v>
      </c>
      <c r="B482" s="9" t="s">
        <v>23</v>
      </c>
      <c r="C482" s="9">
        <v>0</v>
      </c>
      <c r="D482" s="9">
        <v>0</v>
      </c>
    </row>
    <row r="483" spans="1:4">
      <c r="A483" s="9" t="s">
        <v>708</v>
      </c>
      <c r="B483" s="9" t="s">
        <v>159</v>
      </c>
      <c r="C483" s="9">
        <v>0</v>
      </c>
      <c r="D483" s="9">
        <v>0</v>
      </c>
    </row>
    <row r="484" spans="1:4">
      <c r="A484" s="9" t="s">
        <v>709</v>
      </c>
      <c r="B484" s="9" t="s">
        <v>64</v>
      </c>
      <c r="C484" s="9">
        <v>5</v>
      </c>
      <c r="D484" s="9">
        <v>5</v>
      </c>
    </row>
    <row r="485" spans="1:4">
      <c r="A485" s="9" t="s">
        <v>710</v>
      </c>
      <c r="B485" s="9" t="s">
        <v>23</v>
      </c>
      <c r="C485" s="9">
        <v>45</v>
      </c>
      <c r="D485" s="9">
        <v>45</v>
      </c>
    </row>
    <row r="486" spans="1:4">
      <c r="A486" s="9" t="s">
        <v>711</v>
      </c>
      <c r="B486" s="9" t="s">
        <v>118</v>
      </c>
      <c r="C486" s="9">
        <v>0</v>
      </c>
      <c r="D486" s="9">
        <v>0</v>
      </c>
    </row>
    <row r="487" spans="1:4">
      <c r="A487" s="9" t="s">
        <v>712</v>
      </c>
      <c r="B487" s="9" t="s">
        <v>118</v>
      </c>
      <c r="C487" s="9">
        <v>135</v>
      </c>
      <c r="D487" s="9">
        <v>135</v>
      </c>
    </row>
    <row r="488" spans="1:4">
      <c r="A488" s="9" t="s">
        <v>713</v>
      </c>
      <c r="B488" s="9" t="s">
        <v>64</v>
      </c>
      <c r="C488" s="9">
        <v>60</v>
      </c>
      <c r="D488" s="9">
        <v>60</v>
      </c>
    </row>
    <row r="489" spans="1:4">
      <c r="A489" s="9" t="s">
        <v>714</v>
      </c>
      <c r="B489" s="9" t="s">
        <v>159</v>
      </c>
      <c r="C489" s="9">
        <v>0</v>
      </c>
      <c r="D489" s="9">
        <v>0</v>
      </c>
    </row>
    <row r="490" spans="1:4">
      <c r="A490" s="9" t="s">
        <v>715</v>
      </c>
      <c r="B490" s="9" t="s">
        <v>23</v>
      </c>
      <c r="C490" s="9">
        <v>0</v>
      </c>
      <c r="D490" s="9">
        <v>0</v>
      </c>
    </row>
    <row r="491" spans="1:4">
      <c r="A491" s="9" t="s">
        <v>117</v>
      </c>
      <c r="B491" s="9" t="s">
        <v>118</v>
      </c>
      <c r="C491" s="9">
        <v>90</v>
      </c>
      <c r="D491" s="9">
        <v>90</v>
      </c>
    </row>
    <row r="492" spans="1:4">
      <c r="A492" s="9" t="s">
        <v>716</v>
      </c>
      <c r="B492" s="9" t="s">
        <v>118</v>
      </c>
      <c r="C492" s="9">
        <v>250</v>
      </c>
      <c r="D492" s="9">
        <v>250</v>
      </c>
    </row>
    <row r="493" spans="1:4">
      <c r="A493" s="9" t="s">
        <v>717</v>
      </c>
      <c r="B493" s="9" t="s">
        <v>23</v>
      </c>
      <c r="C493" s="9">
        <v>0</v>
      </c>
      <c r="D493" s="9">
        <v>0</v>
      </c>
    </row>
    <row r="494" spans="1:4">
      <c r="A494" s="9" t="s">
        <v>718</v>
      </c>
      <c r="B494" s="9" t="s">
        <v>64</v>
      </c>
      <c r="C494" s="9">
        <v>40</v>
      </c>
      <c r="D494" s="9">
        <v>40</v>
      </c>
    </row>
    <row r="495" spans="1:4">
      <c r="A495" s="9" t="s">
        <v>719</v>
      </c>
      <c r="B495" s="9" t="s">
        <v>23</v>
      </c>
      <c r="C495" s="9">
        <v>0</v>
      </c>
      <c r="D495" s="9">
        <v>0</v>
      </c>
    </row>
    <row r="496" spans="1:4">
      <c r="A496" s="9" t="s">
        <v>720</v>
      </c>
      <c r="B496" s="9" t="s">
        <v>159</v>
      </c>
      <c r="C496" s="9">
        <v>179</v>
      </c>
      <c r="D496" s="9">
        <v>179</v>
      </c>
    </row>
    <row r="497" spans="1:4">
      <c r="A497" s="9" t="s">
        <v>721</v>
      </c>
      <c r="B497" s="9" t="s">
        <v>64</v>
      </c>
      <c r="C497" s="9">
        <v>10</v>
      </c>
      <c r="D497" s="9">
        <v>10</v>
      </c>
    </row>
    <row r="498" spans="1:4">
      <c r="A498" s="9" t="s">
        <v>122</v>
      </c>
      <c r="B498" s="9" t="s">
        <v>118</v>
      </c>
      <c r="C498" s="9">
        <v>5</v>
      </c>
      <c r="D498" s="9">
        <v>5</v>
      </c>
    </row>
    <row r="499" spans="1:4">
      <c r="A499" s="9" t="s">
        <v>722</v>
      </c>
      <c r="B499" s="9" t="s">
        <v>64</v>
      </c>
      <c r="C499" s="9">
        <v>40</v>
      </c>
      <c r="D499" s="9">
        <v>40</v>
      </c>
    </row>
    <row r="500" spans="1:4">
      <c r="A500" s="9" t="s">
        <v>723</v>
      </c>
      <c r="B500" s="9" t="s">
        <v>64</v>
      </c>
      <c r="C500" s="9">
        <v>200</v>
      </c>
      <c r="D500" s="9">
        <v>200</v>
      </c>
    </row>
    <row r="501" spans="1:4">
      <c r="A501" s="9" t="s">
        <v>724</v>
      </c>
      <c r="B501" s="9" t="s">
        <v>64</v>
      </c>
      <c r="C501" s="9">
        <v>403</v>
      </c>
      <c r="D501" s="9">
        <v>403</v>
      </c>
    </row>
    <row r="502" spans="1:4">
      <c r="A502" s="9" t="s">
        <v>725</v>
      </c>
      <c r="B502" s="9" t="s">
        <v>64</v>
      </c>
      <c r="C502" s="9">
        <v>0</v>
      </c>
      <c r="D502" s="9">
        <v>0</v>
      </c>
    </row>
    <row r="503" spans="1:4">
      <c r="A503" s="9" t="s">
        <v>726</v>
      </c>
      <c r="B503" s="9" t="s">
        <v>159</v>
      </c>
      <c r="C503" s="9">
        <v>0</v>
      </c>
      <c r="D503" s="9">
        <v>0</v>
      </c>
    </row>
    <row r="504" spans="1:4">
      <c r="A504" s="9" t="s">
        <v>727</v>
      </c>
      <c r="B504" s="9" t="s">
        <v>64</v>
      </c>
      <c r="C504" s="9">
        <v>176</v>
      </c>
      <c r="D504" s="9">
        <v>176</v>
      </c>
    </row>
    <row r="505" spans="1:4">
      <c r="A505" s="9" t="s">
        <v>728</v>
      </c>
      <c r="B505" s="9" t="s">
        <v>23</v>
      </c>
      <c r="C505" s="9">
        <v>75</v>
      </c>
      <c r="D505" s="9">
        <v>75</v>
      </c>
    </row>
    <row r="506" spans="1:4">
      <c r="A506" s="9" t="s">
        <v>729</v>
      </c>
      <c r="B506" s="9" t="s">
        <v>118</v>
      </c>
      <c r="C506" s="9">
        <v>0</v>
      </c>
      <c r="D506" s="9">
        <v>0</v>
      </c>
    </row>
    <row r="507" spans="1:4">
      <c r="A507" s="9" t="s">
        <v>730</v>
      </c>
      <c r="B507" s="9" t="s">
        <v>64</v>
      </c>
      <c r="C507" s="9">
        <v>0</v>
      </c>
      <c r="D507" s="9">
        <v>0</v>
      </c>
    </row>
    <row r="508" spans="1:4">
      <c r="A508" s="9" t="s">
        <v>731</v>
      </c>
      <c r="B508" s="9" t="s">
        <v>118</v>
      </c>
      <c r="C508" s="9">
        <v>111</v>
      </c>
      <c r="D508" s="9">
        <v>111</v>
      </c>
    </row>
    <row r="509" spans="1:4">
      <c r="A509" s="9" t="s">
        <v>732</v>
      </c>
      <c r="B509" s="9" t="s">
        <v>118</v>
      </c>
      <c r="C509" s="9">
        <v>0</v>
      </c>
      <c r="D509" s="9">
        <v>0</v>
      </c>
    </row>
    <row r="510" spans="1:4">
      <c r="A510" s="9" t="s">
        <v>733</v>
      </c>
      <c r="B510" s="9" t="s">
        <v>118</v>
      </c>
      <c r="C510" s="9">
        <v>0</v>
      </c>
      <c r="D510" s="9">
        <v>0</v>
      </c>
    </row>
    <row r="511" spans="1:4">
      <c r="A511" s="9" t="s">
        <v>734</v>
      </c>
      <c r="B511" s="9" t="s">
        <v>23</v>
      </c>
      <c r="C511" s="9">
        <v>35</v>
      </c>
      <c r="D511" s="9">
        <v>35</v>
      </c>
    </row>
    <row r="512" spans="1:4">
      <c r="A512" s="9" t="s">
        <v>735</v>
      </c>
      <c r="B512" s="9" t="s">
        <v>64</v>
      </c>
      <c r="C512" s="9">
        <v>0</v>
      </c>
      <c r="D512" s="9">
        <v>0</v>
      </c>
    </row>
    <row r="513" spans="1:4">
      <c r="A513" s="9" t="s">
        <v>736</v>
      </c>
      <c r="B513" s="9" t="s">
        <v>118</v>
      </c>
      <c r="C513" s="9">
        <v>265</v>
      </c>
      <c r="D513" s="9">
        <v>265</v>
      </c>
    </row>
    <row r="514" spans="1:4">
      <c r="A514" s="9" t="s">
        <v>737</v>
      </c>
      <c r="B514" s="9" t="s">
        <v>64</v>
      </c>
      <c r="C514" s="9">
        <v>0</v>
      </c>
      <c r="D514" s="9">
        <v>0</v>
      </c>
    </row>
    <row r="515" spans="1:4">
      <c r="A515" s="9" t="s">
        <v>738</v>
      </c>
      <c r="B515" s="9" t="s">
        <v>118</v>
      </c>
      <c r="C515" s="9">
        <v>0</v>
      </c>
      <c r="D515" s="9">
        <v>0</v>
      </c>
    </row>
    <row r="516" spans="1:4">
      <c r="A516" s="9" t="s">
        <v>739</v>
      </c>
      <c r="B516" s="9" t="s">
        <v>159</v>
      </c>
      <c r="C516" s="9">
        <v>0</v>
      </c>
      <c r="D516" s="9">
        <v>0</v>
      </c>
    </row>
    <row r="517" spans="1:4">
      <c r="A517" s="9" t="s">
        <v>740</v>
      </c>
      <c r="B517" s="9" t="s">
        <v>64</v>
      </c>
      <c r="C517" s="9">
        <v>0</v>
      </c>
      <c r="D517" s="9">
        <v>0</v>
      </c>
    </row>
    <row r="518" spans="1:4">
      <c r="A518" s="9" t="s">
        <v>741</v>
      </c>
      <c r="B518" s="9" t="s">
        <v>118</v>
      </c>
      <c r="C518" s="9">
        <v>0</v>
      </c>
      <c r="D518" s="9">
        <v>0</v>
      </c>
    </row>
    <row r="519" spans="1:4">
      <c r="A519" s="9" t="s">
        <v>742</v>
      </c>
      <c r="B519" s="9" t="s">
        <v>159</v>
      </c>
      <c r="C519" s="9">
        <v>0</v>
      </c>
      <c r="D519" s="9">
        <v>0</v>
      </c>
    </row>
    <row r="520" spans="1:4">
      <c r="A520" s="9" t="s">
        <v>743</v>
      </c>
      <c r="B520" s="9" t="s">
        <v>64</v>
      </c>
      <c r="C520" s="9">
        <v>0</v>
      </c>
      <c r="D520" s="9">
        <v>0</v>
      </c>
    </row>
    <row r="521" spans="1:4">
      <c r="A521" s="9" t="s">
        <v>50</v>
      </c>
      <c r="B521" s="9" t="s">
        <v>23</v>
      </c>
      <c r="C521" s="9">
        <v>0</v>
      </c>
      <c r="D521" s="9">
        <v>0</v>
      </c>
    </row>
    <row r="522" spans="1:4">
      <c r="A522" s="9" t="s">
        <v>744</v>
      </c>
      <c r="B522" s="9" t="s">
        <v>64</v>
      </c>
      <c r="C522" s="9">
        <v>0</v>
      </c>
      <c r="D522" s="9">
        <v>0</v>
      </c>
    </row>
    <row r="523" spans="1:4">
      <c r="A523" s="9" t="s">
        <v>745</v>
      </c>
      <c r="B523" s="9" t="s">
        <v>118</v>
      </c>
      <c r="C523" s="9">
        <v>0</v>
      </c>
      <c r="D523" s="9">
        <v>0</v>
      </c>
    </row>
    <row r="524" spans="1:4">
      <c r="A524" s="9" t="s">
        <v>746</v>
      </c>
      <c r="B524" s="9" t="s">
        <v>64</v>
      </c>
      <c r="C524" s="9">
        <v>0</v>
      </c>
      <c r="D524" s="9">
        <v>0</v>
      </c>
    </row>
    <row r="525" spans="1:4">
      <c r="A525" s="9" t="s">
        <v>747</v>
      </c>
      <c r="B525" s="9" t="s">
        <v>159</v>
      </c>
      <c r="C525" s="9">
        <v>40</v>
      </c>
      <c r="D525" s="9">
        <v>40</v>
      </c>
    </row>
    <row r="526" spans="1:4">
      <c r="A526" s="9" t="s">
        <v>748</v>
      </c>
      <c r="B526" s="9" t="s">
        <v>118</v>
      </c>
      <c r="C526" s="9">
        <v>45</v>
      </c>
      <c r="D526" s="9">
        <v>45</v>
      </c>
    </row>
    <row r="527" spans="1:4">
      <c r="A527" s="9" t="s">
        <v>749</v>
      </c>
      <c r="B527" s="9" t="s">
        <v>159</v>
      </c>
      <c r="C527" s="9">
        <v>0</v>
      </c>
      <c r="D527" s="9">
        <v>0</v>
      </c>
    </row>
    <row r="528" spans="1:4">
      <c r="A528" s="9" t="s">
        <v>750</v>
      </c>
      <c r="B528" s="9" t="s">
        <v>159</v>
      </c>
      <c r="C528" s="9">
        <v>0</v>
      </c>
      <c r="D528" s="9">
        <v>0</v>
      </c>
    </row>
    <row r="529" spans="1:4">
      <c r="A529" s="9" t="s">
        <v>751</v>
      </c>
      <c r="B529" s="9" t="s">
        <v>159</v>
      </c>
      <c r="C529" s="9">
        <v>0</v>
      </c>
      <c r="D529" s="9">
        <v>0</v>
      </c>
    </row>
    <row r="530" spans="1:4">
      <c r="A530" s="9" t="s">
        <v>752</v>
      </c>
      <c r="B530" s="9" t="s">
        <v>23</v>
      </c>
      <c r="C530" s="9">
        <v>0</v>
      </c>
      <c r="D530" s="9">
        <v>0</v>
      </c>
    </row>
    <row r="531" spans="1:4">
      <c r="A531" s="9" t="s">
        <v>753</v>
      </c>
      <c r="B531" s="9" t="s">
        <v>23</v>
      </c>
      <c r="C531" s="9">
        <v>0</v>
      </c>
      <c r="D531" s="9">
        <v>0</v>
      </c>
    </row>
    <row r="532" spans="1:4">
      <c r="A532" s="9" t="s">
        <v>90</v>
      </c>
      <c r="B532" s="9" t="s">
        <v>64</v>
      </c>
      <c r="C532" s="9">
        <v>6</v>
      </c>
      <c r="D532" s="9">
        <v>6</v>
      </c>
    </row>
    <row r="533" spans="1:4">
      <c r="A533" s="9" t="s">
        <v>754</v>
      </c>
      <c r="B533" s="9" t="s">
        <v>118</v>
      </c>
      <c r="C533" s="9">
        <v>95</v>
      </c>
      <c r="D533" s="9">
        <v>95</v>
      </c>
    </row>
    <row r="534" spans="1:4">
      <c r="A534" s="9" t="s">
        <v>755</v>
      </c>
      <c r="B534" s="9" t="s">
        <v>159</v>
      </c>
      <c r="C534" s="9">
        <v>0</v>
      </c>
      <c r="D534" s="9">
        <v>0</v>
      </c>
    </row>
    <row r="535" spans="1:4">
      <c r="A535" s="9" t="s">
        <v>243</v>
      </c>
      <c r="B535" s="9" t="s">
        <v>118</v>
      </c>
      <c r="C535" s="9">
        <v>0</v>
      </c>
      <c r="D535" s="9">
        <v>0</v>
      </c>
    </row>
    <row r="536" spans="1:4">
      <c r="A536" s="9" t="s">
        <v>756</v>
      </c>
      <c r="B536" s="9" t="s">
        <v>64</v>
      </c>
      <c r="C536" s="9">
        <v>60</v>
      </c>
      <c r="D536" s="9">
        <v>60</v>
      </c>
    </row>
    <row r="537" spans="1:4">
      <c r="A537" s="9" t="s">
        <v>757</v>
      </c>
      <c r="B537" s="9" t="s">
        <v>64</v>
      </c>
      <c r="C537" s="9">
        <v>0</v>
      </c>
      <c r="D537" s="9">
        <v>0</v>
      </c>
    </row>
    <row r="538" spans="1:4">
      <c r="A538" s="9" t="s">
        <v>758</v>
      </c>
      <c r="B538" s="9" t="s">
        <v>64</v>
      </c>
      <c r="C538" s="9">
        <v>0</v>
      </c>
      <c r="D538" s="9">
        <v>0</v>
      </c>
    </row>
    <row r="539" spans="1:4">
      <c r="A539" s="9" t="s">
        <v>759</v>
      </c>
      <c r="B539" s="9" t="s">
        <v>118</v>
      </c>
      <c r="C539" s="9">
        <v>0</v>
      </c>
      <c r="D539" s="9">
        <v>0</v>
      </c>
    </row>
    <row r="540" spans="1:4">
      <c r="A540" s="9" t="s">
        <v>760</v>
      </c>
      <c r="B540" s="9" t="s">
        <v>159</v>
      </c>
      <c r="C540" s="9">
        <v>0</v>
      </c>
      <c r="D540" s="9">
        <v>0</v>
      </c>
    </row>
    <row r="541" spans="1:4">
      <c r="A541" s="9" t="s">
        <v>761</v>
      </c>
      <c r="B541" s="9" t="s">
        <v>118</v>
      </c>
      <c r="C541" s="9">
        <v>0</v>
      </c>
      <c r="D541" s="9">
        <v>0</v>
      </c>
    </row>
    <row r="542" spans="1:4">
      <c r="A542" s="9" t="s">
        <v>762</v>
      </c>
      <c r="B542" s="9" t="s">
        <v>159</v>
      </c>
      <c r="C542" s="9">
        <v>5</v>
      </c>
      <c r="D542" s="9">
        <v>5</v>
      </c>
    </row>
    <row r="543" spans="1:4">
      <c r="A543" s="9" t="s">
        <v>763</v>
      </c>
      <c r="B543" s="9" t="s">
        <v>159</v>
      </c>
      <c r="C543" s="9">
        <v>40</v>
      </c>
      <c r="D543" s="9">
        <v>40</v>
      </c>
    </row>
    <row r="544" spans="1:4">
      <c r="A544" s="9" t="s">
        <v>764</v>
      </c>
      <c r="B544" s="9" t="s">
        <v>23</v>
      </c>
      <c r="C544" s="9">
        <v>0</v>
      </c>
      <c r="D544" s="9">
        <v>0</v>
      </c>
    </row>
    <row r="545" spans="1:4">
      <c r="A545" s="9" t="s">
        <v>765</v>
      </c>
      <c r="B545" s="9" t="s">
        <v>23</v>
      </c>
      <c r="C545" s="9">
        <v>140</v>
      </c>
      <c r="D545" s="9">
        <v>140</v>
      </c>
    </row>
    <row r="546" spans="1:4">
      <c r="A546" s="9" t="s">
        <v>766</v>
      </c>
      <c r="B546" s="9" t="s">
        <v>159</v>
      </c>
      <c r="C546" s="9">
        <v>180</v>
      </c>
      <c r="D546" s="9">
        <v>180</v>
      </c>
    </row>
    <row r="547" spans="1:4">
      <c r="A547" s="9" t="s">
        <v>767</v>
      </c>
      <c r="B547" s="9" t="s">
        <v>159</v>
      </c>
      <c r="C547" s="9">
        <v>0</v>
      </c>
      <c r="D547" s="9">
        <v>0</v>
      </c>
    </row>
    <row r="548" spans="1:4">
      <c r="A548" s="9" t="s">
        <v>768</v>
      </c>
      <c r="B548" s="9" t="s">
        <v>64</v>
      </c>
      <c r="C548" s="9">
        <v>0</v>
      </c>
      <c r="D548" s="9">
        <v>0</v>
      </c>
    </row>
    <row r="549" spans="1:4">
      <c r="A549" s="9" t="s">
        <v>769</v>
      </c>
      <c r="B549" s="9" t="s">
        <v>64</v>
      </c>
      <c r="C549" s="9">
        <v>45</v>
      </c>
      <c r="D549" s="9">
        <v>45</v>
      </c>
    </row>
    <row r="550" spans="1:4">
      <c r="A550" s="9" t="s">
        <v>770</v>
      </c>
      <c r="B550" s="9" t="s">
        <v>64</v>
      </c>
      <c r="C550" s="9">
        <v>277</v>
      </c>
      <c r="D550" s="9">
        <v>277</v>
      </c>
    </row>
    <row r="551" spans="1:4">
      <c r="A551" s="9" t="s">
        <v>57</v>
      </c>
      <c r="B551" s="9" t="s">
        <v>23</v>
      </c>
      <c r="C551" s="9">
        <v>0</v>
      </c>
      <c r="D551" s="9">
        <v>0</v>
      </c>
    </row>
    <row r="552" spans="1:4">
      <c r="A552" s="9" t="s">
        <v>771</v>
      </c>
      <c r="B552" s="9" t="s">
        <v>64</v>
      </c>
      <c r="C552" s="9">
        <v>10</v>
      </c>
      <c r="D552" s="9">
        <v>10</v>
      </c>
    </row>
    <row r="553" spans="1:4">
      <c r="A553" s="9" t="s">
        <v>772</v>
      </c>
      <c r="B553" s="9" t="s">
        <v>64</v>
      </c>
      <c r="C553" s="9">
        <v>76</v>
      </c>
      <c r="D553" s="9">
        <v>76</v>
      </c>
    </row>
    <row r="554" spans="1:4">
      <c r="A554" s="9" t="s">
        <v>773</v>
      </c>
      <c r="B554" s="9" t="s">
        <v>23</v>
      </c>
      <c r="C554" s="9">
        <v>156</v>
      </c>
      <c r="D554" s="9">
        <v>156</v>
      </c>
    </row>
    <row r="555" spans="1:4">
      <c r="A555" s="9" t="s">
        <v>774</v>
      </c>
      <c r="B555" s="9" t="s">
        <v>64</v>
      </c>
      <c r="C555" s="9">
        <v>55</v>
      </c>
      <c r="D555" s="9">
        <v>55</v>
      </c>
    </row>
    <row r="556" spans="1:4">
      <c r="A556" s="9" t="s">
        <v>775</v>
      </c>
      <c r="B556" s="9" t="s">
        <v>64</v>
      </c>
      <c r="C556" s="9">
        <v>10</v>
      </c>
      <c r="D556" s="9">
        <v>10</v>
      </c>
    </row>
    <row r="557" spans="1:4">
      <c r="A557" s="9" t="s">
        <v>776</v>
      </c>
      <c r="B557" s="9" t="s">
        <v>64</v>
      </c>
      <c r="C557" s="9">
        <v>25</v>
      </c>
      <c r="D557" s="9">
        <v>25</v>
      </c>
    </row>
    <row r="558" spans="1:4">
      <c r="A558" s="9" t="s">
        <v>777</v>
      </c>
      <c r="B558" s="9" t="s">
        <v>118</v>
      </c>
      <c r="C558" s="9">
        <v>70</v>
      </c>
      <c r="D558" s="9">
        <v>70</v>
      </c>
    </row>
    <row r="559" spans="1:4">
      <c r="A559" s="9" t="s">
        <v>778</v>
      </c>
      <c r="B559" s="9" t="s">
        <v>159</v>
      </c>
      <c r="C559" s="9">
        <v>40</v>
      </c>
      <c r="D559" s="9">
        <v>40</v>
      </c>
    </row>
    <row r="560" spans="1:4">
      <c r="A560" s="9" t="s">
        <v>779</v>
      </c>
      <c r="B560" s="9" t="s">
        <v>159</v>
      </c>
      <c r="C560" s="9">
        <v>85</v>
      </c>
      <c r="D560" s="9">
        <v>85</v>
      </c>
    </row>
    <row r="561" spans="1:4">
      <c r="A561" s="9" t="s">
        <v>780</v>
      </c>
      <c r="B561" s="9" t="s">
        <v>23</v>
      </c>
      <c r="C561" s="9">
        <v>396</v>
      </c>
      <c r="D561" s="9">
        <v>396</v>
      </c>
    </row>
    <row r="562" spans="1:4">
      <c r="A562" s="9" t="s">
        <v>781</v>
      </c>
      <c r="B562" s="9" t="s">
        <v>23</v>
      </c>
      <c r="C562" s="9">
        <v>40</v>
      </c>
      <c r="D562" s="9">
        <v>40</v>
      </c>
    </row>
    <row r="563" spans="1:4">
      <c r="A563" s="9" t="s">
        <v>782</v>
      </c>
      <c r="B563" s="9" t="s">
        <v>64</v>
      </c>
      <c r="C563" s="9">
        <v>262</v>
      </c>
      <c r="D563" s="9">
        <v>262</v>
      </c>
    </row>
    <row r="564" spans="1:4">
      <c r="A564" s="9" t="s">
        <v>783</v>
      </c>
      <c r="B564" s="9" t="s">
        <v>23</v>
      </c>
      <c r="C564" s="9">
        <v>0</v>
      </c>
      <c r="D564" s="9">
        <v>0</v>
      </c>
    </row>
    <row r="565" spans="1:4">
      <c r="A565" s="9" t="s">
        <v>784</v>
      </c>
      <c r="B565" s="9" t="s">
        <v>118</v>
      </c>
      <c r="C565" s="9">
        <v>70</v>
      </c>
      <c r="D565" s="9">
        <v>70</v>
      </c>
    </row>
    <row r="566" spans="1:4">
      <c r="A566" s="9" t="s">
        <v>32</v>
      </c>
      <c r="B566" s="9" t="s">
        <v>23</v>
      </c>
      <c r="C566" s="9">
        <v>245</v>
      </c>
      <c r="D566" s="9">
        <v>245</v>
      </c>
    </row>
    <row r="567" spans="1:4">
      <c r="A567" s="9" t="s">
        <v>30</v>
      </c>
      <c r="B567" s="9" t="s">
        <v>23</v>
      </c>
      <c r="C567" s="9">
        <v>0</v>
      </c>
      <c r="D567" s="9">
        <v>0</v>
      </c>
    </row>
    <row r="568" spans="1:4">
      <c r="A568" s="9" t="s">
        <v>785</v>
      </c>
      <c r="B568" s="9" t="s">
        <v>159</v>
      </c>
      <c r="C568" s="9">
        <v>275</v>
      </c>
      <c r="D568" s="9">
        <v>275</v>
      </c>
    </row>
    <row r="569" spans="1:4">
      <c r="A569" s="9" t="s">
        <v>786</v>
      </c>
      <c r="B569" s="9" t="s">
        <v>118</v>
      </c>
      <c r="C569" s="9">
        <v>0</v>
      </c>
      <c r="D569" s="9">
        <v>0</v>
      </c>
    </row>
    <row r="570" spans="1:4">
      <c r="A570" s="9" t="s">
        <v>787</v>
      </c>
      <c r="B570" s="9" t="s">
        <v>64</v>
      </c>
      <c r="C570" s="9">
        <v>0</v>
      </c>
      <c r="D570" s="9">
        <v>0</v>
      </c>
    </row>
    <row r="571" spans="1:4">
      <c r="A571" s="9" t="s">
        <v>788</v>
      </c>
      <c r="B571" s="9" t="s">
        <v>64</v>
      </c>
      <c r="C571" s="9">
        <v>10</v>
      </c>
      <c r="D571" s="9">
        <v>10</v>
      </c>
    </row>
    <row r="572" spans="1:4">
      <c r="A572" s="9" t="s">
        <v>789</v>
      </c>
      <c r="B572" s="9" t="s">
        <v>118</v>
      </c>
      <c r="C572" s="9">
        <v>75</v>
      </c>
      <c r="D572" s="9">
        <v>75</v>
      </c>
    </row>
    <row r="573" spans="1:4">
      <c r="A573" s="9" t="s">
        <v>268</v>
      </c>
      <c r="B573" s="9" t="s">
        <v>23</v>
      </c>
      <c r="C573" s="9">
        <v>0</v>
      </c>
      <c r="D573" s="9">
        <v>0</v>
      </c>
    </row>
    <row r="574" spans="1:4">
      <c r="A574" s="9" t="s">
        <v>44</v>
      </c>
      <c r="B574" s="9" t="s">
        <v>23</v>
      </c>
      <c r="C574" s="9">
        <v>40</v>
      </c>
      <c r="D574" s="9">
        <v>40</v>
      </c>
    </row>
    <row r="575" spans="1:4">
      <c r="A575" s="9" t="s">
        <v>790</v>
      </c>
      <c r="B575" s="9" t="s">
        <v>23</v>
      </c>
      <c r="C575" s="9">
        <v>0</v>
      </c>
      <c r="D575" s="9">
        <v>0</v>
      </c>
    </row>
    <row r="576" spans="1:4">
      <c r="A576" s="9" t="s">
        <v>791</v>
      </c>
      <c r="B576" s="9" t="s">
        <v>118</v>
      </c>
      <c r="C576" s="9">
        <v>10</v>
      </c>
      <c r="D576" s="9">
        <v>10</v>
      </c>
    </row>
    <row r="577" spans="1:4">
      <c r="A577" s="9" t="s">
        <v>792</v>
      </c>
      <c r="B577" s="9" t="s">
        <v>118</v>
      </c>
      <c r="C577" s="9">
        <v>0</v>
      </c>
      <c r="D577" s="9">
        <v>0</v>
      </c>
    </row>
    <row r="578" spans="1:4">
      <c r="A578" s="9" t="s">
        <v>793</v>
      </c>
      <c r="B578" s="9" t="s">
        <v>118</v>
      </c>
      <c r="C578" s="9">
        <v>0</v>
      </c>
      <c r="D578" s="9">
        <v>0</v>
      </c>
    </row>
    <row r="579" spans="1:4">
      <c r="A579" s="9" t="s">
        <v>269</v>
      </c>
      <c r="B579" s="9" t="s">
        <v>159</v>
      </c>
      <c r="C579" s="9">
        <v>35</v>
      </c>
      <c r="D579" s="9">
        <v>35</v>
      </c>
    </row>
    <row r="580" spans="1:4">
      <c r="A580" s="9" t="s">
        <v>270</v>
      </c>
      <c r="B580" s="9" t="s">
        <v>159</v>
      </c>
      <c r="C580" s="9">
        <v>30</v>
      </c>
      <c r="D580" s="9">
        <v>30</v>
      </c>
    </row>
    <row r="581" spans="1:4">
      <c r="A581" s="9" t="s">
        <v>271</v>
      </c>
      <c r="B581" s="9" t="s">
        <v>159</v>
      </c>
      <c r="C581" s="9">
        <v>0</v>
      </c>
      <c r="D581" s="9">
        <v>0</v>
      </c>
    </row>
    <row r="582" spans="1:4">
      <c r="A582" s="9" t="s">
        <v>272</v>
      </c>
      <c r="B582" s="9" t="s">
        <v>64</v>
      </c>
      <c r="C582" s="9">
        <v>0</v>
      </c>
      <c r="D582" s="9">
        <v>0</v>
      </c>
    </row>
    <row r="583" spans="1:4">
      <c r="A583" s="9" t="s">
        <v>794</v>
      </c>
      <c r="B583" s="9" t="s">
        <v>23</v>
      </c>
      <c r="C583" s="9">
        <v>40</v>
      </c>
      <c r="D583" s="9">
        <v>40</v>
      </c>
    </row>
    <row r="584" spans="1:4">
      <c r="A584" s="9" t="s">
        <v>273</v>
      </c>
      <c r="B584" s="9" t="s">
        <v>23</v>
      </c>
      <c r="C584" s="9">
        <v>186</v>
      </c>
      <c r="D584" s="9">
        <v>186</v>
      </c>
    </row>
    <row r="585" spans="1:4">
      <c r="A585" s="9" t="s">
        <v>795</v>
      </c>
      <c r="B585" s="9" t="s">
        <v>23</v>
      </c>
      <c r="C585" s="9">
        <v>10</v>
      </c>
      <c r="D585" s="9">
        <v>10</v>
      </c>
    </row>
    <row r="586" spans="1:4">
      <c r="A586" s="9" t="s">
        <v>796</v>
      </c>
      <c r="B586" s="9" t="s">
        <v>159</v>
      </c>
      <c r="C586" s="9">
        <v>226</v>
      </c>
      <c r="D586" s="9">
        <v>226</v>
      </c>
    </row>
    <row r="587" spans="1:4">
      <c r="A587" s="9" t="s">
        <v>797</v>
      </c>
      <c r="B587" s="9" t="s">
        <v>159</v>
      </c>
      <c r="C587" s="9">
        <v>25</v>
      </c>
      <c r="D587" s="9">
        <v>25</v>
      </c>
    </row>
    <row r="588" spans="1:4">
      <c r="A588" s="9" t="s">
        <v>798</v>
      </c>
      <c r="B588" s="9" t="s">
        <v>23</v>
      </c>
      <c r="C588" s="9">
        <v>176</v>
      </c>
      <c r="D588" s="9">
        <v>176</v>
      </c>
    </row>
    <row r="589" spans="1:4">
      <c r="A589" s="9" t="s">
        <v>799</v>
      </c>
      <c r="B589" s="9" t="s">
        <v>23</v>
      </c>
      <c r="C589" s="9">
        <v>141</v>
      </c>
      <c r="D589" s="9">
        <v>141</v>
      </c>
    </row>
    <row r="590" spans="1:4">
      <c r="A590" s="9" t="s">
        <v>800</v>
      </c>
      <c r="B590" s="9" t="s">
        <v>159</v>
      </c>
      <c r="C590" s="9">
        <v>0</v>
      </c>
      <c r="D590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84"/>
  <sheetViews>
    <sheetView workbookViewId="0">
      <selection activeCell="L11" sqref="L11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801</v>
      </c>
      <c r="B1" s="8">
        <v>25</v>
      </c>
    </row>
    <row r="2" spans="1:2">
      <c r="A2" s="9" t="s">
        <v>802</v>
      </c>
      <c r="B2" s="8">
        <v>24</v>
      </c>
    </row>
    <row r="3" spans="1:2">
      <c r="A3" s="9" t="s">
        <v>108</v>
      </c>
      <c r="B3" s="8">
        <v>0</v>
      </c>
    </row>
    <row r="4" spans="1:2">
      <c r="A4" s="9" t="s">
        <v>803</v>
      </c>
      <c r="B4" s="8">
        <v>26</v>
      </c>
    </row>
    <row r="5" spans="1:2">
      <c r="A5" s="9" t="s">
        <v>804</v>
      </c>
      <c r="B5" s="8">
        <v>39</v>
      </c>
    </row>
    <row r="6" spans="1:2">
      <c r="A6" s="9" t="s">
        <v>210</v>
      </c>
      <c r="B6" s="8">
        <v>731</v>
      </c>
    </row>
    <row r="7" spans="1:2">
      <c r="A7" s="9" t="s">
        <v>168</v>
      </c>
      <c r="B7" s="8">
        <v>36</v>
      </c>
    </row>
    <row r="8" spans="1:2">
      <c r="A8" s="9" t="s">
        <v>248</v>
      </c>
      <c r="B8" s="8">
        <v>0</v>
      </c>
    </row>
    <row r="9" spans="1:2">
      <c r="A9" s="9" t="s">
        <v>805</v>
      </c>
      <c r="B9" s="8">
        <v>0</v>
      </c>
    </row>
    <row r="10" spans="1:2">
      <c r="A10" s="9" t="s">
        <v>284</v>
      </c>
      <c r="B10" s="8">
        <v>50</v>
      </c>
    </row>
    <row r="11" spans="1:2">
      <c r="A11" s="9" t="s">
        <v>203</v>
      </c>
      <c r="B11" s="8">
        <v>8</v>
      </c>
    </row>
    <row r="12" spans="1:2">
      <c r="A12" s="9" t="s">
        <v>230</v>
      </c>
      <c r="B12" s="8">
        <v>86</v>
      </c>
    </row>
    <row r="13" spans="1:2">
      <c r="A13" s="9" t="s">
        <v>158</v>
      </c>
      <c r="B13" s="8">
        <v>31</v>
      </c>
    </row>
    <row r="14" spans="1:2">
      <c r="A14" s="9" t="s">
        <v>806</v>
      </c>
      <c r="B14" s="8">
        <v>70</v>
      </c>
    </row>
    <row r="15" spans="1:2">
      <c r="A15" s="9" t="s">
        <v>807</v>
      </c>
      <c r="B15" s="8">
        <v>48</v>
      </c>
    </row>
    <row r="16" spans="1:2">
      <c r="A16" s="9" t="s">
        <v>137</v>
      </c>
      <c r="B16" s="8">
        <v>0</v>
      </c>
    </row>
    <row r="17" spans="1:2">
      <c r="A17" s="9" t="s">
        <v>293</v>
      </c>
      <c r="B17" s="8">
        <v>30</v>
      </c>
    </row>
    <row r="18" spans="1:2">
      <c r="A18" s="9" t="s">
        <v>808</v>
      </c>
      <c r="B18" s="8">
        <v>40</v>
      </c>
    </row>
    <row r="19" spans="1:2">
      <c r="A19" s="9" t="s">
        <v>204</v>
      </c>
      <c r="B19" s="8">
        <v>25</v>
      </c>
    </row>
    <row r="20" spans="1:2">
      <c r="A20" s="9" t="s">
        <v>809</v>
      </c>
      <c r="B20" s="8">
        <v>8</v>
      </c>
    </row>
    <row r="21" spans="1:2">
      <c r="A21" s="9" t="s">
        <v>810</v>
      </c>
      <c r="B21" s="8">
        <v>2</v>
      </c>
    </row>
    <row r="22" spans="1:2">
      <c r="A22" s="9" t="s">
        <v>811</v>
      </c>
      <c r="B22" s="8">
        <v>23</v>
      </c>
    </row>
    <row r="23" spans="1:2">
      <c r="A23" s="9" t="s">
        <v>812</v>
      </c>
      <c r="B23" s="8">
        <v>14</v>
      </c>
    </row>
    <row r="24" spans="1:2">
      <c r="A24" s="9" t="s">
        <v>813</v>
      </c>
      <c r="B24" s="8">
        <v>0</v>
      </c>
    </row>
    <row r="25" spans="1:2">
      <c r="A25" s="9" t="s">
        <v>109</v>
      </c>
      <c r="B25" s="8">
        <v>9</v>
      </c>
    </row>
    <row r="26" spans="1:2">
      <c r="A26" s="9" t="s">
        <v>814</v>
      </c>
      <c r="B26" s="8">
        <v>0</v>
      </c>
    </row>
    <row r="27" spans="1:2">
      <c r="A27" s="9" t="s">
        <v>114</v>
      </c>
      <c r="B27" s="8">
        <v>15</v>
      </c>
    </row>
    <row r="28" spans="1:2">
      <c r="A28" s="9" t="s">
        <v>815</v>
      </c>
      <c r="B28" s="8">
        <v>30</v>
      </c>
    </row>
    <row r="29" spans="1:2">
      <c r="A29" s="9" t="s">
        <v>816</v>
      </c>
      <c r="B29" s="8">
        <v>25</v>
      </c>
    </row>
    <row r="30" spans="1:2">
      <c r="A30" s="9" t="s">
        <v>817</v>
      </c>
      <c r="B30" s="8">
        <v>55</v>
      </c>
    </row>
    <row r="31" spans="1:2">
      <c r="A31" s="9" t="s">
        <v>818</v>
      </c>
      <c r="B31" s="8">
        <v>10</v>
      </c>
    </row>
    <row r="32" spans="1:2">
      <c r="A32" s="9" t="s">
        <v>819</v>
      </c>
      <c r="B32" s="8">
        <v>10</v>
      </c>
    </row>
    <row r="33" spans="1:2">
      <c r="A33" s="9" t="s">
        <v>70</v>
      </c>
      <c r="B33" s="8">
        <v>57</v>
      </c>
    </row>
    <row r="34" spans="1:2">
      <c r="A34" s="9" t="s">
        <v>79</v>
      </c>
      <c r="B34" s="8">
        <v>56</v>
      </c>
    </row>
    <row r="35" spans="1:2">
      <c r="A35" s="9" t="s">
        <v>113</v>
      </c>
      <c r="B35" s="8">
        <v>0</v>
      </c>
    </row>
    <row r="36" spans="1:2">
      <c r="A36" s="9" t="s">
        <v>820</v>
      </c>
      <c r="B36" s="8">
        <v>5</v>
      </c>
    </row>
    <row r="37" spans="1:2">
      <c r="A37" s="9" t="s">
        <v>821</v>
      </c>
      <c r="B37" s="8">
        <v>20</v>
      </c>
    </row>
    <row r="38" spans="1:2">
      <c r="A38" s="9" t="s">
        <v>63</v>
      </c>
      <c r="B38" s="8">
        <v>58</v>
      </c>
    </row>
    <row r="39" spans="1:2">
      <c r="A39" s="9" t="s">
        <v>60</v>
      </c>
      <c r="B39" s="8">
        <v>11</v>
      </c>
    </row>
    <row r="40" spans="1:2">
      <c r="A40" s="9" t="s">
        <v>48</v>
      </c>
      <c r="B40" s="8">
        <v>0</v>
      </c>
    </row>
    <row r="41" spans="1:2">
      <c r="A41" s="9" t="s">
        <v>822</v>
      </c>
      <c r="B41" s="8">
        <v>434</v>
      </c>
    </row>
    <row r="42" spans="1:2">
      <c r="A42" s="9" t="s">
        <v>180</v>
      </c>
      <c r="B42" s="8">
        <v>0</v>
      </c>
    </row>
    <row r="43" spans="1:2">
      <c r="A43" s="9" t="s">
        <v>823</v>
      </c>
      <c r="B43" s="8">
        <v>0</v>
      </c>
    </row>
    <row r="44" spans="1:2">
      <c r="A44" s="9" t="s">
        <v>146</v>
      </c>
      <c r="B44" s="8">
        <v>8</v>
      </c>
    </row>
    <row r="45" spans="1:2">
      <c r="A45" s="9" t="s">
        <v>824</v>
      </c>
      <c r="B45" s="8">
        <v>0</v>
      </c>
    </row>
    <row r="46" spans="1:2">
      <c r="A46" s="9" t="s">
        <v>825</v>
      </c>
      <c r="B46" s="8">
        <v>36</v>
      </c>
    </row>
    <row r="47" spans="1:2">
      <c r="A47" s="9" t="s">
        <v>25</v>
      </c>
      <c r="B47" s="8">
        <v>0</v>
      </c>
    </row>
    <row r="48" spans="1:2">
      <c r="A48" s="9" t="s">
        <v>171</v>
      </c>
      <c r="B48" s="8">
        <v>54</v>
      </c>
    </row>
    <row r="49" spans="1:2">
      <c r="A49" s="9" t="s">
        <v>826</v>
      </c>
      <c r="B49" s="8">
        <v>7</v>
      </c>
    </row>
    <row r="50" spans="1:2">
      <c r="A50" s="9" t="s">
        <v>52</v>
      </c>
      <c r="B50" s="8">
        <v>8</v>
      </c>
    </row>
    <row r="51" spans="1:2">
      <c r="A51" s="9" t="s">
        <v>827</v>
      </c>
      <c r="B51" s="8">
        <v>0</v>
      </c>
    </row>
    <row r="52" spans="1:2">
      <c r="A52" s="9" t="s">
        <v>31</v>
      </c>
      <c r="B52" s="8">
        <v>17</v>
      </c>
    </row>
    <row r="53" spans="1:2">
      <c r="A53" s="9" t="s">
        <v>828</v>
      </c>
      <c r="B53" s="8">
        <v>15</v>
      </c>
    </row>
    <row r="54" spans="1:2">
      <c r="A54" s="9" t="s">
        <v>829</v>
      </c>
      <c r="B54" s="8">
        <v>5</v>
      </c>
    </row>
    <row r="55" spans="1:2">
      <c r="A55" s="9" t="s">
        <v>136</v>
      </c>
      <c r="B55" s="8">
        <v>0</v>
      </c>
    </row>
    <row r="56" spans="1:2">
      <c r="A56" s="9" t="s">
        <v>830</v>
      </c>
      <c r="B56" s="8">
        <v>59</v>
      </c>
    </row>
    <row r="57" spans="1:2">
      <c r="A57" s="9" t="s">
        <v>188</v>
      </c>
      <c r="B57" s="8">
        <v>0</v>
      </c>
    </row>
    <row r="58" spans="1:2">
      <c r="A58" s="9" t="s">
        <v>831</v>
      </c>
      <c r="B58" s="8">
        <v>0</v>
      </c>
    </row>
    <row r="59" spans="1:2">
      <c r="A59" s="9" t="s">
        <v>832</v>
      </c>
      <c r="B59" s="8">
        <v>10</v>
      </c>
    </row>
    <row r="60" spans="1:2">
      <c r="A60" s="9" t="s">
        <v>237</v>
      </c>
      <c r="B60" s="8">
        <v>12</v>
      </c>
    </row>
    <row r="61" spans="1:2">
      <c r="A61" s="9" t="s">
        <v>202</v>
      </c>
      <c r="B61" s="8">
        <v>12</v>
      </c>
    </row>
    <row r="62" spans="1:2">
      <c r="A62" s="9" t="s">
        <v>184</v>
      </c>
      <c r="B62" s="8">
        <v>0</v>
      </c>
    </row>
    <row r="63" spans="1:2">
      <c r="A63" s="9" t="s">
        <v>66</v>
      </c>
      <c r="B63" s="8">
        <v>26</v>
      </c>
    </row>
    <row r="64" spans="1:2">
      <c r="A64" s="9" t="s">
        <v>220</v>
      </c>
      <c r="B64" s="8">
        <v>0</v>
      </c>
    </row>
    <row r="65" spans="1:2">
      <c r="A65" s="9" t="s">
        <v>833</v>
      </c>
      <c r="B65" s="8">
        <v>44</v>
      </c>
    </row>
    <row r="66" spans="1:2">
      <c r="A66" s="9" t="s">
        <v>834</v>
      </c>
      <c r="B66" s="8">
        <v>60</v>
      </c>
    </row>
    <row r="67" spans="1:2">
      <c r="A67" s="9" t="s">
        <v>835</v>
      </c>
      <c r="B67" s="8">
        <v>0</v>
      </c>
    </row>
    <row r="68" spans="1:2">
      <c r="A68" s="9" t="s">
        <v>191</v>
      </c>
      <c r="B68" s="8">
        <v>0</v>
      </c>
    </row>
    <row r="69" spans="1:2">
      <c r="A69" s="9" t="s">
        <v>836</v>
      </c>
      <c r="B69" s="8">
        <v>15</v>
      </c>
    </row>
    <row r="70" spans="1:2">
      <c r="A70" s="9" t="s">
        <v>91</v>
      </c>
      <c r="B70" s="8">
        <v>0</v>
      </c>
    </row>
    <row r="71" spans="1:2">
      <c r="A71" s="9" t="s">
        <v>837</v>
      </c>
      <c r="B71" s="8">
        <v>0</v>
      </c>
    </row>
    <row r="72" spans="1:2">
      <c r="A72" s="9" t="s">
        <v>139</v>
      </c>
      <c r="B72" s="8">
        <v>0</v>
      </c>
    </row>
    <row r="73" spans="1:2">
      <c r="A73" s="9" t="s">
        <v>341</v>
      </c>
      <c r="B73" s="8">
        <v>45</v>
      </c>
    </row>
    <row r="74" spans="1:2">
      <c r="A74" s="9" t="s">
        <v>838</v>
      </c>
      <c r="B74" s="8">
        <v>10</v>
      </c>
    </row>
    <row r="75" spans="1:2">
      <c r="A75" s="9" t="s">
        <v>344</v>
      </c>
      <c r="B75" s="8">
        <v>0</v>
      </c>
    </row>
    <row r="76" spans="1:2">
      <c r="A76" s="9" t="s">
        <v>839</v>
      </c>
      <c r="B76" s="8">
        <v>0</v>
      </c>
    </row>
    <row r="77" spans="1:2">
      <c r="A77" s="9" t="s">
        <v>840</v>
      </c>
      <c r="B77" s="8">
        <v>0</v>
      </c>
    </row>
    <row r="78" spans="1:2">
      <c r="A78" s="9" t="s">
        <v>86</v>
      </c>
      <c r="B78" s="8">
        <v>61</v>
      </c>
    </row>
    <row r="79" spans="1:2">
      <c r="A79" s="9" t="s">
        <v>841</v>
      </c>
      <c r="B79" s="8">
        <v>7</v>
      </c>
    </row>
    <row r="80" spans="1:2">
      <c r="A80" s="9" t="s">
        <v>219</v>
      </c>
      <c r="B80" s="8">
        <v>0</v>
      </c>
    </row>
    <row r="81" spans="1:2">
      <c r="A81" s="9" t="s">
        <v>842</v>
      </c>
      <c r="B81" s="8">
        <v>91</v>
      </c>
    </row>
    <row r="82" spans="1:2">
      <c r="A82" s="9" t="s">
        <v>843</v>
      </c>
      <c r="B82" s="8">
        <v>0</v>
      </c>
    </row>
    <row r="83" spans="1:2">
      <c r="A83" s="9" t="s">
        <v>844</v>
      </c>
      <c r="B83" s="8">
        <v>303</v>
      </c>
    </row>
    <row r="84" spans="1:2">
      <c r="A84" s="9" t="s">
        <v>845</v>
      </c>
      <c r="B84" s="8">
        <v>34</v>
      </c>
    </row>
    <row r="85" spans="1:2">
      <c r="A85" s="9" t="s">
        <v>149</v>
      </c>
      <c r="B85" s="8">
        <v>61</v>
      </c>
    </row>
    <row r="86" spans="1:2">
      <c r="A86" s="9" t="s">
        <v>846</v>
      </c>
      <c r="B86" s="8">
        <v>48</v>
      </c>
    </row>
    <row r="87" spans="1:2">
      <c r="A87" s="9" t="s">
        <v>249</v>
      </c>
      <c r="B87" s="8">
        <v>45</v>
      </c>
    </row>
    <row r="88" spans="1:2">
      <c r="A88" s="9" t="s">
        <v>847</v>
      </c>
      <c r="B88" s="8">
        <v>8</v>
      </c>
    </row>
    <row r="89" spans="1:2">
      <c r="A89" s="9" t="s">
        <v>848</v>
      </c>
      <c r="B89" s="8">
        <v>-10</v>
      </c>
    </row>
    <row r="90" spans="1:2">
      <c r="A90" s="9" t="s">
        <v>849</v>
      </c>
      <c r="B90" s="8">
        <v>5</v>
      </c>
    </row>
    <row r="91" spans="1:2">
      <c r="A91" s="9" t="s">
        <v>850</v>
      </c>
      <c r="B91" s="8">
        <v>49</v>
      </c>
    </row>
    <row r="92" spans="1:2">
      <c r="A92" s="9" t="s">
        <v>851</v>
      </c>
      <c r="B92" s="8">
        <v>1</v>
      </c>
    </row>
    <row r="93" spans="1:2">
      <c r="A93" s="9" t="s">
        <v>852</v>
      </c>
      <c r="B93" s="8">
        <v>54</v>
      </c>
    </row>
    <row r="94" spans="1:2">
      <c r="A94" s="9" t="s">
        <v>165</v>
      </c>
      <c r="B94" s="8">
        <v>25</v>
      </c>
    </row>
    <row r="95" spans="1:2">
      <c r="A95" s="9" t="s">
        <v>155</v>
      </c>
      <c r="B95" s="8">
        <v>0</v>
      </c>
    </row>
    <row r="96" spans="1:2">
      <c r="A96" s="9" t="s">
        <v>74</v>
      </c>
      <c r="B96" s="8">
        <v>34</v>
      </c>
    </row>
    <row r="97" spans="1:2">
      <c r="A97" s="9" t="s">
        <v>853</v>
      </c>
      <c r="B97" s="8">
        <v>61</v>
      </c>
    </row>
    <row r="98" spans="1:2">
      <c r="A98" s="9" t="s">
        <v>211</v>
      </c>
      <c r="B98" s="8">
        <v>14</v>
      </c>
    </row>
    <row r="99" spans="1:2">
      <c r="A99" s="9" t="s">
        <v>854</v>
      </c>
      <c r="B99" s="8">
        <v>0</v>
      </c>
    </row>
    <row r="100" spans="1:2">
      <c r="A100" s="9" t="s">
        <v>855</v>
      </c>
      <c r="B100" s="8">
        <v>42</v>
      </c>
    </row>
    <row r="101" spans="1:2">
      <c r="A101" s="9" t="s">
        <v>198</v>
      </c>
      <c r="B101" s="8">
        <v>0</v>
      </c>
    </row>
    <row r="102" spans="1:2">
      <c r="A102" s="9" t="s">
        <v>132</v>
      </c>
      <c r="B102" s="8">
        <v>0</v>
      </c>
    </row>
    <row r="103" spans="1:2">
      <c r="A103" s="9" t="s">
        <v>856</v>
      </c>
      <c r="B103" s="8">
        <v>0</v>
      </c>
    </row>
    <row r="104" spans="1:2">
      <c r="A104" s="9" t="s">
        <v>857</v>
      </c>
      <c r="B104" s="8">
        <v>0</v>
      </c>
    </row>
    <row r="105" spans="1:2">
      <c r="A105" s="9" t="s">
        <v>858</v>
      </c>
      <c r="B105" s="8">
        <v>39</v>
      </c>
    </row>
    <row r="106" spans="1:2">
      <c r="A106" s="9" t="s">
        <v>859</v>
      </c>
      <c r="B106" s="8">
        <v>9</v>
      </c>
    </row>
    <row r="107" spans="1:2">
      <c r="A107" s="9" t="s">
        <v>860</v>
      </c>
      <c r="B107" s="8">
        <v>0</v>
      </c>
    </row>
    <row r="108" spans="1:2">
      <c r="A108" s="9" t="s">
        <v>379</v>
      </c>
      <c r="B108" s="8">
        <v>38</v>
      </c>
    </row>
    <row r="109" spans="1:2">
      <c r="A109" s="9" t="s">
        <v>156</v>
      </c>
      <c r="B109" s="8">
        <v>0</v>
      </c>
    </row>
    <row r="110" spans="1:2">
      <c r="A110" s="9" t="s">
        <v>861</v>
      </c>
      <c r="B110" s="8">
        <v>0</v>
      </c>
    </row>
    <row r="111" spans="1:2">
      <c r="A111" s="9" t="s">
        <v>862</v>
      </c>
      <c r="B111" s="8">
        <v>20</v>
      </c>
    </row>
    <row r="112" spans="1:2">
      <c r="A112" s="9" t="s">
        <v>863</v>
      </c>
      <c r="B112" s="8">
        <v>0</v>
      </c>
    </row>
    <row r="113" spans="1:2">
      <c r="A113" s="9" t="s">
        <v>71</v>
      </c>
      <c r="B113" s="8">
        <v>75</v>
      </c>
    </row>
    <row r="114" spans="1:2">
      <c r="A114" s="9" t="s">
        <v>126</v>
      </c>
      <c r="B114" s="8">
        <v>16</v>
      </c>
    </row>
    <row r="115" spans="1:2">
      <c r="A115" s="9" t="s">
        <v>170</v>
      </c>
      <c r="B115" s="8">
        <v>8</v>
      </c>
    </row>
    <row r="116" spans="1:2">
      <c r="A116" s="9" t="s">
        <v>387</v>
      </c>
      <c r="B116" s="8">
        <v>0</v>
      </c>
    </row>
    <row r="117" spans="1:2">
      <c r="A117" s="9" t="s">
        <v>89</v>
      </c>
      <c r="B117" s="8">
        <v>25</v>
      </c>
    </row>
    <row r="118" spans="1:2">
      <c r="A118" s="9" t="s">
        <v>172</v>
      </c>
      <c r="B118" s="8">
        <v>5</v>
      </c>
    </row>
    <row r="119" spans="1:2">
      <c r="A119" s="9" t="s">
        <v>389</v>
      </c>
      <c r="B119" s="8">
        <v>0</v>
      </c>
    </row>
    <row r="120" spans="1:2">
      <c r="A120" s="9" t="s">
        <v>391</v>
      </c>
      <c r="B120" s="8">
        <v>4</v>
      </c>
    </row>
    <row r="121" spans="1:2">
      <c r="A121" s="9" t="s">
        <v>27</v>
      </c>
      <c r="B121" s="8">
        <v>11</v>
      </c>
    </row>
    <row r="122" spans="1:2">
      <c r="A122" s="9" t="s">
        <v>864</v>
      </c>
      <c r="B122" s="8">
        <v>16</v>
      </c>
    </row>
    <row r="123" spans="1:2">
      <c r="A123" s="9" t="s">
        <v>865</v>
      </c>
      <c r="B123" s="8">
        <v>14</v>
      </c>
    </row>
    <row r="124" spans="1:2">
      <c r="A124" s="9" t="s">
        <v>186</v>
      </c>
      <c r="B124" s="8">
        <v>0</v>
      </c>
    </row>
    <row r="125" spans="1:2">
      <c r="A125" s="9" t="s">
        <v>866</v>
      </c>
      <c r="B125" s="8">
        <v>-5</v>
      </c>
    </row>
    <row r="126" spans="1:2">
      <c r="A126" s="9" t="s">
        <v>397</v>
      </c>
      <c r="B126" s="8">
        <v>0</v>
      </c>
    </row>
    <row r="127" spans="1:2">
      <c r="A127" s="9" t="s">
        <v>78</v>
      </c>
      <c r="B127" s="8">
        <v>13</v>
      </c>
    </row>
    <row r="128" spans="1:2">
      <c r="A128" s="9" t="s">
        <v>867</v>
      </c>
      <c r="B128" s="8">
        <v>43</v>
      </c>
    </row>
    <row r="129" spans="1:2">
      <c r="A129" s="9" t="s">
        <v>234</v>
      </c>
      <c r="B129" s="8">
        <v>6</v>
      </c>
    </row>
    <row r="130" spans="1:2">
      <c r="A130" s="9" t="s">
        <v>868</v>
      </c>
      <c r="B130" s="8">
        <v>0</v>
      </c>
    </row>
    <row r="131" spans="1:2">
      <c r="A131" s="9" t="s">
        <v>402</v>
      </c>
      <c r="B131" s="8">
        <v>33</v>
      </c>
    </row>
    <row r="132" spans="1:2">
      <c r="A132" s="9" t="s">
        <v>869</v>
      </c>
      <c r="B132" s="8">
        <v>0</v>
      </c>
    </row>
    <row r="133" spans="1:2">
      <c r="A133" s="9" t="s">
        <v>870</v>
      </c>
      <c r="B133" s="8">
        <v>0</v>
      </c>
    </row>
    <row r="134" spans="1:2">
      <c r="A134" s="9" t="s">
        <v>406</v>
      </c>
      <c r="B134" s="8">
        <v>0</v>
      </c>
    </row>
    <row r="135" spans="1:2">
      <c r="A135" s="9" t="s">
        <v>871</v>
      </c>
      <c r="B135" s="8">
        <v>65</v>
      </c>
    </row>
    <row r="136" spans="1:2">
      <c r="A136" s="9" t="s">
        <v>247</v>
      </c>
      <c r="B136" s="8">
        <v>0</v>
      </c>
    </row>
    <row r="137" spans="1:2">
      <c r="A137" s="9" t="s">
        <v>872</v>
      </c>
      <c r="B137" s="8">
        <v>5</v>
      </c>
    </row>
    <row r="138" spans="1:2">
      <c r="A138" s="9" t="s">
        <v>873</v>
      </c>
      <c r="B138" s="8">
        <v>38</v>
      </c>
    </row>
    <row r="139" spans="1:2">
      <c r="A139" s="9" t="s">
        <v>131</v>
      </c>
      <c r="B139" s="8">
        <v>0</v>
      </c>
    </row>
    <row r="140" spans="1:2">
      <c r="A140" s="9" t="s">
        <v>98</v>
      </c>
      <c r="B140" s="8">
        <v>0</v>
      </c>
    </row>
    <row r="141" spans="1:2">
      <c r="A141" s="9" t="s">
        <v>874</v>
      </c>
      <c r="B141" s="8">
        <v>10</v>
      </c>
    </row>
    <row r="142" spans="1:2">
      <c r="A142" s="9" t="s">
        <v>140</v>
      </c>
      <c r="B142" s="8">
        <v>0</v>
      </c>
    </row>
    <row r="143" spans="1:2">
      <c r="A143" s="9" t="s">
        <v>150</v>
      </c>
      <c r="B143" s="8">
        <v>0</v>
      </c>
    </row>
    <row r="144" spans="1:2">
      <c r="A144" s="9" t="s">
        <v>80</v>
      </c>
      <c r="B144" s="8">
        <v>848</v>
      </c>
    </row>
    <row r="145" spans="1:2">
      <c r="A145" s="9" t="s">
        <v>418</v>
      </c>
      <c r="B145" s="8">
        <v>0</v>
      </c>
    </row>
    <row r="146" spans="1:2">
      <c r="A146" s="9" t="s">
        <v>875</v>
      </c>
      <c r="B146" s="8">
        <v>8</v>
      </c>
    </row>
    <row r="147" spans="1:2">
      <c r="A147" s="9" t="s">
        <v>47</v>
      </c>
      <c r="B147" s="8">
        <v>31</v>
      </c>
    </row>
    <row r="148" spans="1:2">
      <c r="A148" s="9" t="s">
        <v>876</v>
      </c>
      <c r="B148" s="8">
        <v>48</v>
      </c>
    </row>
    <row r="149" spans="1:2">
      <c r="A149" s="9" t="s">
        <v>38</v>
      </c>
      <c r="B149" s="8">
        <v>32</v>
      </c>
    </row>
    <row r="150" spans="1:2">
      <c r="A150" s="9" t="s">
        <v>422</v>
      </c>
      <c r="B150" s="8">
        <v>23</v>
      </c>
    </row>
    <row r="151" spans="1:2">
      <c r="A151" s="9" t="s">
        <v>157</v>
      </c>
      <c r="B151" s="8">
        <v>0</v>
      </c>
    </row>
    <row r="152" spans="1:2">
      <c r="A152" s="9" t="s">
        <v>877</v>
      </c>
      <c r="B152" s="8">
        <v>0</v>
      </c>
    </row>
    <row r="153" spans="1:2">
      <c r="A153" s="9" t="s">
        <v>878</v>
      </c>
      <c r="B153" s="8">
        <v>5</v>
      </c>
    </row>
    <row r="154" spans="1:2">
      <c r="A154" s="9" t="s">
        <v>181</v>
      </c>
      <c r="B154" s="8">
        <v>0</v>
      </c>
    </row>
    <row r="155" spans="1:2">
      <c r="A155" s="9" t="s">
        <v>143</v>
      </c>
      <c r="B155" s="8">
        <v>33</v>
      </c>
    </row>
    <row r="156" spans="1:2">
      <c r="A156" s="9" t="s">
        <v>879</v>
      </c>
      <c r="B156" s="8">
        <v>0</v>
      </c>
    </row>
    <row r="157" spans="1:2">
      <c r="A157" s="9" t="s">
        <v>880</v>
      </c>
      <c r="B157" s="8">
        <v>33</v>
      </c>
    </row>
    <row r="158" spans="1:2">
      <c r="A158" s="9" t="s">
        <v>881</v>
      </c>
      <c r="B158" s="8">
        <v>0</v>
      </c>
    </row>
    <row r="159" spans="1:2">
      <c r="A159" s="9" t="s">
        <v>49</v>
      </c>
      <c r="B159" s="8">
        <v>8</v>
      </c>
    </row>
    <row r="160" spans="1:2">
      <c r="A160" s="9" t="s">
        <v>195</v>
      </c>
      <c r="B160" s="8">
        <v>0</v>
      </c>
    </row>
    <row r="161" spans="1:2">
      <c r="A161" s="9" t="s">
        <v>432</v>
      </c>
      <c r="B161" s="8">
        <v>18</v>
      </c>
    </row>
    <row r="162" spans="1:2">
      <c r="A162" s="9" t="s">
        <v>882</v>
      </c>
      <c r="B162" s="8">
        <v>272</v>
      </c>
    </row>
    <row r="163" spans="1:2">
      <c r="A163" s="9" t="s">
        <v>434</v>
      </c>
      <c r="B163" s="8">
        <v>11</v>
      </c>
    </row>
    <row r="164" spans="1:2">
      <c r="A164" s="9" t="s">
        <v>92</v>
      </c>
      <c r="B164" s="8">
        <v>0</v>
      </c>
    </row>
    <row r="165" spans="1:2">
      <c r="A165" s="9" t="s">
        <v>59</v>
      </c>
      <c r="B165" s="8">
        <v>38</v>
      </c>
    </row>
    <row r="166" spans="1:2">
      <c r="A166" s="9" t="s">
        <v>883</v>
      </c>
      <c r="B166" s="8">
        <v>4</v>
      </c>
    </row>
    <row r="167" spans="1:2">
      <c r="A167" s="9" t="s">
        <v>884</v>
      </c>
      <c r="B167" s="8">
        <v>29</v>
      </c>
    </row>
    <row r="168" spans="1:2">
      <c r="A168" s="9" t="s">
        <v>201</v>
      </c>
      <c r="B168" s="8">
        <v>9</v>
      </c>
    </row>
    <row r="169" spans="1:2">
      <c r="A169" s="9" t="s">
        <v>885</v>
      </c>
      <c r="B169" s="8">
        <v>24</v>
      </c>
    </row>
    <row r="170" spans="1:2">
      <c r="A170" s="9" t="s">
        <v>218</v>
      </c>
      <c r="B170" s="8">
        <v>20</v>
      </c>
    </row>
    <row r="171" spans="1:2">
      <c r="A171" s="9" t="s">
        <v>886</v>
      </c>
      <c r="B171" s="8">
        <v>0</v>
      </c>
    </row>
    <row r="172" spans="1:2">
      <c r="A172" s="9" t="s">
        <v>51</v>
      </c>
      <c r="B172" s="8">
        <v>0</v>
      </c>
    </row>
    <row r="173" spans="1:2">
      <c r="A173" s="9" t="s">
        <v>61</v>
      </c>
      <c r="B173" s="8">
        <v>15</v>
      </c>
    </row>
    <row r="174" spans="1:2">
      <c r="A174" s="9" t="s">
        <v>174</v>
      </c>
      <c r="B174" s="8">
        <v>24</v>
      </c>
    </row>
    <row r="175" spans="1:2">
      <c r="A175" s="9" t="s">
        <v>887</v>
      </c>
      <c r="B175" s="8">
        <v>0</v>
      </c>
    </row>
    <row r="176" spans="1:2">
      <c r="A176" s="9" t="s">
        <v>888</v>
      </c>
      <c r="B176" s="8">
        <v>111</v>
      </c>
    </row>
    <row r="177" spans="1:2">
      <c r="A177" s="9" t="s">
        <v>221</v>
      </c>
      <c r="B177" s="8">
        <v>23</v>
      </c>
    </row>
    <row r="178" spans="1:2">
      <c r="A178" s="9" t="s">
        <v>889</v>
      </c>
      <c r="B178" s="8">
        <v>0</v>
      </c>
    </row>
    <row r="179" spans="1:2">
      <c r="A179" s="9" t="s">
        <v>446</v>
      </c>
      <c r="B179" s="8">
        <v>0</v>
      </c>
    </row>
    <row r="180" spans="1:2">
      <c r="A180" s="9" t="s">
        <v>890</v>
      </c>
      <c r="B180" s="8">
        <v>5</v>
      </c>
    </row>
    <row r="181" spans="1:2">
      <c r="A181" s="9" t="s">
        <v>56</v>
      </c>
      <c r="B181" s="8">
        <v>10</v>
      </c>
    </row>
    <row r="182" spans="1:2">
      <c r="A182" s="9" t="s">
        <v>891</v>
      </c>
      <c r="B182" s="8">
        <v>2</v>
      </c>
    </row>
    <row r="183" spans="1:2">
      <c r="A183" s="9" t="s">
        <v>892</v>
      </c>
      <c r="B183" s="8">
        <v>0</v>
      </c>
    </row>
    <row r="184" spans="1:2">
      <c r="A184" s="9" t="s">
        <v>893</v>
      </c>
      <c r="B184" s="8">
        <v>3</v>
      </c>
    </row>
    <row r="185" spans="1:2">
      <c r="A185" s="9" t="s">
        <v>894</v>
      </c>
      <c r="B185" s="8">
        <v>604</v>
      </c>
    </row>
    <row r="186" spans="1:2">
      <c r="A186" s="9" t="s">
        <v>895</v>
      </c>
      <c r="B186" s="8">
        <v>4</v>
      </c>
    </row>
    <row r="187" spans="1:2">
      <c r="A187" s="9" t="s">
        <v>452</v>
      </c>
      <c r="B187" s="8">
        <v>0</v>
      </c>
    </row>
    <row r="188" spans="1:2">
      <c r="A188" s="9" t="s">
        <v>896</v>
      </c>
      <c r="B188" s="8">
        <v>24</v>
      </c>
    </row>
    <row r="189" spans="1:2">
      <c r="A189" s="9" t="s">
        <v>259</v>
      </c>
      <c r="B189" s="8">
        <v>0</v>
      </c>
    </row>
    <row r="190" spans="1:2">
      <c r="A190" s="9" t="s">
        <v>897</v>
      </c>
      <c r="B190" s="8">
        <v>8</v>
      </c>
    </row>
    <row r="191" spans="1:2">
      <c r="A191" s="9" t="s">
        <v>199</v>
      </c>
      <c r="B191" s="8">
        <v>0</v>
      </c>
    </row>
    <row r="192" spans="1:2">
      <c r="A192" s="9" t="s">
        <v>456</v>
      </c>
      <c r="B192" s="8">
        <v>38</v>
      </c>
    </row>
    <row r="193" spans="1:2">
      <c r="A193" s="9" t="s">
        <v>898</v>
      </c>
      <c r="B193" s="8">
        <v>56</v>
      </c>
    </row>
    <row r="194" spans="1:2">
      <c r="A194" s="9" t="s">
        <v>187</v>
      </c>
      <c r="B194" s="8">
        <v>0</v>
      </c>
    </row>
    <row r="195" spans="1:2">
      <c r="A195" s="9" t="s">
        <v>214</v>
      </c>
      <c r="B195" s="8">
        <v>32</v>
      </c>
    </row>
    <row r="196" spans="1:2">
      <c r="A196" s="9" t="s">
        <v>899</v>
      </c>
      <c r="B196" s="8">
        <v>5</v>
      </c>
    </row>
    <row r="197" spans="1:2">
      <c r="A197" s="9" t="s">
        <v>900</v>
      </c>
      <c r="B197" s="8">
        <v>24</v>
      </c>
    </row>
    <row r="198" spans="1:2">
      <c r="A198" s="9" t="s">
        <v>36</v>
      </c>
      <c r="B198" s="8">
        <v>8</v>
      </c>
    </row>
    <row r="199" spans="1:2">
      <c r="A199" s="9" t="s">
        <v>901</v>
      </c>
      <c r="B199" s="8">
        <v>0</v>
      </c>
    </row>
    <row r="200" spans="1:2">
      <c r="A200" s="9" t="s">
        <v>902</v>
      </c>
      <c r="B200" s="8">
        <v>10</v>
      </c>
    </row>
    <row r="201" spans="1:2">
      <c r="A201" s="9" t="s">
        <v>465</v>
      </c>
      <c r="B201" s="8">
        <v>24</v>
      </c>
    </row>
    <row r="202" spans="1:2">
      <c r="A202" s="9" t="s">
        <v>466</v>
      </c>
      <c r="B202" s="8">
        <v>24</v>
      </c>
    </row>
    <row r="203" spans="1:2">
      <c r="A203" s="9" t="s">
        <v>903</v>
      </c>
      <c r="B203" s="8">
        <v>0</v>
      </c>
    </row>
    <row r="204" spans="1:2">
      <c r="A204" s="9" t="s">
        <v>904</v>
      </c>
      <c r="B204" s="8">
        <v>17</v>
      </c>
    </row>
    <row r="205" spans="1:2">
      <c r="A205" s="9" t="s">
        <v>468</v>
      </c>
      <c r="B205" s="8">
        <v>30</v>
      </c>
    </row>
    <row r="206" spans="1:2">
      <c r="A206" s="9" t="s">
        <v>39</v>
      </c>
      <c r="B206" s="8">
        <v>0</v>
      </c>
    </row>
    <row r="207" spans="1:2">
      <c r="A207" s="9" t="s">
        <v>905</v>
      </c>
      <c r="B207" s="8">
        <v>26</v>
      </c>
    </row>
    <row r="208" spans="1:2">
      <c r="A208" s="9" t="s">
        <v>471</v>
      </c>
      <c r="B208" s="8">
        <v>5</v>
      </c>
    </row>
    <row r="209" spans="1:2">
      <c r="A209" s="9" t="s">
        <v>81</v>
      </c>
      <c r="B209" s="8">
        <v>38</v>
      </c>
    </row>
    <row r="210" spans="1:2">
      <c r="A210" s="9" t="s">
        <v>253</v>
      </c>
      <c r="B210" s="8">
        <v>330</v>
      </c>
    </row>
    <row r="211" spans="1:2">
      <c r="A211" s="9" t="s">
        <v>906</v>
      </c>
      <c r="B211" s="8">
        <v>13</v>
      </c>
    </row>
    <row r="212" spans="1:2">
      <c r="A212" s="9" t="s">
        <v>37</v>
      </c>
      <c r="B212" s="8">
        <v>10</v>
      </c>
    </row>
    <row r="213" spans="1:2">
      <c r="A213" s="9" t="s">
        <v>120</v>
      </c>
      <c r="B213" s="8">
        <v>333</v>
      </c>
    </row>
    <row r="214" spans="1:2">
      <c r="A214" s="9" t="s">
        <v>907</v>
      </c>
      <c r="B214" s="8">
        <v>14</v>
      </c>
    </row>
    <row r="215" spans="1:2">
      <c r="A215" s="9" t="s">
        <v>908</v>
      </c>
      <c r="B215" s="8">
        <v>0</v>
      </c>
    </row>
    <row r="216" spans="1:2">
      <c r="A216" s="9" t="s">
        <v>175</v>
      </c>
      <c r="B216" s="8">
        <v>42</v>
      </c>
    </row>
    <row r="217" spans="1:2">
      <c r="A217" s="9" t="s">
        <v>26</v>
      </c>
      <c r="B217" s="8">
        <v>235</v>
      </c>
    </row>
    <row r="218" spans="1:2">
      <c r="A218" s="9" t="s">
        <v>100</v>
      </c>
      <c r="B218" s="8">
        <v>5</v>
      </c>
    </row>
    <row r="219" spans="1:2">
      <c r="A219" s="9" t="s">
        <v>909</v>
      </c>
      <c r="B219" s="8">
        <v>0</v>
      </c>
    </row>
    <row r="220" spans="1:2">
      <c r="A220" s="9" t="s">
        <v>910</v>
      </c>
      <c r="B220" s="8">
        <v>3</v>
      </c>
    </row>
    <row r="221" spans="1:2">
      <c r="A221" s="9" t="s">
        <v>911</v>
      </c>
      <c r="B221" s="8">
        <v>25</v>
      </c>
    </row>
    <row r="222" spans="1:2">
      <c r="A222" s="9" t="s">
        <v>912</v>
      </c>
      <c r="B222" s="8">
        <v>44</v>
      </c>
    </row>
    <row r="223" spans="1:2">
      <c r="A223" s="9" t="s">
        <v>913</v>
      </c>
      <c r="B223" s="8">
        <v>0</v>
      </c>
    </row>
    <row r="224" spans="1:2">
      <c r="A224" s="9" t="s">
        <v>486</v>
      </c>
      <c r="B224" s="8">
        <v>16</v>
      </c>
    </row>
    <row r="225" spans="1:2">
      <c r="A225" s="9" t="s">
        <v>914</v>
      </c>
      <c r="B225" s="8">
        <v>5</v>
      </c>
    </row>
    <row r="226" spans="1:2">
      <c r="A226" s="9" t="s">
        <v>53</v>
      </c>
      <c r="B226" s="8">
        <v>0</v>
      </c>
    </row>
    <row r="227" spans="1:2">
      <c r="A227" s="9" t="s">
        <v>915</v>
      </c>
      <c r="B227" s="8">
        <v>5</v>
      </c>
    </row>
    <row r="228" spans="1:2">
      <c r="A228" s="9" t="s">
        <v>916</v>
      </c>
      <c r="B228" s="8">
        <v>52</v>
      </c>
    </row>
    <row r="229" spans="1:2">
      <c r="A229" s="9" t="s">
        <v>254</v>
      </c>
      <c r="B229" s="8">
        <v>35</v>
      </c>
    </row>
    <row r="230" spans="1:2">
      <c r="A230" s="9" t="s">
        <v>73</v>
      </c>
      <c r="B230" s="8">
        <v>973</v>
      </c>
    </row>
    <row r="231" spans="1:2">
      <c r="A231" s="9" t="s">
        <v>124</v>
      </c>
      <c r="B231" s="8">
        <v>24</v>
      </c>
    </row>
    <row r="232" spans="1:2">
      <c r="A232" s="9" t="s">
        <v>193</v>
      </c>
      <c r="B232" s="8">
        <v>0</v>
      </c>
    </row>
    <row r="233" spans="1:2">
      <c r="A233" s="9" t="s">
        <v>142</v>
      </c>
      <c r="B233" s="8">
        <v>0</v>
      </c>
    </row>
    <row r="234" spans="1:2">
      <c r="A234" s="9" t="s">
        <v>917</v>
      </c>
      <c r="B234" s="8">
        <v>0</v>
      </c>
    </row>
    <row r="235" spans="1:2">
      <c r="A235" s="9" t="s">
        <v>918</v>
      </c>
      <c r="B235" s="8">
        <v>21</v>
      </c>
    </row>
    <row r="236" spans="1:2">
      <c r="A236" s="9" t="s">
        <v>69</v>
      </c>
      <c r="B236" s="8">
        <v>0</v>
      </c>
    </row>
    <row r="237" spans="1:2">
      <c r="A237" s="9" t="s">
        <v>96</v>
      </c>
      <c r="B237" s="8">
        <v>0</v>
      </c>
    </row>
    <row r="238" spans="1:2">
      <c r="A238" s="9" t="s">
        <v>250</v>
      </c>
      <c r="B238" s="8">
        <v>10</v>
      </c>
    </row>
    <row r="239" spans="1:2">
      <c r="A239" s="9" t="s">
        <v>919</v>
      </c>
      <c r="B239" s="8">
        <v>65</v>
      </c>
    </row>
    <row r="240" spans="1:2">
      <c r="A240" s="9" t="s">
        <v>192</v>
      </c>
      <c r="B240" s="8">
        <v>0</v>
      </c>
    </row>
    <row r="241" spans="1:2">
      <c r="A241" s="9" t="s">
        <v>499</v>
      </c>
      <c r="B241" s="8">
        <v>37</v>
      </c>
    </row>
    <row r="242" spans="1:2">
      <c r="A242" s="9" t="s">
        <v>129</v>
      </c>
      <c r="B242" s="8">
        <v>0</v>
      </c>
    </row>
    <row r="243" spans="1:2">
      <c r="A243" s="9" t="s">
        <v>40</v>
      </c>
      <c r="B243" s="8">
        <v>40</v>
      </c>
    </row>
    <row r="244" spans="1:2">
      <c r="A244" s="9" t="s">
        <v>167</v>
      </c>
      <c r="B244" s="8">
        <v>31</v>
      </c>
    </row>
    <row r="245" spans="1:2">
      <c r="A245" s="9" t="s">
        <v>920</v>
      </c>
      <c r="B245" s="8">
        <v>13</v>
      </c>
    </row>
    <row r="246" spans="1:2">
      <c r="A246" s="9" t="s">
        <v>921</v>
      </c>
      <c r="B246" s="8">
        <v>0</v>
      </c>
    </row>
    <row r="247" spans="1:2">
      <c r="A247" s="9" t="s">
        <v>922</v>
      </c>
      <c r="B247" s="8">
        <v>0</v>
      </c>
    </row>
    <row r="248" spans="1:2">
      <c r="A248" s="9" t="s">
        <v>923</v>
      </c>
      <c r="B248" s="8">
        <v>46</v>
      </c>
    </row>
    <row r="249" spans="1:2">
      <c r="A249" s="9" t="s">
        <v>924</v>
      </c>
      <c r="B249" s="8">
        <v>15</v>
      </c>
    </row>
    <row r="250" spans="1:2">
      <c r="A250" s="9" t="s">
        <v>505</v>
      </c>
      <c r="B250" s="8">
        <v>13</v>
      </c>
    </row>
    <row r="251" spans="1:2">
      <c r="A251" s="9" t="s">
        <v>925</v>
      </c>
      <c r="B251" s="8">
        <v>24</v>
      </c>
    </row>
    <row r="252" spans="1:2">
      <c r="A252" s="9" t="s">
        <v>926</v>
      </c>
      <c r="B252" s="8">
        <v>46</v>
      </c>
    </row>
    <row r="253" spans="1:2">
      <c r="A253" s="9" t="s">
        <v>927</v>
      </c>
      <c r="B253" s="8">
        <v>2</v>
      </c>
    </row>
    <row r="254" spans="1:2">
      <c r="A254" s="9" t="s">
        <v>928</v>
      </c>
      <c r="B254" s="8">
        <v>41</v>
      </c>
    </row>
    <row r="255" spans="1:2">
      <c r="A255" s="9" t="s">
        <v>35</v>
      </c>
      <c r="B255" s="8">
        <v>27</v>
      </c>
    </row>
    <row r="256" spans="1:2">
      <c r="A256" s="9" t="s">
        <v>169</v>
      </c>
      <c r="B256" s="8">
        <v>76</v>
      </c>
    </row>
    <row r="257" spans="1:2">
      <c r="A257" s="9" t="s">
        <v>929</v>
      </c>
      <c r="B257" s="8">
        <v>33</v>
      </c>
    </row>
    <row r="258" spans="1:2">
      <c r="A258" s="9" t="s">
        <v>514</v>
      </c>
      <c r="B258" s="8">
        <v>35</v>
      </c>
    </row>
    <row r="259" spans="1:2">
      <c r="A259" s="9" t="s">
        <v>930</v>
      </c>
      <c r="B259" s="8">
        <v>0</v>
      </c>
    </row>
    <row r="260" spans="1:2">
      <c r="A260" s="9" t="s">
        <v>931</v>
      </c>
      <c r="B260" s="8">
        <v>40</v>
      </c>
    </row>
    <row r="261" spans="1:2">
      <c r="A261" s="9" t="s">
        <v>932</v>
      </c>
      <c r="B261" s="8">
        <v>14</v>
      </c>
    </row>
    <row r="262" spans="1:2">
      <c r="A262" s="9" t="s">
        <v>933</v>
      </c>
      <c r="B262" s="8">
        <v>65</v>
      </c>
    </row>
    <row r="263" spans="1:2">
      <c r="A263" s="9" t="s">
        <v>205</v>
      </c>
      <c r="B263" s="8">
        <v>0</v>
      </c>
    </row>
    <row r="264" spans="1:2">
      <c r="A264" s="9" t="s">
        <v>934</v>
      </c>
      <c r="B264" s="8">
        <v>888</v>
      </c>
    </row>
    <row r="265" spans="1:2">
      <c r="A265" s="9" t="s">
        <v>935</v>
      </c>
      <c r="B265" s="8">
        <v>39</v>
      </c>
    </row>
    <row r="266" spans="1:2">
      <c r="A266" s="9" t="s">
        <v>936</v>
      </c>
      <c r="B266" s="8">
        <v>632</v>
      </c>
    </row>
    <row r="267" spans="1:2">
      <c r="A267" s="9" t="s">
        <v>937</v>
      </c>
      <c r="B267" s="8">
        <v>19</v>
      </c>
    </row>
    <row r="268" spans="1:2">
      <c r="A268" s="9" t="s">
        <v>24</v>
      </c>
      <c r="B268" s="8">
        <v>11</v>
      </c>
    </row>
    <row r="269" spans="1:2">
      <c r="A269" s="9" t="s">
        <v>938</v>
      </c>
      <c r="B269" s="8">
        <v>13</v>
      </c>
    </row>
    <row r="270" spans="1:2">
      <c r="A270" s="9" t="s">
        <v>258</v>
      </c>
      <c r="B270" s="8">
        <v>1</v>
      </c>
    </row>
    <row r="271" spans="1:2">
      <c r="A271" s="9" t="s">
        <v>939</v>
      </c>
      <c r="B271" s="8">
        <v>29</v>
      </c>
    </row>
    <row r="272" spans="1:2">
      <c r="A272" s="9" t="s">
        <v>940</v>
      </c>
      <c r="B272" s="8">
        <v>5</v>
      </c>
    </row>
    <row r="273" spans="1:2">
      <c r="A273" s="9" t="s">
        <v>523</v>
      </c>
      <c r="B273" s="8">
        <v>3</v>
      </c>
    </row>
    <row r="274" spans="1:2">
      <c r="A274" s="9" t="s">
        <v>524</v>
      </c>
      <c r="B274" s="8">
        <v>17</v>
      </c>
    </row>
    <row r="275" spans="1:2">
      <c r="A275" s="9" t="s">
        <v>941</v>
      </c>
      <c r="B275" s="8">
        <v>48</v>
      </c>
    </row>
    <row r="276" spans="1:2">
      <c r="A276" s="9" t="s">
        <v>144</v>
      </c>
      <c r="B276" s="8">
        <v>9</v>
      </c>
    </row>
    <row r="277" spans="1:2">
      <c r="A277" s="9" t="s">
        <v>102</v>
      </c>
      <c r="B277" s="8">
        <v>0</v>
      </c>
    </row>
    <row r="278" spans="1:2">
      <c r="A278" s="9" t="s">
        <v>942</v>
      </c>
      <c r="B278" s="8">
        <v>14</v>
      </c>
    </row>
    <row r="279" spans="1:2">
      <c r="A279" s="9" t="s">
        <v>208</v>
      </c>
      <c r="B279" s="8">
        <v>0</v>
      </c>
    </row>
    <row r="280" spans="1:2">
      <c r="A280" s="9" t="s">
        <v>531</v>
      </c>
      <c r="B280" s="8">
        <v>48</v>
      </c>
    </row>
    <row r="281" spans="1:2">
      <c r="A281" s="9" t="s">
        <v>943</v>
      </c>
      <c r="B281" s="8">
        <v>0</v>
      </c>
    </row>
    <row r="282" spans="1:2">
      <c r="A282" s="9" t="s">
        <v>944</v>
      </c>
      <c r="B282" s="8">
        <v>10</v>
      </c>
    </row>
    <row r="283" spans="1:2">
      <c r="A283" s="9" t="s">
        <v>945</v>
      </c>
      <c r="B283" s="8">
        <v>350</v>
      </c>
    </row>
    <row r="284" spans="1:2">
      <c r="A284" s="9" t="s">
        <v>946</v>
      </c>
      <c r="B284" s="8">
        <v>47</v>
      </c>
    </row>
    <row r="285" spans="1:2">
      <c r="A285" s="9" t="s">
        <v>162</v>
      </c>
      <c r="B285" s="8">
        <v>63</v>
      </c>
    </row>
    <row r="286" spans="1:2">
      <c r="A286" s="9" t="s">
        <v>947</v>
      </c>
      <c r="B286" s="8">
        <v>16</v>
      </c>
    </row>
    <row r="287" spans="1:2">
      <c r="A287" s="9" t="s">
        <v>82</v>
      </c>
      <c r="B287" s="8">
        <v>8</v>
      </c>
    </row>
    <row r="288" spans="1:2">
      <c r="A288" s="9" t="s">
        <v>160</v>
      </c>
      <c r="B288" s="8">
        <v>745</v>
      </c>
    </row>
    <row r="289" spans="1:2">
      <c r="A289" s="9" t="s">
        <v>29</v>
      </c>
      <c r="B289" s="8">
        <v>22</v>
      </c>
    </row>
    <row r="290" spans="1:2">
      <c r="A290" s="9" t="s">
        <v>229</v>
      </c>
      <c r="B290" s="8">
        <v>0</v>
      </c>
    </row>
    <row r="291" spans="1:2">
      <c r="A291" s="9" t="s">
        <v>540</v>
      </c>
      <c r="B291" s="8">
        <v>0</v>
      </c>
    </row>
    <row r="292" spans="1:2">
      <c r="A292" s="9" t="s">
        <v>948</v>
      </c>
      <c r="B292" s="8">
        <v>4</v>
      </c>
    </row>
    <row r="293" spans="1:2">
      <c r="A293" s="9" t="s">
        <v>190</v>
      </c>
      <c r="B293" s="8">
        <v>0</v>
      </c>
    </row>
    <row r="294" spans="1:2">
      <c r="A294" s="9" t="s">
        <v>949</v>
      </c>
      <c r="B294" s="8">
        <v>42</v>
      </c>
    </row>
    <row r="295" spans="1:2">
      <c r="A295" s="9" t="s">
        <v>950</v>
      </c>
      <c r="B295" s="8">
        <v>0</v>
      </c>
    </row>
    <row r="296" spans="1:2">
      <c r="A296" s="9" t="s">
        <v>951</v>
      </c>
      <c r="B296" s="8">
        <v>48</v>
      </c>
    </row>
    <row r="297" spans="1:2">
      <c r="A297" s="9" t="s">
        <v>952</v>
      </c>
      <c r="B297" s="8">
        <v>20</v>
      </c>
    </row>
    <row r="298" spans="1:2">
      <c r="A298" s="9" t="s">
        <v>953</v>
      </c>
      <c r="B298" s="8">
        <v>48</v>
      </c>
    </row>
    <row r="299" spans="1:2">
      <c r="A299" s="9" t="s">
        <v>546</v>
      </c>
      <c r="B299" s="8">
        <v>3</v>
      </c>
    </row>
    <row r="300" spans="1:2">
      <c r="A300" s="9" t="s">
        <v>954</v>
      </c>
      <c r="B300" s="8">
        <v>0</v>
      </c>
    </row>
    <row r="301" spans="1:2">
      <c r="A301" s="9" t="s">
        <v>154</v>
      </c>
      <c r="B301" s="8">
        <v>0</v>
      </c>
    </row>
    <row r="302" spans="1:2">
      <c r="A302" s="9" t="s">
        <v>955</v>
      </c>
      <c r="B302" s="8">
        <v>82</v>
      </c>
    </row>
    <row r="303" spans="1:2">
      <c r="A303" s="9" t="s">
        <v>251</v>
      </c>
      <c r="B303" s="8">
        <v>36</v>
      </c>
    </row>
    <row r="304" spans="1:2">
      <c r="A304" s="9" t="s">
        <v>956</v>
      </c>
      <c r="B304" s="8">
        <v>11</v>
      </c>
    </row>
    <row r="305" spans="1:2">
      <c r="A305" s="9" t="s">
        <v>957</v>
      </c>
      <c r="B305" s="8">
        <v>0</v>
      </c>
    </row>
    <row r="306" spans="1:2">
      <c r="A306" s="9" t="s">
        <v>958</v>
      </c>
      <c r="B306" s="8">
        <v>0</v>
      </c>
    </row>
    <row r="307" spans="1:2">
      <c r="A307" s="9" t="s">
        <v>959</v>
      </c>
      <c r="B307" s="8">
        <v>14</v>
      </c>
    </row>
    <row r="308" spans="1:2">
      <c r="A308" s="9" t="s">
        <v>960</v>
      </c>
      <c r="B308" s="8">
        <v>35</v>
      </c>
    </row>
    <row r="309" spans="1:2">
      <c r="A309" s="9" t="s">
        <v>961</v>
      </c>
      <c r="B309" s="8">
        <v>260</v>
      </c>
    </row>
    <row r="310" spans="1:2">
      <c r="A310" s="9" t="s">
        <v>962</v>
      </c>
      <c r="B310" s="8">
        <v>0</v>
      </c>
    </row>
    <row r="311" spans="1:2">
      <c r="A311" s="9" t="s">
        <v>963</v>
      </c>
      <c r="B311" s="8">
        <v>20</v>
      </c>
    </row>
    <row r="312" spans="1:2">
      <c r="A312" s="9" t="s">
        <v>43</v>
      </c>
      <c r="B312" s="8">
        <v>1</v>
      </c>
    </row>
    <row r="313" spans="1:2">
      <c r="A313" s="9" t="s">
        <v>182</v>
      </c>
      <c r="B313" s="8">
        <v>0</v>
      </c>
    </row>
    <row r="314" spans="1:2">
      <c r="A314" s="9" t="s">
        <v>563</v>
      </c>
      <c r="B314" s="8">
        <v>34</v>
      </c>
    </row>
    <row r="315" spans="1:2">
      <c r="A315" s="9" t="s">
        <v>564</v>
      </c>
      <c r="B315" s="8">
        <v>6</v>
      </c>
    </row>
    <row r="316" spans="1:2">
      <c r="A316" s="9" t="s">
        <v>964</v>
      </c>
      <c r="B316" s="8">
        <v>0</v>
      </c>
    </row>
    <row r="317" spans="1:2">
      <c r="A317" s="9" t="s">
        <v>212</v>
      </c>
      <c r="B317" s="8">
        <v>21</v>
      </c>
    </row>
    <row r="318" spans="1:2">
      <c r="A318" s="9" t="s">
        <v>965</v>
      </c>
      <c r="B318" s="8">
        <v>15</v>
      </c>
    </row>
    <row r="319" spans="1:2">
      <c r="A319" s="9" t="s">
        <v>966</v>
      </c>
      <c r="B319" s="8">
        <v>0</v>
      </c>
    </row>
    <row r="320" spans="1:2">
      <c r="A320" s="9" t="s">
        <v>967</v>
      </c>
      <c r="B320" s="8">
        <v>2</v>
      </c>
    </row>
    <row r="321" spans="1:2">
      <c r="A321" s="9" t="s">
        <v>968</v>
      </c>
      <c r="B321" s="8">
        <v>34</v>
      </c>
    </row>
    <row r="322" spans="1:2">
      <c r="A322" s="9" t="s">
        <v>94</v>
      </c>
      <c r="B322" s="8">
        <v>0</v>
      </c>
    </row>
    <row r="323" spans="1:2">
      <c r="A323" s="9" t="s">
        <v>969</v>
      </c>
      <c r="B323" s="8">
        <v>5</v>
      </c>
    </row>
    <row r="324" spans="1:2">
      <c r="A324" s="9" t="s">
        <v>572</v>
      </c>
      <c r="B324" s="8">
        <v>17</v>
      </c>
    </row>
    <row r="325" spans="1:2">
      <c r="A325" s="9" t="s">
        <v>573</v>
      </c>
      <c r="B325" s="8">
        <v>44</v>
      </c>
    </row>
    <row r="326" spans="1:2">
      <c r="A326" s="9" t="s">
        <v>55</v>
      </c>
      <c r="B326" s="8">
        <v>27</v>
      </c>
    </row>
    <row r="327" spans="1:2">
      <c r="A327" s="9" t="s">
        <v>575</v>
      </c>
      <c r="B327" s="8">
        <v>29</v>
      </c>
    </row>
    <row r="328" spans="1:2">
      <c r="A328" s="9" t="s">
        <v>970</v>
      </c>
      <c r="B328" s="8">
        <v>50</v>
      </c>
    </row>
    <row r="329" spans="1:2">
      <c r="A329" s="9" t="s">
        <v>971</v>
      </c>
      <c r="B329" s="8">
        <v>8</v>
      </c>
    </row>
    <row r="330" spans="1:2">
      <c r="A330" s="9" t="s">
        <v>972</v>
      </c>
      <c r="B330" s="8">
        <v>0</v>
      </c>
    </row>
    <row r="331" spans="1:2">
      <c r="A331" s="9" t="s">
        <v>973</v>
      </c>
      <c r="B331" s="8">
        <v>0</v>
      </c>
    </row>
    <row r="332" spans="1:2">
      <c r="A332" s="9" t="s">
        <v>580</v>
      </c>
      <c r="B332" s="8">
        <v>35</v>
      </c>
    </row>
    <row r="333" spans="1:2">
      <c r="A333" s="9" t="s">
        <v>974</v>
      </c>
      <c r="B333" s="8">
        <v>49</v>
      </c>
    </row>
    <row r="334" spans="1:2">
      <c r="A334" s="9" t="s">
        <v>975</v>
      </c>
      <c r="B334" s="8">
        <v>253</v>
      </c>
    </row>
    <row r="335" spans="1:2">
      <c r="A335" s="9" t="s">
        <v>583</v>
      </c>
      <c r="B335" s="8">
        <v>22</v>
      </c>
    </row>
    <row r="336" spans="1:2">
      <c r="A336" s="9" t="s">
        <v>976</v>
      </c>
      <c r="B336" s="8">
        <v>52</v>
      </c>
    </row>
    <row r="337" spans="1:2">
      <c r="A337" s="9" t="s">
        <v>977</v>
      </c>
      <c r="B337" s="8">
        <v>10</v>
      </c>
    </row>
    <row r="338" spans="1:2">
      <c r="A338" s="9" t="s">
        <v>33</v>
      </c>
      <c r="B338" s="8">
        <v>0</v>
      </c>
    </row>
    <row r="339" spans="1:2">
      <c r="A339" s="9" t="s">
        <v>177</v>
      </c>
      <c r="B339" s="8">
        <v>15</v>
      </c>
    </row>
    <row r="340" spans="1:2">
      <c r="A340" s="9" t="s">
        <v>978</v>
      </c>
      <c r="B340" s="8">
        <v>0</v>
      </c>
    </row>
    <row r="341" spans="1:2">
      <c r="A341" s="9" t="s">
        <v>67</v>
      </c>
      <c r="B341" s="8">
        <v>6</v>
      </c>
    </row>
    <row r="342" spans="1:2">
      <c r="A342" s="9" t="s">
        <v>979</v>
      </c>
      <c r="B342" s="8">
        <v>149</v>
      </c>
    </row>
    <row r="343" spans="1:2">
      <c r="A343" s="9" t="s">
        <v>589</v>
      </c>
      <c r="B343" s="8">
        <v>1</v>
      </c>
    </row>
    <row r="344" spans="1:2">
      <c r="A344" s="9" t="s">
        <v>980</v>
      </c>
      <c r="B344" s="8">
        <v>22</v>
      </c>
    </row>
    <row r="345" spans="1:2">
      <c r="A345" s="9" t="s">
        <v>41</v>
      </c>
      <c r="B345" s="8">
        <v>0</v>
      </c>
    </row>
    <row r="346" spans="1:2">
      <c r="A346" s="9" t="s">
        <v>981</v>
      </c>
      <c r="B346" s="8">
        <v>0</v>
      </c>
    </row>
    <row r="347" spans="1:2">
      <c r="A347" s="9" t="s">
        <v>982</v>
      </c>
      <c r="B347" s="8">
        <v>48</v>
      </c>
    </row>
    <row r="348" spans="1:2">
      <c r="A348" s="9" t="s">
        <v>106</v>
      </c>
      <c r="B348" s="8">
        <v>18</v>
      </c>
    </row>
    <row r="349" spans="1:2">
      <c r="A349" s="9" t="s">
        <v>983</v>
      </c>
      <c r="B349" s="8">
        <v>13</v>
      </c>
    </row>
    <row r="350" spans="1:2">
      <c r="A350" s="9" t="s">
        <v>151</v>
      </c>
      <c r="B350" s="8">
        <v>30</v>
      </c>
    </row>
    <row r="351" spans="1:2">
      <c r="A351" s="9" t="s">
        <v>984</v>
      </c>
      <c r="B351" s="8">
        <v>57</v>
      </c>
    </row>
    <row r="352" spans="1:2">
      <c r="A352" s="9" t="s">
        <v>985</v>
      </c>
      <c r="B352" s="8">
        <v>13</v>
      </c>
    </row>
    <row r="353" spans="1:2">
      <c r="A353" s="9" t="s">
        <v>986</v>
      </c>
      <c r="B353" s="8">
        <v>0</v>
      </c>
    </row>
    <row r="354" spans="1:2">
      <c r="A354" s="9" t="s">
        <v>84</v>
      </c>
      <c r="B354" s="8">
        <v>61</v>
      </c>
    </row>
    <row r="355" spans="1:2">
      <c r="A355" s="9" t="s">
        <v>987</v>
      </c>
      <c r="B355" s="8">
        <v>3</v>
      </c>
    </row>
    <row r="356" spans="1:2">
      <c r="A356" s="9" t="s">
        <v>599</v>
      </c>
      <c r="B356" s="8">
        <v>40</v>
      </c>
    </row>
    <row r="357" spans="1:2">
      <c r="A357" s="9" t="s">
        <v>988</v>
      </c>
      <c r="B357" s="8">
        <v>0</v>
      </c>
    </row>
    <row r="358" spans="1:2">
      <c r="A358" s="9" t="s">
        <v>989</v>
      </c>
      <c r="B358" s="8">
        <v>0</v>
      </c>
    </row>
    <row r="359" spans="1:2">
      <c r="A359" s="9" t="s">
        <v>238</v>
      </c>
      <c r="B359" s="8">
        <v>0</v>
      </c>
    </row>
    <row r="360" spans="1:2">
      <c r="A360" s="9" t="s">
        <v>138</v>
      </c>
      <c r="B360" s="8">
        <v>13</v>
      </c>
    </row>
    <row r="361" spans="1:2">
      <c r="A361" s="9" t="s">
        <v>990</v>
      </c>
      <c r="B361" s="8">
        <v>0</v>
      </c>
    </row>
    <row r="362" spans="1:2">
      <c r="A362" s="9" t="s">
        <v>991</v>
      </c>
      <c r="B362" s="8">
        <v>24</v>
      </c>
    </row>
    <row r="363" spans="1:2">
      <c r="A363" s="9" t="s">
        <v>992</v>
      </c>
      <c r="B363" s="8">
        <v>8</v>
      </c>
    </row>
    <row r="364" spans="1:2">
      <c r="A364" s="9" t="s">
        <v>993</v>
      </c>
      <c r="B364" s="8">
        <v>10</v>
      </c>
    </row>
    <row r="365" spans="1:2">
      <c r="A365" s="9" t="s">
        <v>994</v>
      </c>
      <c r="B365" s="8">
        <v>48</v>
      </c>
    </row>
    <row r="366" spans="1:2">
      <c r="A366" s="9" t="s">
        <v>176</v>
      </c>
      <c r="B366" s="8">
        <v>26</v>
      </c>
    </row>
    <row r="367" spans="1:2">
      <c r="A367" s="9" t="s">
        <v>995</v>
      </c>
      <c r="B367" s="8">
        <v>23</v>
      </c>
    </row>
    <row r="368" spans="1:2">
      <c r="A368" s="9" t="s">
        <v>996</v>
      </c>
      <c r="B368" s="8">
        <v>30</v>
      </c>
    </row>
    <row r="369" spans="1:2">
      <c r="A369" s="9" t="s">
        <v>997</v>
      </c>
      <c r="B369" s="8">
        <v>0</v>
      </c>
    </row>
    <row r="370" spans="1:2">
      <c r="A370" s="9" t="s">
        <v>97</v>
      </c>
      <c r="B370" s="8">
        <v>1</v>
      </c>
    </row>
    <row r="371" spans="1:2">
      <c r="A371" s="9" t="s">
        <v>135</v>
      </c>
      <c r="B371" s="8">
        <v>4</v>
      </c>
    </row>
    <row r="372" spans="1:2">
      <c r="A372" s="9" t="s">
        <v>185</v>
      </c>
      <c r="B372" s="8">
        <v>8</v>
      </c>
    </row>
    <row r="373" spans="1:2">
      <c r="A373" s="9" t="s">
        <v>68</v>
      </c>
      <c r="B373" s="8">
        <v>986</v>
      </c>
    </row>
    <row r="374" spans="1:2">
      <c r="A374" s="9" t="s">
        <v>147</v>
      </c>
      <c r="B374" s="8">
        <v>0</v>
      </c>
    </row>
    <row r="375" spans="1:2">
      <c r="A375" s="9" t="s">
        <v>223</v>
      </c>
      <c r="B375" s="8">
        <v>0</v>
      </c>
    </row>
    <row r="376" spans="1:2">
      <c r="A376" s="9" t="s">
        <v>200</v>
      </c>
      <c r="B376" s="8">
        <v>0</v>
      </c>
    </row>
    <row r="377" spans="1:2">
      <c r="A377" s="9" t="s">
        <v>123</v>
      </c>
      <c r="B377" s="8">
        <v>1281</v>
      </c>
    </row>
    <row r="378" spans="1:2">
      <c r="A378" s="9" t="s">
        <v>58</v>
      </c>
      <c r="B378" s="8">
        <v>0</v>
      </c>
    </row>
    <row r="379" spans="1:2">
      <c r="A379" s="9" t="s">
        <v>613</v>
      </c>
      <c r="B379" s="8">
        <v>0</v>
      </c>
    </row>
    <row r="380" spans="1:2">
      <c r="A380" s="9" t="s">
        <v>614</v>
      </c>
      <c r="B380" s="8">
        <v>32</v>
      </c>
    </row>
    <row r="381" spans="1:2">
      <c r="A381" s="9" t="s">
        <v>256</v>
      </c>
      <c r="B381" s="8">
        <v>18</v>
      </c>
    </row>
    <row r="382" spans="1:2">
      <c r="A382" s="9" t="s">
        <v>161</v>
      </c>
      <c r="B382" s="8">
        <v>4</v>
      </c>
    </row>
    <row r="383" spans="1:2">
      <c r="A383" s="9" t="s">
        <v>616</v>
      </c>
      <c r="B383" s="8">
        <v>14</v>
      </c>
    </row>
    <row r="384" spans="1:2">
      <c r="A384" s="9" t="s">
        <v>617</v>
      </c>
      <c r="B384" s="8">
        <v>10</v>
      </c>
    </row>
    <row r="385" spans="1:2">
      <c r="A385" s="9" t="s">
        <v>618</v>
      </c>
      <c r="B385" s="8">
        <v>15</v>
      </c>
    </row>
    <row r="386" spans="1:2">
      <c r="A386" s="9" t="s">
        <v>619</v>
      </c>
      <c r="B386" s="8">
        <v>48</v>
      </c>
    </row>
    <row r="387" spans="1:2">
      <c r="A387" s="9" t="s">
        <v>245</v>
      </c>
      <c r="B387" s="8">
        <v>0</v>
      </c>
    </row>
    <row r="388" spans="1:2">
      <c r="A388" s="9" t="s">
        <v>998</v>
      </c>
      <c r="B388" s="8">
        <v>0</v>
      </c>
    </row>
    <row r="389" spans="1:2">
      <c r="A389" s="9" t="s">
        <v>87</v>
      </c>
      <c r="B389" s="8">
        <v>31</v>
      </c>
    </row>
    <row r="390" spans="1:2">
      <c r="A390" s="9" t="s">
        <v>999</v>
      </c>
      <c r="B390" s="8">
        <v>0</v>
      </c>
    </row>
    <row r="391" spans="1:2">
      <c r="A391" s="9" t="s">
        <v>1000</v>
      </c>
      <c r="B391" s="8">
        <v>28</v>
      </c>
    </row>
    <row r="392" spans="1:2">
      <c r="A392" s="9" t="s">
        <v>262</v>
      </c>
      <c r="B392" s="8">
        <v>23</v>
      </c>
    </row>
    <row r="393" spans="1:2">
      <c r="A393" s="9" t="s">
        <v>1001</v>
      </c>
      <c r="B393" s="8">
        <v>0</v>
      </c>
    </row>
    <row r="394" spans="1:2">
      <c r="A394" s="9" t="s">
        <v>255</v>
      </c>
      <c r="B394" s="8">
        <v>126</v>
      </c>
    </row>
    <row r="395" spans="1:2">
      <c r="A395" s="9" t="s">
        <v>1002</v>
      </c>
      <c r="B395" s="8">
        <v>24</v>
      </c>
    </row>
    <row r="396" spans="1:2">
      <c r="A396" s="9" t="s">
        <v>1003</v>
      </c>
      <c r="B396" s="8">
        <v>63</v>
      </c>
    </row>
    <row r="397" spans="1:2">
      <c r="A397" s="9" t="s">
        <v>1004</v>
      </c>
      <c r="B397" s="8">
        <v>8</v>
      </c>
    </row>
    <row r="398" spans="1:2">
      <c r="A398" s="9" t="s">
        <v>1005</v>
      </c>
      <c r="B398" s="8">
        <v>5</v>
      </c>
    </row>
    <row r="399" spans="1:2">
      <c r="A399" s="9" t="s">
        <v>105</v>
      </c>
      <c r="B399" s="8">
        <v>0</v>
      </c>
    </row>
    <row r="400" spans="1:2">
      <c r="A400" s="9" t="s">
        <v>1006</v>
      </c>
      <c r="B400" s="8">
        <v>10</v>
      </c>
    </row>
    <row r="401" spans="1:2">
      <c r="A401" s="9" t="s">
        <v>13</v>
      </c>
      <c r="B401" s="8">
        <v>853</v>
      </c>
    </row>
    <row r="402" spans="1:2">
      <c r="A402" s="9" t="s">
        <v>226</v>
      </c>
      <c r="B402" s="8">
        <v>0</v>
      </c>
    </row>
    <row r="403" spans="1:2">
      <c r="A403" s="9" t="s">
        <v>213</v>
      </c>
      <c r="B403" s="8">
        <v>15</v>
      </c>
    </row>
    <row r="404" spans="1:2">
      <c r="A404" s="9" t="s">
        <v>166</v>
      </c>
      <c r="B404" s="8">
        <v>188</v>
      </c>
    </row>
    <row r="405" spans="1:2">
      <c r="A405" s="9" t="s">
        <v>261</v>
      </c>
      <c r="B405" s="8">
        <v>4</v>
      </c>
    </row>
    <row r="406" spans="1:2">
      <c r="A406" s="9" t="s">
        <v>28</v>
      </c>
      <c r="B406" s="8">
        <v>5</v>
      </c>
    </row>
    <row r="407" spans="1:2">
      <c r="A407" s="9" t="s">
        <v>239</v>
      </c>
      <c r="B407" s="8">
        <v>8</v>
      </c>
    </row>
    <row r="408" spans="1:2">
      <c r="A408" s="9" t="s">
        <v>1007</v>
      </c>
      <c r="B408" s="8">
        <v>0</v>
      </c>
    </row>
    <row r="409" spans="1:2">
      <c r="A409" s="9" t="s">
        <v>1008</v>
      </c>
      <c r="B409" s="8">
        <v>0</v>
      </c>
    </row>
    <row r="410" spans="1:2">
      <c r="A410" s="9" t="s">
        <v>1009</v>
      </c>
      <c r="B410" s="8">
        <v>0</v>
      </c>
    </row>
    <row r="411" spans="1:2">
      <c r="A411" s="9" t="s">
        <v>1010</v>
      </c>
      <c r="B411" s="8">
        <v>0</v>
      </c>
    </row>
    <row r="412" spans="1:2">
      <c r="A412" s="9" t="s">
        <v>148</v>
      </c>
      <c r="B412" s="8">
        <v>11</v>
      </c>
    </row>
    <row r="413" spans="1:2">
      <c r="A413" s="9" t="s">
        <v>179</v>
      </c>
      <c r="B413" s="8">
        <v>8</v>
      </c>
    </row>
    <row r="414" spans="1:2">
      <c r="A414" s="9" t="s">
        <v>93</v>
      </c>
      <c r="B414" s="8">
        <v>35</v>
      </c>
    </row>
    <row r="415" spans="1:2">
      <c r="A415" s="9" t="s">
        <v>1011</v>
      </c>
      <c r="B415" s="8">
        <v>39</v>
      </c>
    </row>
    <row r="416" spans="1:2">
      <c r="A416" s="9" t="s">
        <v>1012</v>
      </c>
      <c r="B416" s="8">
        <v>0</v>
      </c>
    </row>
    <row r="417" spans="1:2">
      <c r="A417" s="9" t="s">
        <v>1013</v>
      </c>
      <c r="B417" s="8">
        <v>0</v>
      </c>
    </row>
    <row r="418" spans="1:2">
      <c r="A418" s="9" t="s">
        <v>45</v>
      </c>
      <c r="B418" s="8">
        <v>10</v>
      </c>
    </row>
    <row r="419" spans="1:2">
      <c r="A419" s="9" t="s">
        <v>119</v>
      </c>
      <c r="B419" s="8">
        <v>79</v>
      </c>
    </row>
    <row r="420" spans="1:2">
      <c r="A420" s="9" t="s">
        <v>65</v>
      </c>
      <c r="B420" s="8">
        <v>0</v>
      </c>
    </row>
    <row r="421" spans="1:2">
      <c r="A421" s="9" t="s">
        <v>246</v>
      </c>
      <c r="B421" s="8">
        <v>5</v>
      </c>
    </row>
    <row r="422" spans="1:2">
      <c r="A422" s="9" t="s">
        <v>647</v>
      </c>
      <c r="B422" s="8">
        <v>24</v>
      </c>
    </row>
    <row r="423" spans="1:2">
      <c r="A423" s="9" t="s">
        <v>648</v>
      </c>
      <c r="B423" s="8">
        <v>4</v>
      </c>
    </row>
    <row r="424" spans="1:2">
      <c r="A424" s="9" t="s">
        <v>1014</v>
      </c>
      <c r="B424" s="8">
        <v>4</v>
      </c>
    </row>
    <row r="425" spans="1:2">
      <c r="A425" s="9" t="s">
        <v>178</v>
      </c>
      <c r="B425" s="8">
        <v>0</v>
      </c>
    </row>
    <row r="426" spans="1:2">
      <c r="A426" s="9" t="s">
        <v>1015</v>
      </c>
      <c r="B426" s="8">
        <v>29</v>
      </c>
    </row>
    <row r="427" spans="1:2">
      <c r="A427" s="9" t="s">
        <v>1016</v>
      </c>
      <c r="B427" s="8">
        <v>1</v>
      </c>
    </row>
    <row r="428" spans="1:2">
      <c r="A428" s="9" t="s">
        <v>1017</v>
      </c>
      <c r="B428" s="8">
        <v>2</v>
      </c>
    </row>
    <row r="429" spans="1:2">
      <c r="A429" s="9" t="s">
        <v>659</v>
      </c>
      <c r="B429" s="8">
        <v>25</v>
      </c>
    </row>
    <row r="430" spans="1:2">
      <c r="A430" s="9" t="s">
        <v>1018</v>
      </c>
      <c r="B430" s="8">
        <v>0</v>
      </c>
    </row>
    <row r="431" spans="1:2">
      <c r="A431" s="9" t="s">
        <v>115</v>
      </c>
      <c r="B431" s="8">
        <v>0</v>
      </c>
    </row>
    <row r="432" spans="1:2">
      <c r="A432" s="9" t="s">
        <v>1019</v>
      </c>
      <c r="B432" s="8">
        <v>59</v>
      </c>
    </row>
    <row r="433" spans="1:2">
      <c r="A433" s="9" t="s">
        <v>88</v>
      </c>
      <c r="B433" s="8">
        <v>0</v>
      </c>
    </row>
    <row r="434" spans="1:2">
      <c r="A434" s="9" t="s">
        <v>228</v>
      </c>
      <c r="B434" s="8">
        <v>0</v>
      </c>
    </row>
    <row r="435" spans="1:2">
      <c r="A435" s="9" t="s">
        <v>260</v>
      </c>
      <c r="B435" s="8">
        <v>316</v>
      </c>
    </row>
    <row r="436" spans="1:2">
      <c r="A436" s="9" t="s">
        <v>54</v>
      </c>
      <c r="B436" s="8">
        <v>5</v>
      </c>
    </row>
    <row r="437" spans="1:2">
      <c r="A437" s="9" t="s">
        <v>1020</v>
      </c>
      <c r="B437" s="8">
        <v>30</v>
      </c>
    </row>
    <row r="438" spans="1:2">
      <c r="A438" s="9" t="s">
        <v>1021</v>
      </c>
      <c r="B438" s="8">
        <v>0</v>
      </c>
    </row>
    <row r="439" spans="1:2">
      <c r="A439" s="9" t="s">
        <v>1022</v>
      </c>
      <c r="B439" s="8">
        <v>4</v>
      </c>
    </row>
    <row r="440" spans="1:2">
      <c r="A440" s="9" t="s">
        <v>1023</v>
      </c>
      <c r="B440" s="8">
        <v>3</v>
      </c>
    </row>
    <row r="441" spans="1:2">
      <c r="A441" s="9" t="s">
        <v>209</v>
      </c>
      <c r="B441" s="8">
        <v>8</v>
      </c>
    </row>
    <row r="442" spans="1:2">
      <c r="A442" s="9" t="s">
        <v>110</v>
      </c>
      <c r="B442" s="8">
        <v>0</v>
      </c>
    </row>
    <row r="443" spans="1:2">
      <c r="A443" s="9" t="s">
        <v>130</v>
      </c>
      <c r="B443" s="8">
        <v>0</v>
      </c>
    </row>
    <row r="444" spans="1:2">
      <c r="A444" s="9" t="s">
        <v>1024</v>
      </c>
      <c r="B444" s="8">
        <v>3</v>
      </c>
    </row>
    <row r="445" spans="1:2">
      <c r="A445" s="9" t="s">
        <v>1025</v>
      </c>
      <c r="B445" s="8">
        <v>0</v>
      </c>
    </row>
    <row r="446" spans="1:2">
      <c r="A446" s="9" t="s">
        <v>95</v>
      </c>
      <c r="B446" s="8">
        <v>0</v>
      </c>
    </row>
    <row r="447" spans="1:2">
      <c r="A447" s="9" t="s">
        <v>145</v>
      </c>
      <c r="B447" s="8">
        <v>11</v>
      </c>
    </row>
    <row r="448" spans="1:2">
      <c r="A448" s="9" t="s">
        <v>1026</v>
      </c>
      <c r="B448" s="8">
        <v>0</v>
      </c>
    </row>
    <row r="449" spans="1:2">
      <c r="A449" s="9" t="s">
        <v>1027</v>
      </c>
      <c r="B449" s="8">
        <v>65</v>
      </c>
    </row>
    <row r="450" spans="1:2">
      <c r="A450" s="9" t="s">
        <v>1028</v>
      </c>
      <c r="B450" s="8">
        <v>39</v>
      </c>
    </row>
    <row r="451" spans="1:2">
      <c r="A451" s="9" t="s">
        <v>235</v>
      </c>
      <c r="B451" s="8">
        <v>17</v>
      </c>
    </row>
    <row r="452" spans="1:2">
      <c r="A452" s="9" t="s">
        <v>189</v>
      </c>
      <c r="B452" s="8">
        <v>13</v>
      </c>
    </row>
    <row r="453" spans="1:2">
      <c r="A453" s="9" t="s">
        <v>197</v>
      </c>
      <c r="B453" s="8">
        <v>48</v>
      </c>
    </row>
    <row r="454" spans="1:2">
      <c r="A454" s="9" t="s">
        <v>1029</v>
      </c>
      <c r="B454" s="8">
        <v>39</v>
      </c>
    </row>
    <row r="455" spans="1:2">
      <c r="A455" s="9" t="s">
        <v>111</v>
      </c>
      <c r="B455" s="8">
        <v>0</v>
      </c>
    </row>
    <row r="456" spans="1:2">
      <c r="A456" s="9" t="s">
        <v>683</v>
      </c>
      <c r="B456" s="8">
        <v>0</v>
      </c>
    </row>
    <row r="457" spans="1:2">
      <c r="A457" s="9" t="s">
        <v>152</v>
      </c>
      <c r="B457" s="8">
        <v>10</v>
      </c>
    </row>
    <row r="458" spans="1:2">
      <c r="A458" s="9" t="s">
        <v>1030</v>
      </c>
      <c r="B458" s="8">
        <v>31</v>
      </c>
    </row>
    <row r="459" spans="1:2">
      <c r="A459" s="9" t="s">
        <v>224</v>
      </c>
      <c r="B459" s="8">
        <v>23</v>
      </c>
    </row>
    <row r="460" spans="1:2">
      <c r="A460" s="9" t="s">
        <v>1031</v>
      </c>
      <c r="B460" s="8">
        <v>54</v>
      </c>
    </row>
    <row r="461" spans="1:2">
      <c r="A461" s="9" t="s">
        <v>227</v>
      </c>
      <c r="B461" s="8">
        <v>0</v>
      </c>
    </row>
    <row r="462" spans="1:2">
      <c r="A462" s="9" t="s">
        <v>1032</v>
      </c>
      <c r="B462" s="8">
        <v>59</v>
      </c>
    </row>
    <row r="463" spans="1:2">
      <c r="A463" s="9" t="s">
        <v>141</v>
      </c>
      <c r="B463" s="8">
        <v>0</v>
      </c>
    </row>
    <row r="464" spans="1:2">
      <c r="A464" s="9" t="s">
        <v>133</v>
      </c>
      <c r="B464" s="8">
        <v>33</v>
      </c>
    </row>
    <row r="465" spans="1:2">
      <c r="A465" s="9" t="s">
        <v>1033</v>
      </c>
      <c r="B465" s="8">
        <v>4</v>
      </c>
    </row>
    <row r="466" spans="1:2">
      <c r="A466" s="9" t="s">
        <v>1034</v>
      </c>
      <c r="B466" s="8">
        <v>0</v>
      </c>
    </row>
    <row r="467" spans="1:2">
      <c r="A467" s="9" t="s">
        <v>42</v>
      </c>
      <c r="B467" s="8">
        <v>0</v>
      </c>
    </row>
    <row r="468" spans="1:2">
      <c r="A468" s="9" t="s">
        <v>206</v>
      </c>
      <c r="B468" s="8">
        <v>42</v>
      </c>
    </row>
    <row r="469" spans="1:2">
      <c r="A469" s="9" t="s">
        <v>121</v>
      </c>
      <c r="B469" s="8">
        <v>47</v>
      </c>
    </row>
    <row r="470" spans="1:2">
      <c r="A470" s="9" t="s">
        <v>196</v>
      </c>
      <c r="B470" s="8">
        <v>0</v>
      </c>
    </row>
    <row r="471" spans="1:2">
      <c r="A471" s="9" t="s">
        <v>699</v>
      </c>
      <c r="B471" s="8">
        <v>48</v>
      </c>
    </row>
    <row r="472" spans="1:2">
      <c r="A472" s="9" t="s">
        <v>1035</v>
      </c>
      <c r="B472" s="8">
        <v>87</v>
      </c>
    </row>
    <row r="473" spans="1:2">
      <c r="A473" s="9" t="s">
        <v>701</v>
      </c>
      <c r="B473" s="8">
        <v>13</v>
      </c>
    </row>
    <row r="474" spans="1:2">
      <c r="A474" s="9" t="s">
        <v>116</v>
      </c>
      <c r="B474" s="8">
        <v>60</v>
      </c>
    </row>
    <row r="475" spans="1:2">
      <c r="A475" s="9" t="s">
        <v>173</v>
      </c>
      <c r="B475" s="8">
        <v>0</v>
      </c>
    </row>
    <row r="476" spans="1:2">
      <c r="A476" s="9" t="s">
        <v>46</v>
      </c>
      <c r="B476" s="8">
        <v>12</v>
      </c>
    </row>
    <row r="477" spans="1:2">
      <c r="A477" s="9" t="s">
        <v>1036</v>
      </c>
      <c r="B477" s="8">
        <v>27</v>
      </c>
    </row>
    <row r="478" spans="1:2">
      <c r="A478" s="9" t="s">
        <v>1037</v>
      </c>
      <c r="B478" s="8">
        <v>0</v>
      </c>
    </row>
    <row r="479" spans="1:2">
      <c r="A479" s="9" t="s">
        <v>77</v>
      </c>
      <c r="B479" s="8">
        <v>57</v>
      </c>
    </row>
    <row r="480" spans="1:2">
      <c r="A480" s="9" t="s">
        <v>215</v>
      </c>
      <c r="B480" s="8">
        <v>0</v>
      </c>
    </row>
    <row r="481" spans="1:2">
      <c r="A481" s="9" t="s">
        <v>112</v>
      </c>
      <c r="B481" s="8">
        <v>0</v>
      </c>
    </row>
    <row r="482" spans="1:2">
      <c r="A482" s="9" t="s">
        <v>62</v>
      </c>
      <c r="B482" s="8">
        <v>49</v>
      </c>
    </row>
    <row r="483" spans="1:2">
      <c r="A483" s="9" t="s">
        <v>163</v>
      </c>
      <c r="B483" s="8">
        <v>0</v>
      </c>
    </row>
    <row r="484" spans="1:2">
      <c r="A484" s="9" t="s">
        <v>1038</v>
      </c>
      <c r="B484" s="8">
        <v>47</v>
      </c>
    </row>
    <row r="485" spans="1:2">
      <c r="A485" s="9" t="s">
        <v>1039</v>
      </c>
      <c r="B485" s="8">
        <v>50</v>
      </c>
    </row>
    <row r="486" spans="1:2">
      <c r="A486" s="9" t="s">
        <v>128</v>
      </c>
      <c r="B486" s="8">
        <v>33</v>
      </c>
    </row>
    <row r="487" spans="1:2">
      <c r="A487" s="9" t="s">
        <v>1040</v>
      </c>
      <c r="B487" s="8">
        <v>24</v>
      </c>
    </row>
    <row r="488" spans="1:2">
      <c r="A488" s="9" t="s">
        <v>1041</v>
      </c>
      <c r="B488" s="8">
        <v>27</v>
      </c>
    </row>
    <row r="489" spans="1:2">
      <c r="A489" s="9" t="s">
        <v>117</v>
      </c>
      <c r="B489" s="8">
        <v>41</v>
      </c>
    </row>
    <row r="490" spans="1:2">
      <c r="A490" s="9" t="s">
        <v>1042</v>
      </c>
      <c r="B490" s="8">
        <v>10</v>
      </c>
    </row>
    <row r="491" spans="1:2">
      <c r="A491" s="9" t="s">
        <v>1043</v>
      </c>
      <c r="B491" s="8">
        <v>35</v>
      </c>
    </row>
    <row r="492" spans="1:2">
      <c r="A492" s="9" t="s">
        <v>122</v>
      </c>
      <c r="B492" s="8">
        <v>9</v>
      </c>
    </row>
    <row r="493" spans="1:2">
      <c r="A493" s="9" t="s">
        <v>240</v>
      </c>
      <c r="B493" s="8">
        <v>25</v>
      </c>
    </row>
    <row r="494" spans="1:2">
      <c r="A494" s="9" t="s">
        <v>1044</v>
      </c>
      <c r="B494" s="8">
        <v>49</v>
      </c>
    </row>
    <row r="495" spans="1:2">
      <c r="A495" s="9" t="s">
        <v>1045</v>
      </c>
      <c r="B495" s="8">
        <v>5</v>
      </c>
    </row>
    <row r="496" spans="1:2">
      <c r="A496" s="9" t="s">
        <v>101</v>
      </c>
      <c r="B496" s="8">
        <v>48</v>
      </c>
    </row>
    <row r="497" spans="1:2">
      <c r="A497" s="9" t="s">
        <v>1046</v>
      </c>
      <c r="B497" s="8">
        <v>24</v>
      </c>
    </row>
    <row r="498" spans="1:2">
      <c r="A498" s="9" t="s">
        <v>1047</v>
      </c>
      <c r="B498" s="8">
        <v>0</v>
      </c>
    </row>
    <row r="499" spans="1:2">
      <c r="A499" s="9" t="s">
        <v>1048</v>
      </c>
      <c r="B499" s="8">
        <v>35</v>
      </c>
    </row>
    <row r="500" spans="1:2">
      <c r="A500" s="9" t="s">
        <v>153</v>
      </c>
      <c r="B500" s="8">
        <v>0</v>
      </c>
    </row>
    <row r="501" spans="1:2">
      <c r="A501" s="9" t="s">
        <v>1049</v>
      </c>
      <c r="B501" s="8">
        <v>33</v>
      </c>
    </row>
    <row r="502" spans="1:2">
      <c r="A502" s="9" t="s">
        <v>125</v>
      </c>
      <c r="B502" s="8">
        <v>9</v>
      </c>
    </row>
    <row r="503" spans="1:2">
      <c r="A503" s="9" t="s">
        <v>1050</v>
      </c>
      <c r="B503" s="8">
        <v>3</v>
      </c>
    </row>
    <row r="504" spans="1:2">
      <c r="A504" s="9" t="s">
        <v>233</v>
      </c>
      <c r="B504" s="8">
        <v>26</v>
      </c>
    </row>
    <row r="505" spans="1:2">
      <c r="A505" s="9" t="s">
        <v>1051</v>
      </c>
      <c r="B505" s="8">
        <v>27</v>
      </c>
    </row>
    <row r="506" spans="1:2">
      <c r="A506" s="9" t="s">
        <v>1052</v>
      </c>
      <c r="B506" s="8">
        <v>0</v>
      </c>
    </row>
    <row r="507" spans="1:2">
      <c r="A507" s="9" t="s">
        <v>1053</v>
      </c>
      <c r="B507" s="8">
        <v>34</v>
      </c>
    </row>
    <row r="508" spans="1:2">
      <c r="A508" s="9" t="s">
        <v>107</v>
      </c>
      <c r="B508" s="8">
        <v>0</v>
      </c>
    </row>
    <row r="509" spans="1:2">
      <c r="A509" s="9" t="s">
        <v>1054</v>
      </c>
      <c r="B509" s="8">
        <v>0</v>
      </c>
    </row>
    <row r="510" spans="1:2">
      <c r="A510" s="9" t="s">
        <v>104</v>
      </c>
      <c r="B510" s="8">
        <v>0</v>
      </c>
    </row>
    <row r="511" spans="1:2">
      <c r="A511" s="9" t="s">
        <v>1055</v>
      </c>
      <c r="B511" s="8">
        <v>0</v>
      </c>
    </row>
    <row r="512" spans="1:2">
      <c r="A512" s="9" t="s">
        <v>103</v>
      </c>
      <c r="B512" s="8">
        <v>0</v>
      </c>
    </row>
    <row r="513" spans="1:2">
      <c r="A513" s="9" t="s">
        <v>50</v>
      </c>
      <c r="B513" s="8">
        <v>5</v>
      </c>
    </row>
    <row r="514" spans="1:2">
      <c r="A514" s="9" t="s">
        <v>1056</v>
      </c>
      <c r="B514" s="8">
        <v>7</v>
      </c>
    </row>
    <row r="515" spans="1:2">
      <c r="A515" s="9" t="s">
        <v>746</v>
      </c>
      <c r="B515" s="8">
        <v>3</v>
      </c>
    </row>
    <row r="516" spans="1:2">
      <c r="A516" s="9" t="s">
        <v>236</v>
      </c>
      <c r="B516" s="8">
        <v>35</v>
      </c>
    </row>
    <row r="517" spans="1:2">
      <c r="A517" s="9" t="s">
        <v>1057</v>
      </c>
      <c r="B517" s="8">
        <v>30</v>
      </c>
    </row>
    <row r="518" spans="1:2">
      <c r="A518" s="9" t="s">
        <v>1058</v>
      </c>
      <c r="B518" s="8">
        <v>0</v>
      </c>
    </row>
    <row r="519" spans="1:2">
      <c r="A519" s="9" t="s">
        <v>194</v>
      </c>
      <c r="B519" s="8">
        <v>0</v>
      </c>
    </row>
    <row r="520" spans="1:2">
      <c r="A520" s="9" t="s">
        <v>216</v>
      </c>
      <c r="B520" s="8">
        <v>0</v>
      </c>
    </row>
    <row r="521" spans="1:2">
      <c r="A521" s="9" t="s">
        <v>217</v>
      </c>
      <c r="B521" s="8">
        <v>0</v>
      </c>
    </row>
    <row r="522" spans="1:2">
      <c r="A522" s="9" t="s">
        <v>242</v>
      </c>
      <c r="B522" s="8">
        <v>5</v>
      </c>
    </row>
    <row r="523" spans="1:2">
      <c r="A523" s="9" t="s">
        <v>90</v>
      </c>
      <c r="B523" s="8">
        <v>22</v>
      </c>
    </row>
    <row r="524" spans="1:2">
      <c r="A524" s="9" t="s">
        <v>1059</v>
      </c>
      <c r="B524" s="8">
        <v>45</v>
      </c>
    </row>
    <row r="525" spans="1:2">
      <c r="A525" s="9" t="s">
        <v>1060</v>
      </c>
      <c r="B525" s="8">
        <v>0</v>
      </c>
    </row>
    <row r="526" spans="1:2">
      <c r="A526" s="9" t="s">
        <v>1061</v>
      </c>
      <c r="B526" s="8">
        <v>0</v>
      </c>
    </row>
    <row r="527" spans="1:2">
      <c r="A527" s="9" t="s">
        <v>243</v>
      </c>
      <c r="B527" s="8">
        <v>0</v>
      </c>
    </row>
    <row r="528" spans="1:2">
      <c r="A528" s="9" t="s">
        <v>1062</v>
      </c>
      <c r="B528" s="8">
        <v>29</v>
      </c>
    </row>
    <row r="529" spans="1:2">
      <c r="A529" s="9" t="s">
        <v>99</v>
      </c>
      <c r="B529" s="8">
        <v>0</v>
      </c>
    </row>
    <row r="530" spans="1:2">
      <c r="A530" s="9" t="s">
        <v>75</v>
      </c>
      <c r="B530" s="8">
        <v>42</v>
      </c>
    </row>
    <row r="531" spans="1:2">
      <c r="A531" s="9" t="s">
        <v>1063</v>
      </c>
      <c r="B531" s="8">
        <v>58</v>
      </c>
    </row>
    <row r="532" spans="1:2">
      <c r="A532" s="9" t="s">
        <v>759</v>
      </c>
      <c r="B532" s="8">
        <v>0</v>
      </c>
    </row>
    <row r="533" spans="1:2">
      <c r="A533" s="9" t="s">
        <v>222</v>
      </c>
      <c r="B533" s="8">
        <v>0</v>
      </c>
    </row>
    <row r="534" spans="1:2">
      <c r="A534" s="9" t="s">
        <v>164</v>
      </c>
      <c r="B534" s="8">
        <v>27</v>
      </c>
    </row>
    <row r="535" spans="1:2">
      <c r="A535" s="9" t="s">
        <v>14</v>
      </c>
      <c r="B535" s="8">
        <v>5</v>
      </c>
    </row>
    <row r="536" spans="1:2">
      <c r="A536" s="9" t="s">
        <v>765</v>
      </c>
      <c r="B536" s="8">
        <v>40</v>
      </c>
    </row>
    <row r="537" spans="1:2">
      <c r="A537" s="9" t="s">
        <v>767</v>
      </c>
      <c r="B537" s="8">
        <v>0</v>
      </c>
    </row>
    <row r="538" spans="1:2">
      <c r="A538" s="9" t="s">
        <v>1064</v>
      </c>
      <c r="B538" s="8">
        <v>35</v>
      </c>
    </row>
    <row r="539" spans="1:2">
      <c r="A539" s="9" t="s">
        <v>1065</v>
      </c>
      <c r="B539" s="8">
        <v>0</v>
      </c>
    </row>
    <row r="540" spans="1:2">
      <c r="A540" s="9" t="s">
        <v>1066</v>
      </c>
      <c r="B540" s="8">
        <v>39</v>
      </c>
    </row>
    <row r="541" spans="1:2">
      <c r="A541" s="9" t="s">
        <v>1067</v>
      </c>
      <c r="B541" s="8">
        <v>5</v>
      </c>
    </row>
    <row r="542" spans="1:2">
      <c r="A542" s="9" t="s">
        <v>57</v>
      </c>
      <c r="B542" s="8">
        <v>24</v>
      </c>
    </row>
    <row r="543" spans="1:2">
      <c r="A543" s="9" t="s">
        <v>1068</v>
      </c>
      <c r="B543" s="8">
        <v>5</v>
      </c>
    </row>
    <row r="544" spans="1:2">
      <c r="A544" s="9" t="s">
        <v>1069</v>
      </c>
      <c r="B544" s="8">
        <v>20</v>
      </c>
    </row>
    <row r="545" spans="1:2">
      <c r="A545" s="9" t="s">
        <v>1070</v>
      </c>
      <c r="B545" s="8">
        <v>61</v>
      </c>
    </row>
    <row r="546" spans="1:2">
      <c r="A546" s="9" t="s">
        <v>1071</v>
      </c>
      <c r="B546" s="8">
        <v>14</v>
      </c>
    </row>
    <row r="547" spans="1:2">
      <c r="A547" s="9" t="s">
        <v>244</v>
      </c>
      <c r="B547" s="8">
        <v>32</v>
      </c>
    </row>
    <row r="548" spans="1:2">
      <c r="A548" s="9" t="s">
        <v>1072</v>
      </c>
      <c r="B548" s="8">
        <v>27</v>
      </c>
    </row>
    <row r="549" spans="1:2">
      <c r="A549" s="9" t="s">
        <v>1073</v>
      </c>
      <c r="B549" s="8">
        <v>15</v>
      </c>
    </row>
    <row r="550" spans="1:2">
      <c r="A550" s="9" t="s">
        <v>1074</v>
      </c>
      <c r="B550" s="8">
        <v>32</v>
      </c>
    </row>
    <row r="551" spans="1:2">
      <c r="A551" s="9" t="s">
        <v>231</v>
      </c>
      <c r="B551" s="8">
        <v>433</v>
      </c>
    </row>
    <row r="552" spans="1:2">
      <c r="A552" s="9" t="s">
        <v>232</v>
      </c>
      <c r="B552" s="8">
        <v>51</v>
      </c>
    </row>
    <row r="553" spans="1:2">
      <c r="A553" s="9" t="s">
        <v>72</v>
      </c>
      <c r="B553" s="8">
        <v>30</v>
      </c>
    </row>
    <row r="554" spans="1:2">
      <c r="A554" s="9" t="s">
        <v>85</v>
      </c>
      <c r="B554" s="8">
        <v>39</v>
      </c>
    </row>
    <row r="555" spans="1:2">
      <c r="A555" s="9" t="s">
        <v>1075</v>
      </c>
      <c r="B555" s="8">
        <v>9</v>
      </c>
    </row>
    <row r="556" spans="1:2">
      <c r="A556" s="9" t="s">
        <v>1076</v>
      </c>
      <c r="B556" s="8">
        <v>26</v>
      </c>
    </row>
    <row r="557" spans="1:2">
      <c r="A557" s="9" t="s">
        <v>32</v>
      </c>
      <c r="B557" s="8">
        <v>152</v>
      </c>
    </row>
    <row r="558" spans="1:2">
      <c r="A558" s="9" t="s">
        <v>30</v>
      </c>
      <c r="B558" s="8">
        <v>333</v>
      </c>
    </row>
    <row r="559" spans="1:2">
      <c r="A559" s="9" t="s">
        <v>1077</v>
      </c>
      <c r="B559" s="8">
        <v>45</v>
      </c>
    </row>
    <row r="560" spans="1:2">
      <c r="A560" s="9" t="s">
        <v>1078</v>
      </c>
      <c r="B560" s="8">
        <v>0</v>
      </c>
    </row>
    <row r="561" spans="1:2">
      <c r="A561" s="9" t="s">
        <v>1079</v>
      </c>
      <c r="B561" s="8">
        <v>19</v>
      </c>
    </row>
    <row r="562" spans="1:2">
      <c r="A562" s="9" t="s">
        <v>225</v>
      </c>
      <c r="B562" s="8">
        <v>13</v>
      </c>
    </row>
    <row r="563" spans="1:2">
      <c r="A563" s="9" t="s">
        <v>44</v>
      </c>
      <c r="B563" s="8">
        <v>14</v>
      </c>
    </row>
    <row r="564" spans="1:2">
      <c r="A564" s="9" t="s">
        <v>257</v>
      </c>
      <c r="B564" s="8">
        <v>28</v>
      </c>
    </row>
    <row r="565" spans="1:2">
      <c r="A565" s="9" t="s">
        <v>791</v>
      </c>
      <c r="B565" s="8">
        <v>10</v>
      </c>
    </row>
    <row r="566" spans="1:2">
      <c r="A566" s="9" t="s">
        <v>127</v>
      </c>
      <c r="B566" s="8">
        <v>0</v>
      </c>
    </row>
    <row r="567" spans="1:2">
      <c r="A567" s="9" t="s">
        <v>1080</v>
      </c>
      <c r="B567" s="8">
        <v>24</v>
      </c>
    </row>
    <row r="568" spans="1:2">
      <c r="A568" s="9" t="s">
        <v>1081</v>
      </c>
      <c r="B568" s="8">
        <v>22</v>
      </c>
    </row>
    <row r="569" spans="1:2">
      <c r="A569" s="9" t="s">
        <v>1082</v>
      </c>
      <c r="B569" s="8">
        <v>56</v>
      </c>
    </row>
    <row r="570" spans="1:2">
      <c r="A570" s="9" t="s">
        <v>1083</v>
      </c>
      <c r="B570" s="8">
        <v>0</v>
      </c>
    </row>
    <row r="571" spans="1:2">
      <c r="A571" s="9" t="s">
        <v>1084</v>
      </c>
      <c r="B571" s="8">
        <v>0</v>
      </c>
    </row>
    <row r="572" spans="1:2">
      <c r="A572" s="9" t="s">
        <v>1085</v>
      </c>
      <c r="B572" s="8">
        <v>25</v>
      </c>
    </row>
    <row r="573" spans="1:2">
      <c r="A573" s="9" t="s">
        <v>34</v>
      </c>
      <c r="B573" s="8">
        <v>14</v>
      </c>
    </row>
    <row r="574" spans="1:2">
      <c r="A574" s="9" t="s">
        <v>1086</v>
      </c>
      <c r="B574" s="8">
        <v>27</v>
      </c>
    </row>
    <row r="575" spans="1:2">
      <c r="A575" s="9" t="s">
        <v>1087</v>
      </c>
      <c r="B575" s="8">
        <v>24</v>
      </c>
    </row>
    <row r="576" spans="1:2">
      <c r="A576" s="9" t="s">
        <v>1088</v>
      </c>
      <c r="B576" s="8">
        <v>56</v>
      </c>
    </row>
    <row r="577" spans="1:2">
      <c r="A577" s="9" t="s">
        <v>1089</v>
      </c>
      <c r="B577" s="8">
        <v>40</v>
      </c>
    </row>
    <row r="578" spans="1:2">
      <c r="A578" s="9" t="s">
        <v>1090</v>
      </c>
      <c r="B578" s="8">
        <v>148</v>
      </c>
    </row>
    <row r="579" spans="1:2">
      <c r="A579" t="s">
        <v>1091</v>
      </c>
      <c r="B579">
        <v>0</v>
      </c>
    </row>
    <row r="580" spans="1:2">
      <c r="A580" t="s">
        <v>1092</v>
      </c>
      <c r="B580">
        <v>49</v>
      </c>
    </row>
    <row r="581" spans="1:2">
      <c r="A581" t="s">
        <v>1093</v>
      </c>
      <c r="B581">
        <v>55</v>
      </c>
    </row>
    <row r="582" spans="1:2">
      <c r="A582" t="s">
        <v>1094</v>
      </c>
      <c r="B582">
        <v>15</v>
      </c>
    </row>
    <row r="583" spans="1:2">
      <c r="A583" t="s">
        <v>1095</v>
      </c>
      <c r="B583">
        <v>40</v>
      </c>
    </row>
    <row r="584" spans="1:2">
      <c r="A584" t="s">
        <v>183</v>
      </c>
      <c r="B58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tabSelected="1" workbookViewId="0">
      <selection activeCell="N10" activeCellId="1" sqref="E2 N10"/>
    </sheetView>
  </sheetViews>
  <sheetFormatPr defaultRowHeight="15"/>
  <cols>
    <col min="1" max="1" width="16.85546875" bestFit="1" customWidth="1"/>
    <col min="3" max="3" width="11.7109375" customWidth="1"/>
    <col min="5" max="5" width="16.85546875" bestFit="1" customWidth="1"/>
    <col min="7" max="7" width="4.28515625" bestFit="1" customWidth="1"/>
    <col min="9" max="9" width="3.28515625" bestFit="1" customWidth="1"/>
    <col min="11" max="11" width="3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1105</v>
      </c>
      <c r="C2" t="s">
        <v>1103</v>
      </c>
      <c r="E2" s="5" t="s">
        <v>230</v>
      </c>
    </row>
    <row r="3" spans="1:14">
      <c r="A3" s="21" t="s">
        <v>209</v>
      </c>
      <c r="C3" t="s">
        <v>1104</v>
      </c>
      <c r="E3" t="s">
        <v>224</v>
      </c>
    </row>
    <row r="4" spans="1:14">
      <c r="A4" s="21" t="s">
        <v>255</v>
      </c>
      <c r="C4" t="s">
        <v>1105</v>
      </c>
      <c r="E4" t="s">
        <v>209</v>
      </c>
    </row>
    <row r="5" spans="1:14">
      <c r="A5" s="21" t="s">
        <v>162</v>
      </c>
      <c r="C5" t="s">
        <v>209</v>
      </c>
      <c r="E5" t="s">
        <v>255</v>
      </c>
    </row>
    <row r="6" spans="1:14">
      <c r="A6" s="21" t="s">
        <v>169</v>
      </c>
      <c r="C6" t="s">
        <v>1106</v>
      </c>
      <c r="E6" t="s">
        <v>174</v>
      </c>
    </row>
    <row r="7" spans="1:14">
      <c r="A7" s="21" t="s">
        <v>1129</v>
      </c>
      <c r="C7" t="s">
        <v>1107</v>
      </c>
      <c r="E7" t="s">
        <v>945</v>
      </c>
    </row>
    <row r="8" spans="1:14">
      <c r="A8" s="21" t="s">
        <v>1129</v>
      </c>
      <c r="C8" t="s">
        <v>160</v>
      </c>
      <c r="E8" t="s">
        <v>830</v>
      </c>
    </row>
    <row r="9" spans="1:14">
      <c r="A9" s="21" t="s">
        <v>882</v>
      </c>
      <c r="C9" t="s">
        <v>162</v>
      </c>
      <c r="E9" t="s">
        <v>830</v>
      </c>
    </row>
    <row r="10" spans="1:14">
      <c r="A10" s="21" t="s">
        <v>284</v>
      </c>
      <c r="C10" t="s">
        <v>934</v>
      </c>
      <c r="E10" t="s">
        <v>284</v>
      </c>
    </row>
    <row r="11" spans="1:14">
      <c r="A11" s="21" t="s">
        <v>1130</v>
      </c>
      <c r="C11" t="s">
        <v>1108</v>
      </c>
      <c r="E11" t="s">
        <v>1130</v>
      </c>
    </row>
    <row r="12" spans="1:14">
      <c r="A12" s="21" t="s">
        <v>1112</v>
      </c>
      <c r="C12" t="s">
        <v>1109</v>
      </c>
      <c r="E12" t="s">
        <v>808</v>
      </c>
    </row>
    <row r="13" spans="1:14">
      <c r="A13" s="21" t="s">
        <v>844</v>
      </c>
      <c r="C13" t="s">
        <v>1110</v>
      </c>
      <c r="E13" t="s">
        <v>1112</v>
      </c>
    </row>
    <row r="14" spans="1:14">
      <c r="A14" s="21" t="s">
        <v>1131</v>
      </c>
      <c r="C14" t="s">
        <v>882</v>
      </c>
      <c r="E14" t="s">
        <v>844</v>
      </c>
    </row>
    <row r="15" spans="1:14">
      <c r="A15" s="21" t="s">
        <v>134</v>
      </c>
      <c r="C15" t="s">
        <v>284</v>
      </c>
      <c r="E15" t="s">
        <v>134</v>
      </c>
    </row>
    <row r="16" spans="1:14">
      <c r="A16" s="21" t="s">
        <v>125</v>
      </c>
      <c r="C16" t="s">
        <v>1111</v>
      </c>
      <c r="E16" t="s">
        <v>117</v>
      </c>
    </row>
    <row r="17" spans="1:9">
      <c r="A17" s="21" t="s">
        <v>119</v>
      </c>
      <c r="C17" t="s">
        <v>1112</v>
      </c>
      <c r="E17" s="5" t="s">
        <v>119</v>
      </c>
      <c r="G17" s="21"/>
      <c r="I17" s="21"/>
    </row>
    <row r="18" spans="1:9">
      <c r="A18" s="21" t="s">
        <v>123</v>
      </c>
      <c r="C18" t="s">
        <v>844</v>
      </c>
      <c r="E18" s="5" t="s">
        <v>123</v>
      </c>
      <c r="G18" s="21"/>
      <c r="I18" s="21"/>
    </row>
    <row r="19" spans="1:9">
      <c r="A19" s="21" t="s">
        <v>149</v>
      </c>
      <c r="C19" t="s">
        <v>1113</v>
      </c>
      <c r="E19" s="5" t="s">
        <v>149</v>
      </c>
      <c r="G19" s="21"/>
      <c r="I19" s="21"/>
    </row>
    <row r="20" spans="1:9">
      <c r="A20" s="21" t="s">
        <v>1132</v>
      </c>
      <c r="C20" t="s">
        <v>134</v>
      </c>
      <c r="E20" s="5" t="s">
        <v>1044</v>
      </c>
      <c r="G20" s="21"/>
      <c r="I20" s="21"/>
    </row>
    <row r="21" spans="1:9">
      <c r="A21" s="21" t="s">
        <v>1044</v>
      </c>
      <c r="C21" t="s">
        <v>125</v>
      </c>
      <c r="E21" s="5" t="s">
        <v>1067</v>
      </c>
      <c r="G21" s="21"/>
      <c r="I21" s="21"/>
    </row>
    <row r="22" spans="1:9">
      <c r="A22" s="21" t="s">
        <v>87</v>
      </c>
      <c r="C22" t="s">
        <v>119</v>
      </c>
      <c r="E22" s="5" t="s">
        <v>13</v>
      </c>
      <c r="G22" s="21"/>
      <c r="I22" s="21"/>
    </row>
    <row r="23" spans="1:9">
      <c r="A23" s="21" t="s">
        <v>1067</v>
      </c>
      <c r="C23" t="s">
        <v>1114</v>
      </c>
      <c r="E23" s="5" t="s">
        <v>221</v>
      </c>
      <c r="G23" s="21"/>
      <c r="I23" s="21"/>
    </row>
    <row r="24" spans="1:9">
      <c r="A24" s="21" t="s">
        <v>1133</v>
      </c>
      <c r="C24" t="s">
        <v>1115</v>
      </c>
      <c r="E24" s="5" t="s">
        <v>995</v>
      </c>
      <c r="G24" s="21"/>
      <c r="I24" s="21"/>
    </row>
    <row r="25" spans="1:9">
      <c r="A25" s="21" t="s">
        <v>13</v>
      </c>
      <c r="C25" t="s">
        <v>123</v>
      </c>
      <c r="E25" s="5" t="s">
        <v>73</v>
      </c>
      <c r="G25" s="21"/>
      <c r="I25" s="21"/>
    </row>
    <row r="26" spans="1:9">
      <c r="A26" s="21" t="s">
        <v>221</v>
      </c>
      <c r="C26" t="s">
        <v>1116</v>
      </c>
      <c r="E26" s="5" t="s">
        <v>825</v>
      </c>
      <c r="G26" s="21"/>
      <c r="I26" s="21"/>
    </row>
    <row r="27" spans="1:9">
      <c r="A27" s="21" t="s">
        <v>73</v>
      </c>
      <c r="C27" t="s">
        <v>149</v>
      </c>
      <c r="E27" s="5" t="s">
        <v>80</v>
      </c>
      <c r="G27" s="21"/>
      <c r="I27" s="21"/>
    </row>
    <row r="28" spans="1:9">
      <c r="A28" s="21" t="s">
        <v>80</v>
      </c>
      <c r="C28" t="s">
        <v>1117</v>
      </c>
      <c r="E28" s="21" t="s">
        <v>32</v>
      </c>
      <c r="G28" s="21"/>
      <c r="I28" s="21"/>
    </row>
    <row r="29" spans="1:9">
      <c r="A29" s="21" t="s">
        <v>32</v>
      </c>
      <c r="C29" t="s">
        <v>1044</v>
      </c>
      <c r="E29" s="5" t="s">
        <v>1091</v>
      </c>
      <c r="G29" s="21"/>
      <c r="I29" s="21"/>
    </row>
    <row r="30" spans="1:9">
      <c r="A30" s="21" t="s">
        <v>1091</v>
      </c>
      <c r="C30" t="s">
        <v>87</v>
      </c>
      <c r="E30" s="5" t="s">
        <v>649</v>
      </c>
      <c r="G30" s="21"/>
      <c r="I30" s="21"/>
    </row>
    <row r="31" spans="1:9">
      <c r="A31" s="21" t="s">
        <v>649</v>
      </c>
      <c r="C31" t="s">
        <v>1118</v>
      </c>
      <c r="E31" s="5" t="s">
        <v>1134</v>
      </c>
      <c r="G31" s="21"/>
      <c r="I31" s="21"/>
    </row>
    <row r="32" spans="1:9">
      <c r="A32" s="21" t="s">
        <v>1086</v>
      </c>
      <c r="C32" t="s">
        <v>1119</v>
      </c>
      <c r="E32" s="5" t="s">
        <v>563</v>
      </c>
      <c r="G32" s="21"/>
      <c r="I32" s="21"/>
    </row>
    <row r="33" spans="1:9">
      <c r="A33" s="21" t="s">
        <v>1134</v>
      </c>
      <c r="C33" t="s">
        <v>1120</v>
      </c>
      <c r="E33" s="5" t="s">
        <v>40</v>
      </c>
      <c r="G33" s="21"/>
      <c r="I33" s="21"/>
    </row>
    <row r="34" spans="1:9">
      <c r="A34" s="21" t="s">
        <v>26</v>
      </c>
      <c r="C34" t="s">
        <v>13</v>
      </c>
      <c r="E34" s="5" t="s">
        <v>822</v>
      </c>
      <c r="G34" s="21"/>
      <c r="I34" s="21"/>
    </row>
    <row r="35" spans="1:9">
      <c r="A35" s="21" t="s">
        <v>1090</v>
      </c>
      <c r="C35" t="s">
        <v>68</v>
      </c>
      <c r="G35" s="21"/>
      <c r="I35" s="21"/>
    </row>
    <row r="36" spans="1:9">
      <c r="A36" s="21" t="s">
        <v>888</v>
      </c>
      <c r="C36" t="s">
        <v>73</v>
      </c>
      <c r="E36" s="5"/>
      <c r="G36" s="21"/>
      <c r="I36" s="21"/>
    </row>
    <row r="37" spans="1:9">
      <c r="A37" s="21" t="s">
        <v>880</v>
      </c>
      <c r="C37" t="s">
        <v>1121</v>
      </c>
      <c r="E37" s="5"/>
      <c r="G37" s="21"/>
      <c r="I37" s="21"/>
    </row>
    <row r="38" spans="1:9">
      <c r="A38" s="21" t="s">
        <v>47</v>
      </c>
      <c r="C38" t="s">
        <v>1128</v>
      </c>
      <c r="E38" s="5"/>
      <c r="G38" s="21"/>
      <c r="I38" s="21"/>
    </row>
    <row r="39" spans="1:9">
      <c r="A39" s="21" t="s">
        <v>822</v>
      </c>
      <c r="C39" t="s">
        <v>1122</v>
      </c>
      <c r="E39" s="21"/>
      <c r="G39" s="21"/>
      <c r="I39" s="21"/>
    </row>
    <row r="40" spans="1:9">
      <c r="A40" s="21"/>
      <c r="C40" t="s">
        <v>1123</v>
      </c>
      <c r="E40" s="21"/>
      <c r="G40" s="21"/>
      <c r="I40" s="21"/>
    </row>
    <row r="41" spans="1:9">
      <c r="A41" s="21"/>
      <c r="C41" t="s">
        <v>1124</v>
      </c>
      <c r="E41" s="5"/>
      <c r="G41" s="21"/>
      <c r="I41" s="21"/>
    </row>
    <row r="42" spans="1:9">
      <c r="A42" s="21"/>
      <c r="C42" t="s">
        <v>1125</v>
      </c>
      <c r="E42" s="5"/>
      <c r="G42" s="21"/>
      <c r="I42" s="21"/>
    </row>
    <row r="43" spans="1:9">
      <c r="A43" s="21"/>
      <c r="C43" t="s">
        <v>26</v>
      </c>
      <c r="E43" s="21"/>
      <c r="G43" s="21"/>
      <c r="I43" s="21"/>
    </row>
    <row r="44" spans="1:9">
      <c r="A44" s="21"/>
      <c r="C44" t="s">
        <v>1126</v>
      </c>
      <c r="E44" s="21"/>
      <c r="G44" s="21"/>
      <c r="I44" s="5"/>
    </row>
    <row r="45" spans="1:9">
      <c r="A45" s="21"/>
      <c r="C45" t="s">
        <v>1127</v>
      </c>
      <c r="E45" s="5"/>
      <c r="G45" s="21"/>
      <c r="I45" s="21"/>
    </row>
    <row r="46" spans="1:9">
      <c r="A46" s="21"/>
      <c r="C46" t="s">
        <v>880</v>
      </c>
      <c r="E46" s="5"/>
      <c r="G46" s="21"/>
      <c r="I46" s="21"/>
    </row>
    <row r="47" spans="1:9">
      <c r="A47" s="21"/>
      <c r="C47" t="s">
        <v>47</v>
      </c>
      <c r="E47" s="5"/>
      <c r="G47" s="21"/>
      <c r="I47" s="21"/>
    </row>
    <row r="48" spans="1:9">
      <c r="A48" s="21"/>
      <c r="C48" t="s">
        <v>822</v>
      </c>
      <c r="E48" s="5"/>
      <c r="G48" s="21"/>
      <c r="I48" s="21"/>
    </row>
    <row r="49" spans="1:9">
      <c r="A49" s="21"/>
      <c r="E49" s="5"/>
      <c r="G49" s="21"/>
      <c r="I49" s="21"/>
    </row>
    <row r="50" spans="1:9">
      <c r="A50" s="21"/>
      <c r="E50" s="5"/>
      <c r="G50" s="21"/>
      <c r="I50" s="21"/>
    </row>
    <row r="51" spans="1:9">
      <c r="A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K18" sqref="K18"/>
    </sheetView>
  </sheetViews>
  <sheetFormatPr defaultRowHeight="15"/>
  <cols>
    <col min="1" max="1" width="5" bestFit="1" customWidth="1"/>
    <col min="3" max="3" width="11.7109375" bestFit="1" customWidth="1"/>
    <col min="5" max="5" width="16.140625" bestFit="1" customWidth="1"/>
    <col min="7" max="7" width="16.140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2" spans="1:9">
      <c r="C2" s="5" t="s">
        <v>855</v>
      </c>
      <c r="E2" s="21" t="s">
        <v>855</v>
      </c>
      <c r="G2" s="21" t="s">
        <v>963</v>
      </c>
    </row>
    <row r="3" spans="1:9">
      <c r="C3" s="21" t="s">
        <v>1035</v>
      </c>
      <c r="E3" s="21" t="s">
        <v>946</v>
      </c>
      <c r="G3" s="5" t="s">
        <v>961</v>
      </c>
    </row>
    <row r="4" spans="1:9">
      <c r="C4" s="5"/>
      <c r="E4" s="21" t="s">
        <v>27</v>
      </c>
      <c r="G4" s="21" t="s">
        <v>1079</v>
      </c>
    </row>
    <row r="5" spans="1:9">
      <c r="C5" s="5"/>
      <c r="E5" s="21" t="s">
        <v>1035</v>
      </c>
      <c r="G5" s="21" t="s">
        <v>224</v>
      </c>
    </row>
    <row r="6" spans="1:9">
      <c r="C6" s="5"/>
      <c r="E6" s="21" t="s">
        <v>1101</v>
      </c>
      <c r="G6" s="21" t="s">
        <v>830</v>
      </c>
    </row>
    <row r="7" spans="1:9">
      <c r="C7" s="5"/>
      <c r="E7" s="21" t="s">
        <v>1102</v>
      </c>
      <c r="G7" s="21" t="s">
        <v>174</v>
      </c>
    </row>
    <row r="8" spans="1:9">
      <c r="C8" s="21"/>
      <c r="E8" s="21" t="s">
        <v>884</v>
      </c>
      <c r="G8" s="21" t="s">
        <v>888</v>
      </c>
    </row>
    <row r="9" spans="1:9">
      <c r="C9" s="21"/>
      <c r="E9" s="21" t="s">
        <v>79</v>
      </c>
      <c r="G9" s="21" t="s">
        <v>1031</v>
      </c>
    </row>
    <row r="10" spans="1:9">
      <c r="C10" s="5"/>
      <c r="E10" s="21" t="s">
        <v>251</v>
      </c>
      <c r="G10" s="21" t="s">
        <v>876</v>
      </c>
    </row>
    <row r="11" spans="1:9">
      <c r="C11" s="5"/>
      <c r="E11" s="21" t="s">
        <v>121</v>
      </c>
      <c r="G11" s="21" t="s">
        <v>905</v>
      </c>
    </row>
    <row r="12" spans="1:9">
      <c r="C12" s="21"/>
      <c r="E12" s="21"/>
      <c r="G12" s="5" t="s">
        <v>1097</v>
      </c>
    </row>
    <row r="13" spans="1:9">
      <c r="C13" s="5"/>
      <c r="E13" s="21"/>
      <c r="G13" s="21" t="s">
        <v>1098</v>
      </c>
    </row>
    <row r="14" spans="1:9">
      <c r="C14" s="5"/>
      <c r="E14" s="21"/>
      <c r="G14" s="21" t="s">
        <v>1099</v>
      </c>
    </row>
    <row r="15" spans="1:9">
      <c r="C15" s="5"/>
      <c r="E15" s="21"/>
      <c r="G15" s="21" t="s">
        <v>1100</v>
      </c>
    </row>
    <row r="16" spans="1:9">
      <c r="C16" s="5"/>
      <c r="E16" s="21"/>
      <c r="G16" s="21" t="s">
        <v>806</v>
      </c>
    </row>
    <row r="111" spans="3:3">
      <c r="C111" t="s">
        <v>59</v>
      </c>
    </row>
    <row r="112" spans="3:3">
      <c r="C112" t="s">
        <v>27</v>
      </c>
    </row>
    <row r="113" spans="3:3">
      <c r="C113" t="s">
        <v>36</v>
      </c>
    </row>
    <row r="114" spans="3:3">
      <c r="C114" t="s">
        <v>241</v>
      </c>
    </row>
    <row r="115" spans="3:3">
      <c r="C115" t="s">
        <v>174</v>
      </c>
    </row>
    <row r="116" spans="3:3">
      <c r="C116" t="s">
        <v>83</v>
      </c>
    </row>
    <row r="117" spans="3:3">
      <c r="C117" t="s">
        <v>76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11" activePane="bottomLeft" state="frozen"/>
      <selection pane="bottomLeft" activeCell="A3" sqref="A3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265</v>
      </c>
      <c r="C1" s="15" t="s">
        <v>264</v>
      </c>
      <c r="D1" s="15" t="s">
        <v>16</v>
      </c>
      <c r="E1" s="15" t="s">
        <v>266</v>
      </c>
      <c r="F1" s="15" t="s">
        <v>263</v>
      </c>
      <c r="G1" s="15" t="s">
        <v>252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INDEX(联盟系统DKP榜单!A:A,SMALL(IF(联盟系统DKP榜单!$B$2:$B$600="双生逐梦",ROW($2:$600),603),ROW(联盟系统DKP榜单!A1)))&amp;""</f>
        <v>龙川小泽</v>
      </c>
      <c r="B2" s="4">
        <f>VLOOKUP(A2,联盟系统DKP榜单!A$1:C$598,3,FALSE)+IF(ISNA(VLOOKUP(A2,历史结余DKP!A$1:B$599,2,0)),0,VLOOKUP(A2,历史结余DKP!A$1:B$599,2,0))</f>
        <v>0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0</v>
      </c>
      <c r="E2" s="17">
        <f t="shared" ref="E2:E33" si="0">SUM(B2:D2)</f>
        <v>0</v>
      </c>
      <c r="F2" s="19">
        <f>IF(ISNA(E2),0,IF(AND(E2&gt;15,E2&lt;66),0.01,IF(E2&gt;316,6,ROUNDDOWN((E2-16)/50,0))))</f>
        <v>0</v>
      </c>
      <c r="G2" s="8">
        <f t="shared" ref="G2:G33" si="1">IF(F2=0.01,E2-16,E2-F2*50)</f>
        <v>0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INDEX(联盟系统DKP榜单!A:A,SMALL(IF(联盟系统DKP榜单!$B$2:$B$600="双生逐梦",ROW($2:$600),603),ROW(联盟系统DKP榜单!A2)))&amp;""</f>
        <v xml:space="preserve">黎卿歌 </v>
      </c>
      <c r="B3" s="4">
        <f>VLOOKUP(A3,联盟系统DKP榜单!A$1:C$598,3,FALSE)+IF(ISNA(VLOOKUP(A3,历史结余DKP!A$1:B$599,2,0)),0,VLOOKUP(A3,历史结余DKP!A$1:B$599,2,0))</f>
        <v>5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5</v>
      </c>
      <c r="F3" s="20">
        <f t="shared" ref="F3:F66" si="2">IF(ISNA(E3),0,IF(AND(E3&gt;15,E3&lt;66),0.01,IF(E3&gt;316,6,ROUNDDOWN((E3-16)/50,0))))</f>
        <v>0</v>
      </c>
      <c r="G3" s="8">
        <f t="shared" si="1"/>
        <v>5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INDEX(联盟系统DKP榜单!A:A,SMALL(IF(联盟系统DKP榜单!$B$2:$B$600="双生逐梦",ROW($2:$600),603),ROW(联盟系统DKP榜单!A3)))&amp;""</f>
        <v>黄龙健霸</v>
      </c>
      <c r="B4" s="4">
        <f>VLOOKUP(A4,联盟系统DKP榜单!A$1:C$598,3,FALSE)+IF(ISNA(VLOOKUP(A4,历史结余DKP!A$1:B$599,2,0)),0,VLOOKUP(A4,历史结余DKP!A$1:B$599,2,0))</f>
        <v>60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60</v>
      </c>
      <c r="F4" s="20">
        <f t="shared" si="2"/>
        <v>0.01</v>
      </c>
      <c r="G4" s="8">
        <f t="shared" si="1"/>
        <v>44</v>
      </c>
    </row>
    <row r="5" spans="1:13" ht="16.5">
      <c r="A5" s="9" t="str">
        <f t="array" ref="A5">INDEX(联盟系统DKP榜单!A:A,SMALL(IF(联盟系统DKP榜单!$B$2:$B$600="双生逐梦",ROW($2:$600),603),ROW(联盟系统DKP榜单!A4)))&amp;""</f>
        <v xml:space="preserve">鲜虾鱼板很Q弹 </v>
      </c>
      <c r="B5" s="4">
        <f>VLOOKUP(A5,联盟系统DKP榜单!A$1:C$598,3,FALSE)+IF(ISNA(VLOOKUP(A5,历史结余DKP!A$1:B$599,2,0)),0,VLOOKUP(A5,历史结余DKP!A$1:B$599,2,0))</f>
        <v>293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293</v>
      </c>
      <c r="F5" s="20">
        <f t="shared" si="2"/>
        <v>5</v>
      </c>
      <c r="G5" s="8">
        <f t="shared" si="1"/>
        <v>43</v>
      </c>
    </row>
    <row r="6" spans="1:13" ht="16.5">
      <c r="A6" s="9" t="str">
        <f t="array" ref="A6">INDEX(联盟系统DKP榜单!A:A,SMALL(IF(联盟系统DKP榜单!$B$2:$B$600="双生逐梦",ROW($2:$600),603),ROW(联盟系统DKP榜单!A5)))&amp;""</f>
        <v xml:space="preserve">香香伮 </v>
      </c>
      <c r="B6" s="4">
        <f>VLOOKUP(A6,联盟系统DKP榜单!A$1:C$598,3,FALSE)+IF(ISNA(VLOOKUP(A6,历史结余DKP!A$1:B$599,2,0)),0,VLOOKUP(A6,历史结余DKP!A$1:B$599,2,0))</f>
        <v>5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5</v>
      </c>
      <c r="F6" s="20">
        <f t="shared" si="2"/>
        <v>0</v>
      </c>
      <c r="G6" s="8">
        <f t="shared" si="1"/>
        <v>5</v>
      </c>
    </row>
    <row r="7" spans="1:13" ht="16.5">
      <c r="A7" s="9" t="str">
        <f t="array" ref="A7">INDEX(联盟系统DKP榜单!A:A,SMALL(IF(联盟系统DKP榜单!$B$2:$B$600="双生逐梦",ROW($2:$600),603),ROW(联盟系统DKP榜单!A6)))&amp;""</f>
        <v xml:space="preserve">香樟树下的狐狸 </v>
      </c>
      <c r="B7" s="4">
        <f>VLOOKUP(A7,联盟系统DKP榜单!A$1:C$598,3,FALSE)+IF(ISNA(VLOOKUP(A7,历史结余DKP!A$1:B$599,2,0)),0,VLOOKUP(A7,历史结余DKP!A$1:B$599,2,0))</f>
        <v>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5</v>
      </c>
      <c r="F7" s="20">
        <f t="shared" si="2"/>
        <v>0</v>
      </c>
      <c r="G7" s="8">
        <f t="shared" si="1"/>
        <v>5</v>
      </c>
    </row>
    <row r="8" spans="1:13" ht="16.5">
      <c r="A8" s="9" t="str">
        <f t="array" ref="A8">INDEX(联盟系统DKP榜单!A:A,SMALL(IF(联盟系统DKP榜单!$B$2:$B$600="双生逐梦",ROW($2:$600),603),ROW(联盟系统DKP榜单!A7)))&amp;""</f>
        <v xml:space="preserve">风吹裤衩凉飕飕 </v>
      </c>
      <c r="B8" s="4">
        <f>VLOOKUP(A8,联盟系统DKP榜单!A$1:C$598,3,FALSE)+IF(ISNA(VLOOKUP(A8,历史结余DKP!A$1:B$599,2,0)),0,VLOOKUP(A8,历史结余DKP!A$1:B$599,2,0))</f>
        <v>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0</v>
      </c>
      <c r="F8" s="20">
        <f t="shared" si="2"/>
        <v>0</v>
      </c>
      <c r="G8" s="8">
        <f t="shared" si="1"/>
        <v>0</v>
      </c>
    </row>
    <row r="9" spans="1:13" ht="16.5">
      <c r="A9" s="9" t="str">
        <f t="array" ref="A9">INDEX(联盟系统DKP榜单!A:A,SMALL(IF(联盟系统DKP榜单!$B$2:$B$600="双生逐梦",ROW($2:$600),603),ROW(联盟系统DKP榜单!A8)))&amp;""</f>
        <v xml:space="preserve">韩缨缨 </v>
      </c>
      <c r="B9" s="4">
        <f>VLOOKUP(A9,联盟系统DKP榜单!A$1:C$598,3,FALSE)+IF(ISNA(VLOOKUP(A9,历史结余DKP!A$1:B$599,2,0)),0,VLOOKUP(A9,历史结余DKP!A$1:B$599,2,0))</f>
        <v>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0</v>
      </c>
      <c r="F9" s="20">
        <f t="shared" si="2"/>
        <v>0</v>
      </c>
      <c r="G9" s="8">
        <f t="shared" si="1"/>
        <v>0</v>
      </c>
    </row>
    <row r="10" spans="1:13" ht="16.5">
      <c r="A10" s="9" t="str">
        <f t="array" ref="A10">INDEX(联盟系统DKP榜单!A:A,SMALL(IF(联盟系统DKP榜单!$B$2:$B$600="双生逐梦",ROW($2:$600),603),ROW(联盟系统DKP榜单!A9)))&amp;""</f>
        <v xml:space="preserve">韦火火火火   </v>
      </c>
      <c r="B10" s="4">
        <f>VLOOKUP(A10,联盟系统DKP榜单!A$1:C$598,3,FALSE)+IF(ISNA(VLOOKUP(A10,历史结余DKP!A$1:B$599,2,0)),0,VLOOKUP(A10,历史结余DKP!A$1:B$599,2,0))</f>
        <v>5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5</v>
      </c>
      <c r="F10" s="20">
        <f t="shared" si="2"/>
        <v>0</v>
      </c>
      <c r="G10" s="8">
        <f t="shared" si="1"/>
        <v>5</v>
      </c>
    </row>
    <row r="11" spans="1:13" ht="16.5">
      <c r="A11" s="9" t="str">
        <f t="array" ref="A11">INDEX(联盟系统DKP榜单!A:A,SMALL(IF(联盟系统DKP榜单!$B$2:$B$600="双生逐梦",ROW($2:$600),603),ROW(联盟系统DKP榜单!A10)))&amp;""</f>
        <v xml:space="preserve">青丶玄 </v>
      </c>
      <c r="B11" s="4">
        <f>VLOOKUP(A11,联盟系统DKP榜单!A$1:C$598,3,FALSE)+IF(ISNA(VLOOKUP(A11,历史结余DKP!A$1:B$599,2,0)),0,VLOOKUP(A11,历史结余DKP!A$1:B$599,2,0))</f>
        <v>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0</v>
      </c>
      <c r="F11" s="20">
        <f t="shared" si="2"/>
        <v>0</v>
      </c>
      <c r="G11" s="8">
        <f t="shared" si="1"/>
        <v>0</v>
      </c>
    </row>
    <row r="12" spans="1:13" ht="16.5">
      <c r="A12" s="9" t="str">
        <f t="array" ref="A12">INDEX(联盟系统DKP榜单!A:A,SMALL(IF(联盟系统DKP榜单!$B$2:$B$600="双生逐梦",ROW($2:$600),603),ROW(联盟系统DKP榜单!A11)))&amp;""</f>
        <v>青丝枫凌</v>
      </c>
      <c r="B12" s="4">
        <f>VLOOKUP(A12,联盟系统DKP榜单!A$1:C$598,3,FALSE)+IF(ISNA(VLOOKUP(A12,历史结余DKP!A$1:B$599,2,0)),0,VLOOKUP(A12,历史结余DKP!A$1:B$599,2,0))</f>
        <v>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0</v>
      </c>
      <c r="F12" s="20">
        <f t="shared" si="2"/>
        <v>0</v>
      </c>
      <c r="G12" s="8">
        <f t="shared" si="1"/>
        <v>0</v>
      </c>
    </row>
    <row r="13" spans="1:13" ht="16.5">
      <c r="A13" s="9" t="str">
        <f t="array" ref="A13">INDEX(联盟系统DKP榜单!A:A,SMALL(IF(联盟系统DKP榜单!$B$2:$B$600="双生逐梦",ROW($2:$600),603),ROW(联盟系统DKP榜单!A12)))&amp;""</f>
        <v xml:space="preserve">零拾  </v>
      </c>
      <c r="B13" s="4">
        <f>VLOOKUP(A13,联盟系统DKP榜单!A$1:C$598,3,FALSE)+IF(ISNA(VLOOKUP(A13,历史结余DKP!A$1:B$599,2,0)),0,VLOOKUP(A13,历史结余DKP!A$1:B$599,2,0))</f>
        <v>329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329</v>
      </c>
      <c r="F13" s="20">
        <f t="shared" si="2"/>
        <v>6</v>
      </c>
      <c r="G13" s="8">
        <f t="shared" si="1"/>
        <v>29</v>
      </c>
    </row>
    <row r="14" spans="1:13" ht="16.5">
      <c r="A14" s="9" t="str">
        <f t="array" ref="A14">INDEX(联盟系统DKP榜单!A:A,SMALL(IF(联盟系统DKP榜单!$B$2:$B$600="双生逐梦",ROW($2:$600),603),ROW(联盟系统DKP榜单!A13)))&amp;""</f>
        <v>雪之痕月</v>
      </c>
      <c r="B14" s="4">
        <f>VLOOKUP(A14,联盟系统DKP榜单!A$1:C$598,3,FALSE)+IF(ISNA(VLOOKUP(A14,历史结余DKP!A$1:B$599,2,0)),0,VLOOKUP(A14,历史结余DKP!A$1:B$599,2,0))</f>
        <v>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0</v>
      </c>
      <c r="F14" s="20">
        <f t="shared" si="2"/>
        <v>0</v>
      </c>
      <c r="G14" s="8">
        <f t="shared" si="1"/>
        <v>0</v>
      </c>
    </row>
    <row r="15" spans="1:13" ht="16.5">
      <c r="A15" s="9" t="str">
        <f t="array" ref="A15">INDEX(联盟系统DKP榜单!A:A,SMALL(IF(联盟系统DKP榜单!$B$2:$B$600="双生逐梦",ROW($2:$600),603),ROW(联盟系统DKP榜单!A14)))&amp;""</f>
        <v xml:space="preserve">除了帅还有酷  </v>
      </c>
      <c r="B15" s="4">
        <f>VLOOKUP(A15,联盟系统DKP榜单!A$1:C$598,3,FALSE)+IF(ISNA(VLOOKUP(A15,历史结余DKP!A$1:B$599,2,0)),0,VLOOKUP(A15,历史结余DKP!A$1:B$599,2,0))</f>
        <v>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0</v>
      </c>
      <c r="F15" s="20">
        <f t="shared" si="2"/>
        <v>0</v>
      </c>
      <c r="G15" s="8">
        <f t="shared" si="1"/>
        <v>0</v>
      </c>
    </row>
    <row r="16" spans="1:13" ht="16.5">
      <c r="A16" s="9" t="str">
        <f t="array" ref="A16">INDEX(联盟系统DKP榜单!A:A,SMALL(IF(联盟系统DKP榜单!$B$2:$B$600="双生逐梦",ROW($2:$600),603),ROW(联盟系统DKP榜单!A15)))&amp;""</f>
        <v xml:space="preserve">陈凌风 </v>
      </c>
      <c r="B16" s="4">
        <f>VLOOKUP(A16,联盟系统DKP榜单!A$1:C$598,3,FALSE)+IF(ISNA(VLOOKUP(A16,历史结余DKP!A$1:B$599,2,0)),0,VLOOKUP(A16,历史结余DKP!A$1:B$599,2,0))</f>
        <v>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0</v>
      </c>
      <c r="F16" s="20">
        <f t="shared" si="2"/>
        <v>0</v>
      </c>
      <c r="G16" s="8">
        <f t="shared" si="1"/>
        <v>0</v>
      </c>
    </row>
    <row r="17" spans="1:7" ht="16.5">
      <c r="A17" s="9" t="str">
        <f t="array" ref="A17">INDEX(联盟系统DKP榜单!A:A,SMALL(IF(联盟系统DKP榜单!$B$2:$B$600="双生逐梦",ROW($2:$600),603),ROW(联盟系统DKP榜单!A16)))&amp;""</f>
        <v xml:space="preserve">阴萤儿 </v>
      </c>
      <c r="B17" s="4">
        <f>VLOOKUP(A17,联盟系统DKP榜单!A$1:C$598,3,FALSE)+IF(ISNA(VLOOKUP(A17,历史结余DKP!A$1:B$599,2,0)),0,VLOOKUP(A17,历史结余DKP!A$1:B$599,2,0))</f>
        <v>226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226</v>
      </c>
      <c r="F17" s="20">
        <f t="shared" si="2"/>
        <v>4</v>
      </c>
      <c r="G17" s="8">
        <f t="shared" si="1"/>
        <v>26</v>
      </c>
    </row>
    <row r="18" spans="1:7" ht="16.5">
      <c r="A18" s="9" t="str">
        <f t="array" ref="A18">INDEX(联盟系统DKP榜单!A:A,SMALL(IF(联盟系统DKP榜单!$B$2:$B$600="双生逐梦",ROW($2:$600),603),ROW(联盟系统DKP榜单!A17)))&amp;""</f>
        <v xml:space="preserve">阮蠢蠢 </v>
      </c>
      <c r="B18" s="4">
        <f>VLOOKUP(A18,联盟系统DKP榜单!A$1:C$598,3,FALSE)+IF(ISNA(VLOOKUP(A18,历史结余DKP!A$1:B$599,2,0)),0,VLOOKUP(A18,历史结余DKP!A$1:B$599,2,0))</f>
        <v>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0</v>
      </c>
      <c r="F18" s="20">
        <f t="shared" si="2"/>
        <v>0</v>
      </c>
      <c r="G18" s="8">
        <f t="shared" si="1"/>
        <v>0</v>
      </c>
    </row>
    <row r="19" spans="1:7" ht="16.5">
      <c r="A19" s="9" t="str">
        <f t="array" ref="A19">INDEX(联盟系统DKP榜单!A:A,SMALL(IF(联盟系统DKP榜单!$B$2:$B$600="双生逐梦",ROW($2:$600),603),ROW(联盟系统DKP榜单!A18)))&amp;""</f>
        <v xml:space="preserve">镜萌之 </v>
      </c>
      <c r="B19" s="4">
        <f>VLOOKUP(A19,联盟系统DKP榜单!A$1:C$598,3,FALSE)+IF(ISNA(VLOOKUP(A19,历史结余DKP!A$1:B$599,2,0)),0,VLOOKUP(A19,历史结余DKP!A$1:B$599,2,0))</f>
        <v>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0</v>
      </c>
      <c r="F19" s="20">
        <f t="shared" si="2"/>
        <v>0</v>
      </c>
      <c r="G19" s="8">
        <f t="shared" si="1"/>
        <v>0</v>
      </c>
    </row>
    <row r="20" spans="1:7" ht="16.5">
      <c r="A20" s="9" t="str">
        <f t="array" ref="A20">INDEX(联盟系统DKP榜单!A:A,SMALL(IF(联盟系统DKP榜单!$B$2:$B$600="双生逐梦",ROW($2:$600),603),ROW(联盟系统DKP榜单!A19)))&amp;""</f>
        <v xml:space="preserve">酒都驸马爷   </v>
      </c>
      <c r="B20" s="4">
        <f>VLOOKUP(A20,联盟系统DKP榜单!A$1:C$598,3,FALSE)+IF(ISNA(VLOOKUP(A20,历史结余DKP!A$1:B$599,2,0)),0,VLOOKUP(A20,历史结余DKP!A$1:B$599,2,0))</f>
        <v>80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80</v>
      </c>
      <c r="F20" s="20">
        <f t="shared" si="2"/>
        <v>1</v>
      </c>
      <c r="G20" s="8">
        <f t="shared" si="1"/>
        <v>30</v>
      </c>
    </row>
    <row r="21" spans="1:7" ht="16.5">
      <c r="A21" s="9" t="str">
        <f t="array" ref="A21">INDEX(联盟系统DKP榜单!A:A,SMALL(IF(联盟系统DKP榜单!$B$2:$B$600="双生逐梦",ROW($2:$600),603),ROW(联盟系统DKP榜单!A20)))&amp;""</f>
        <v xml:space="preserve">轻轻地我走了  </v>
      </c>
      <c r="B21" s="4">
        <f>VLOOKUP(A21,联盟系统DKP榜单!A$1:C$598,3,FALSE)+IF(ISNA(VLOOKUP(A21,历史结余DKP!A$1:B$599,2,0)),0,VLOOKUP(A21,历史结余DKP!A$1:B$599,2,0))</f>
        <v>5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5</v>
      </c>
      <c r="F21" s="20">
        <f t="shared" si="2"/>
        <v>0</v>
      </c>
      <c r="G21" s="8">
        <f t="shared" si="1"/>
        <v>5</v>
      </c>
    </row>
    <row r="22" spans="1:7" ht="16.5">
      <c r="A22" s="9" t="str">
        <f t="array" ref="A22">INDEX(联盟系统DKP榜单!A:A,SMALL(IF(联盟系统DKP榜单!$B$2:$B$600="双生逐梦",ROW($2:$600),603),ROW(联盟系统DKP榜单!A21)))&amp;""</f>
        <v>轩辕帅明</v>
      </c>
      <c r="B22" s="4">
        <f>VLOOKUP(A22,联盟系统DKP榜单!A$1:C$598,3,FALSE)+IF(ISNA(VLOOKUP(A22,历史结余DKP!A$1:B$599,2,0)),0,VLOOKUP(A22,历史结余DKP!A$1:B$599,2,0))</f>
        <v>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0</v>
      </c>
      <c r="F22" s="20">
        <f t="shared" si="2"/>
        <v>0</v>
      </c>
      <c r="G22" s="8">
        <f t="shared" si="1"/>
        <v>0</v>
      </c>
    </row>
    <row r="23" spans="1:7" ht="16.5">
      <c r="A23" s="9" t="str">
        <f t="array" ref="A23">INDEX(联盟系统DKP榜单!A:A,SMALL(IF(联盟系统DKP榜单!$B$2:$B$600="双生逐梦",ROW($2:$600),603),ROW(联盟系统DKP榜单!A22)))&amp;""</f>
        <v>轩辕小茴</v>
      </c>
      <c r="B23" s="4">
        <f>VLOOKUP(A23,联盟系统DKP榜单!A$1:C$598,3,FALSE)+IF(ISNA(VLOOKUP(A23,历史结余DKP!A$1:B$599,2,0)),0,VLOOKUP(A23,历史结余DKP!A$1:B$599,2,0))</f>
        <v>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0</v>
      </c>
      <c r="F23" s="20">
        <f t="shared" si="2"/>
        <v>0</v>
      </c>
      <c r="G23" s="8">
        <f t="shared" si="1"/>
        <v>0</v>
      </c>
    </row>
    <row r="24" spans="1:7" ht="16.5">
      <c r="A24" s="9" t="str">
        <f t="array" ref="A24">INDEX(联盟系统DKP榜单!A:A,SMALL(IF(联盟系统DKP榜单!$B$2:$B$600="双生逐梦",ROW($2:$600),603),ROW(联盟系统DKP榜单!A23)))&amp;""</f>
        <v xml:space="preserve">越访枫 </v>
      </c>
      <c r="B24" s="4">
        <f>VLOOKUP(A24,联盟系统DKP榜单!A$1:C$598,3,FALSE)+IF(ISNA(VLOOKUP(A24,历史结余DKP!A$1:B$599,2,0)),0,VLOOKUP(A24,历史结余DKP!A$1:B$599,2,0))</f>
        <v>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0</v>
      </c>
      <c r="F24" s="20">
        <f t="shared" si="2"/>
        <v>0</v>
      </c>
      <c r="G24" s="8">
        <f t="shared" si="1"/>
        <v>0</v>
      </c>
    </row>
    <row r="25" spans="1:7" ht="16.5">
      <c r="A25" s="9" t="str">
        <f t="array" ref="A25">INDEX(联盟系统DKP榜单!A:A,SMALL(IF(联盟系统DKP榜单!$B$2:$B$600="双生逐梦",ROW($2:$600),603),ROW(联盟系统DKP榜单!A24)))&amp;""</f>
        <v xml:space="preserve">请叫我小五哥  </v>
      </c>
      <c r="B25" s="4">
        <f>VLOOKUP(A25,联盟系统DKP榜单!A$1:C$598,3,FALSE)+IF(ISNA(VLOOKUP(A25,历史结余DKP!A$1:B$599,2,0)),0,VLOOKUP(A25,历史结余DKP!A$1:B$599,2,0))</f>
        <v>40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40</v>
      </c>
      <c r="F25" s="20">
        <f t="shared" si="2"/>
        <v>0.01</v>
      </c>
      <c r="G25" s="8">
        <f t="shared" si="1"/>
        <v>24</v>
      </c>
    </row>
    <row r="26" spans="1:7" ht="16.5">
      <c r="A26" s="9" t="str">
        <f t="array" ref="A26">INDEX(联盟系统DKP榜单!A:A,SMALL(IF(联盟系统DKP榜单!$B$2:$B$600="双生逐梦",ROW($2:$600),603),ROW(联盟系统DKP榜单!A25)))&amp;""</f>
        <v xml:space="preserve">西瓜抓老鹰   </v>
      </c>
      <c r="B26" s="4">
        <f>VLOOKUP(A26,联盟系统DKP榜单!A$1:C$598,3,FALSE)+IF(ISNA(VLOOKUP(A26,历史结余DKP!A$1:B$599,2,0)),0,VLOOKUP(A26,历史结余DKP!A$1:B$599,2,0))</f>
        <v>5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5</v>
      </c>
      <c r="F26" s="20">
        <f t="shared" si="2"/>
        <v>0</v>
      </c>
      <c r="G26" s="8">
        <f t="shared" si="1"/>
        <v>5</v>
      </c>
    </row>
    <row r="27" spans="1:7" ht="16.5">
      <c r="A27" s="9" t="str">
        <f t="array" ref="A27">INDEX(联盟系统DKP榜单!A:A,SMALL(IF(联盟系统DKP榜单!$B$2:$B$600="双生逐梦",ROW($2:$600),603),ROW(联盟系统DKP榜单!A26)))&amp;""</f>
        <v xml:space="preserve">蓝楼雨 </v>
      </c>
      <c r="B27" s="4">
        <f>VLOOKUP(A27,联盟系统DKP榜单!A$1:C$598,3,FALSE)+IF(ISNA(VLOOKUP(A27,历史结余DKP!A$1:B$599,2,0)),0,VLOOKUP(A27,历史结余DKP!A$1:B$599,2,0))</f>
        <v>91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91</v>
      </c>
      <c r="F27" s="20">
        <f t="shared" si="2"/>
        <v>1</v>
      </c>
      <c r="G27" s="8">
        <f t="shared" si="1"/>
        <v>41</v>
      </c>
    </row>
    <row r="28" spans="1:7" ht="16.5">
      <c r="A28" s="9" t="str">
        <f t="array" ref="A28">INDEX(联盟系统DKP榜单!A:A,SMALL(IF(联盟系统DKP榜单!$B$2:$B$600="双生逐梦",ROW($2:$600),603),ROW(联盟系统DKP榜单!A27)))&amp;""</f>
        <v xml:space="preserve">茉莉丨清茶   </v>
      </c>
      <c r="B28" s="4">
        <f>VLOOKUP(A28,联盟系统DKP榜单!A$1:C$598,3,FALSE)+IF(ISNA(VLOOKUP(A28,历史结余DKP!A$1:B$599,2,0)),0,VLOOKUP(A28,历史结余DKP!A$1:B$599,2,0))</f>
        <v>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0</v>
      </c>
      <c r="F28" s="20">
        <f t="shared" si="2"/>
        <v>0</v>
      </c>
      <c r="G28" s="8">
        <f t="shared" si="1"/>
        <v>0</v>
      </c>
    </row>
    <row r="29" spans="1:7" ht="16.5">
      <c r="A29" s="9" t="str">
        <f t="array" ref="A29">INDEX(联盟系统DKP榜单!A:A,SMALL(IF(联盟系统DKP榜单!$B$2:$B$600="双生逐梦",ROW($2:$600),603),ROW(联盟系统DKP榜单!A28)))&amp;""</f>
        <v xml:space="preserve">苹果树苹果   </v>
      </c>
      <c r="B29" s="4">
        <f>VLOOKUP(A29,联盟系统DKP榜单!A$1:C$598,3,FALSE)+IF(ISNA(VLOOKUP(A29,历史结余DKP!A$1:B$599,2,0)),0,VLOOKUP(A29,历史结余DKP!A$1:B$599,2,0))</f>
        <v>35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35</v>
      </c>
      <c r="F29" s="20">
        <f t="shared" si="2"/>
        <v>0.01</v>
      </c>
      <c r="G29" s="8">
        <f t="shared" si="1"/>
        <v>19</v>
      </c>
    </row>
    <row r="30" spans="1:7" ht="16.5">
      <c r="A30" s="9" t="str">
        <f t="array" ref="A30">INDEX(联盟系统DKP榜单!A:A,SMALL(IF(联盟系统DKP榜单!$B$2:$B$600="双生逐梦",ROW($2:$600),603),ROW(联盟系统DKP榜单!A29)))&amp;""</f>
        <v xml:space="preserve">花炮炮炮炮   </v>
      </c>
      <c r="B30" s="4">
        <f>VLOOKUP(A30,联盟系统DKP榜单!A$1:C$598,3,FALSE)+IF(ISNA(VLOOKUP(A30,历史结余DKP!A$1:B$599,2,0)),0,VLOOKUP(A30,历史结余DKP!A$1:B$599,2,0))</f>
        <v>40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40</v>
      </c>
      <c r="F30" s="20">
        <f t="shared" si="2"/>
        <v>0.01</v>
      </c>
      <c r="G30" s="8">
        <f t="shared" si="1"/>
        <v>24</v>
      </c>
    </row>
    <row r="31" spans="1:7" ht="16.5">
      <c r="A31" s="9" t="str">
        <f t="array" ref="A31">INDEX(联盟系统DKP榜单!A:A,SMALL(IF(联盟系统DKP榜单!$B$2:$B$600="双生逐梦",ROW($2:$600),603),ROW(联盟系统DKP榜单!A30)))&amp;""</f>
        <v xml:space="preserve">聚破  </v>
      </c>
      <c r="B31" s="4">
        <f>VLOOKUP(A31,联盟系统DKP榜单!A$1:C$598,3,FALSE)+IF(ISNA(VLOOKUP(A31,历史结余DKP!A$1:B$599,2,0)),0,VLOOKUP(A31,历史结余DKP!A$1:B$599,2,0))</f>
        <v>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0</v>
      </c>
      <c r="F31" s="20">
        <f t="shared" si="2"/>
        <v>0</v>
      </c>
      <c r="G31" s="8">
        <f t="shared" si="1"/>
        <v>0</v>
      </c>
    </row>
    <row r="32" spans="1:7" ht="16.5">
      <c r="A32" s="9" t="str">
        <f t="array" ref="A32">INDEX(联盟系统DKP榜单!A:A,SMALL(IF(联盟系统DKP榜单!$B$2:$B$600="双生逐梦",ROW($2:$600),603),ROW(联盟系统DKP榜单!A31)))&amp;""</f>
        <v xml:space="preserve">红经  </v>
      </c>
      <c r="B32" s="4">
        <f>VLOOKUP(A32,联盟系统DKP榜单!A$1:C$598,3,FALSE)+IF(ISNA(VLOOKUP(A32,历史结余DKP!A$1:B$599,2,0)),0,VLOOKUP(A32,历史结余DKP!A$1:B$599,2,0))</f>
        <v>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0</v>
      </c>
      <c r="F32" s="20">
        <f t="shared" si="2"/>
        <v>0</v>
      </c>
      <c r="G32" s="8">
        <f t="shared" si="1"/>
        <v>0</v>
      </c>
    </row>
    <row r="33" spans="1:7" ht="16.5">
      <c r="A33" s="9" t="str">
        <f t="array" ref="A33">INDEX(联盟系统DKP榜单!A:A,SMALL(IF(联盟系统DKP榜单!$B$2:$B$600="双生逐梦",ROW($2:$600),603),ROW(联盟系统DKP榜单!A32)))&amp;""</f>
        <v xml:space="preserve">素蝶  </v>
      </c>
      <c r="B33" s="4">
        <f>VLOOKUP(A33,联盟系统DKP榜单!A$1:C$598,3,FALSE)+IF(ISNA(VLOOKUP(A33,历史结余DKP!A$1:B$599,2,0)),0,VLOOKUP(A33,历史结余DKP!A$1:B$599,2,0))</f>
        <v>145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145</v>
      </c>
      <c r="F33" s="20">
        <f t="shared" si="2"/>
        <v>2</v>
      </c>
      <c r="G33" s="8">
        <f t="shared" si="1"/>
        <v>45</v>
      </c>
    </row>
    <row r="34" spans="1:7" ht="16.5">
      <c r="A34" s="9" t="str">
        <f t="array" ref="A34">INDEX(联盟系统DKP榜单!A:A,SMALL(IF(联盟系统DKP榜单!$B$2:$B$600="双生逐梦",ROW($2:$600),603),ROW(联盟系统DKP榜单!A33)))&amp;""</f>
        <v>糖小妖ゞ</v>
      </c>
      <c r="B34" s="4">
        <f>VLOOKUP(A34,联盟系统DKP榜单!A$1:C$598,3,FALSE)+IF(ISNA(VLOOKUP(A34,历史结余DKP!A$1:B$599,2,0)),0,VLOOKUP(A34,历史结余DKP!A$1:B$599,2,0))</f>
        <v>32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32</v>
      </c>
      <c r="F34" s="20">
        <f t="shared" si="2"/>
        <v>0.01</v>
      </c>
      <c r="G34" s="8">
        <f t="shared" ref="G34:G65" si="4">IF(F34=0.01,E34-16,E34-F34*50)</f>
        <v>16</v>
      </c>
    </row>
    <row r="35" spans="1:7" ht="16.5">
      <c r="A35" s="9" t="str">
        <f t="array" ref="A35">INDEX(联盟系统DKP榜单!A:A,SMALL(IF(联盟系统DKP榜单!$B$2:$B$600="双生逐梦",ROW($2:$600),603),ROW(联盟系统DKP榜单!A34)))&amp;""</f>
        <v>精铁大侠</v>
      </c>
      <c r="B35" s="4">
        <f>VLOOKUP(A35,联盟系统DKP榜单!A$1:C$598,3,FALSE)+IF(ISNA(VLOOKUP(A35,历史结余DKP!A$1:B$599,2,0)),0,VLOOKUP(A35,历史结余DKP!A$1:B$599,2,0))</f>
        <v>58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58</v>
      </c>
      <c r="F35" s="20">
        <f t="shared" si="2"/>
        <v>0.01</v>
      </c>
      <c r="G35" s="8">
        <f t="shared" si="4"/>
        <v>42</v>
      </c>
    </row>
    <row r="36" spans="1:7" ht="16.5">
      <c r="A36" s="9" t="str">
        <f t="array" ref="A36">INDEX(联盟系统DKP榜单!A:A,SMALL(IF(联盟系统DKP榜单!$B$2:$B$600="双生逐梦",ROW($2:$600),603),ROW(联盟系统DKP榜单!A35)))&amp;""</f>
        <v xml:space="preserve">筱韵丶 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INDEX(联盟系统DKP榜单!A:A,SMALL(IF(联盟系统DKP榜单!$B$2:$B$600="双生逐梦",ROW($2:$600),603),ROW(联盟系统DKP榜单!A36)))&amp;""</f>
        <v xml:space="preserve">笛七哟 </v>
      </c>
      <c r="B37" s="4">
        <f>VLOOKUP(A37,联盟系统DKP榜单!A$1:C$598,3,FALSE)+IF(ISNA(VLOOKUP(A37,历史结余DKP!A$1:B$599,2,0)),0,VLOOKUP(A37,历史结余DKP!A$1:B$599,2,0))</f>
        <v>5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5</v>
      </c>
      <c r="F37" s="20">
        <f t="shared" si="2"/>
        <v>0</v>
      </c>
      <c r="G37" s="8">
        <f t="shared" si="4"/>
        <v>5</v>
      </c>
    </row>
    <row r="38" spans="1:7" ht="16.5">
      <c r="A38" s="9" t="str">
        <f t="array" ref="A38">INDEX(联盟系统DKP榜单!A:A,SMALL(IF(联盟系统DKP榜单!$B$2:$B$600="双生逐梦",ROW($2:$600),603),ROW(联盟系统DKP榜单!A37)))&amp;""</f>
        <v xml:space="preserve">空阑珊 </v>
      </c>
      <c r="B38" s="4">
        <f>VLOOKUP(A38,联盟系统DKP榜单!A$1:C$598,3,FALSE)+IF(ISNA(VLOOKUP(A38,历史结余DKP!A$1:B$599,2,0)),0,VLOOKUP(A38,历史结余DKP!A$1:B$599,2,0))</f>
        <v>75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75</v>
      </c>
      <c r="F38" s="20">
        <f t="shared" si="2"/>
        <v>1</v>
      </c>
      <c r="G38" s="8">
        <f t="shared" si="4"/>
        <v>25</v>
      </c>
    </row>
    <row r="39" spans="1:7" ht="16.5">
      <c r="A39" s="9" t="str">
        <f t="array" ref="A39">INDEX(联盟系统DKP榜单!A:A,SMALL(IF(联盟系统DKP榜单!$B$2:$B$600="双生逐梦",ROW($2:$600),603),ROW(联盟系统DKP榜单!A38)))&amp;""</f>
        <v xml:space="preserve">穆洛晗 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0</v>
      </c>
      <c r="F39" s="20">
        <f t="shared" si="2"/>
        <v>0</v>
      </c>
      <c r="G39" s="8">
        <f t="shared" si="4"/>
        <v>0</v>
      </c>
    </row>
    <row r="40" spans="1:7" ht="16.5">
      <c r="A40" s="9" t="str">
        <f t="array" ref="A40">INDEX(联盟系统DKP榜单!A:A,SMALL(IF(联盟系统DKP榜单!$B$2:$B$600="双生逐梦",ROW($2:$600),603),ROW(联盟系统DKP榜单!A39)))&amp;""</f>
        <v>种豆得瓜</v>
      </c>
      <c r="B40" s="4">
        <f>VLOOKUP(A40,联盟系统DKP榜单!A$1:C$598,3,FALSE)+IF(ISNA(VLOOKUP(A40,历史结余DKP!A$1:B$599,2,0)),0,VLOOKUP(A40,历史结余DKP!A$1:B$599,2,0))</f>
        <v>124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124</v>
      </c>
      <c r="F40" s="20">
        <f t="shared" si="2"/>
        <v>2</v>
      </c>
      <c r="G40" s="8">
        <f t="shared" si="4"/>
        <v>24</v>
      </c>
    </row>
    <row r="41" spans="1:7" ht="16.5">
      <c r="A41" s="9" t="str">
        <f t="array" ref="A41">INDEX(联盟系统DKP榜单!A:A,SMALL(IF(联盟系统DKP榜单!$B$2:$B$600="双生逐梦",ROW($2:$600),603),ROW(联盟系统DKP榜单!A40)))&amp;""</f>
        <v xml:space="preserve">神荼夜 </v>
      </c>
      <c r="B41" s="4">
        <f>VLOOKUP(A41,联盟系统DKP榜单!A$1:C$598,3,FALSE)+IF(ISNA(VLOOKUP(A41,历史结余DKP!A$1:B$599,2,0)),0,VLOOKUP(A41,历史结余DKP!A$1:B$599,2,0))</f>
        <v>30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30</v>
      </c>
      <c r="F41" s="20">
        <f t="shared" si="2"/>
        <v>0.01</v>
      </c>
      <c r="G41" s="8">
        <f t="shared" si="4"/>
        <v>14</v>
      </c>
    </row>
    <row r="42" spans="1:7" ht="16.5">
      <c r="A42" s="9" t="str">
        <f t="array" ref="A42">INDEX(联盟系统DKP榜单!A:A,SMALL(IF(联盟系统DKP榜单!$B$2:$B$600="双生逐梦",ROW($2:$600),603),ROW(联盟系统DKP榜单!A41)))&amp;""</f>
        <v xml:space="preserve">神威威威威威丶 </v>
      </c>
      <c r="B42" s="4">
        <f>VLOOKUP(A42,联盟系统DKP榜单!A$1:C$598,3,FALSE)+IF(ISNA(VLOOKUP(A42,历史结余DKP!A$1:B$599,2,0)),0,VLOOKUP(A42,历史结余DKP!A$1:B$599,2,0))</f>
        <v>115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115</v>
      </c>
      <c r="F42" s="20">
        <f t="shared" si="2"/>
        <v>1</v>
      </c>
      <c r="G42" s="8">
        <f t="shared" si="4"/>
        <v>65</v>
      </c>
    </row>
    <row r="43" spans="1:7" ht="16.5">
      <c r="A43" s="9" t="str">
        <f t="array" ref="A43">INDEX(联盟系统DKP榜单!A:A,SMALL(IF(联盟系统DKP榜单!$B$2:$B$600="双生逐梦",ROW($2:$600),603),ROW(联盟系统DKP榜单!A42)))&amp;""</f>
        <v xml:space="preserve">碧眼狐狸、赵四 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0</v>
      </c>
      <c r="F43" s="20">
        <f t="shared" si="2"/>
        <v>0</v>
      </c>
      <c r="G43" s="8">
        <f t="shared" si="4"/>
        <v>0</v>
      </c>
    </row>
    <row r="44" spans="1:7" ht="16.5">
      <c r="A44" s="9" t="str">
        <f t="array" ref="A44">INDEX(联盟系统DKP榜单!A:A,SMALL(IF(联盟系统DKP榜单!$B$2:$B$600="双生逐梦",ROW($2:$600),603),ROW(联盟系统DKP榜单!A43)))&amp;""</f>
        <v xml:space="preserve">破穿  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0</v>
      </c>
      <c r="F44" s="20">
        <f t="shared" si="2"/>
        <v>0</v>
      </c>
      <c r="G44" s="8">
        <f t="shared" si="4"/>
        <v>0</v>
      </c>
    </row>
    <row r="45" spans="1:7" ht="16.5">
      <c r="A45" s="9" t="str">
        <f t="array" ref="A45">INDEX(联盟系统DKP榜单!A:A,SMALL(IF(联盟系统DKP榜单!$B$2:$B$600="双生逐梦",ROW($2:$600),603),ROW(联盟系统DKP榜单!A44)))&amp;""</f>
        <v xml:space="preserve">_x0001__x0001_相见难   </v>
      </c>
      <c r="B45" s="4">
        <f>VLOOKUP(A45,联盟系统DKP榜单!A$1:C$598,3,FALSE)+IF(ISNA(VLOOKUP(A45,历史结余DKP!A$1:B$599,2,0)),0,VLOOKUP(A45,历史结余DKP!A$1:B$599,2,0))</f>
        <v>187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187</v>
      </c>
      <c r="F45" s="20">
        <f t="shared" si="2"/>
        <v>3</v>
      </c>
      <c r="G45" s="8">
        <f t="shared" si="4"/>
        <v>37</v>
      </c>
    </row>
    <row r="46" spans="1:7" ht="16.5">
      <c r="A46" s="9" t="str">
        <f t="array" ref="A46">INDEX(联盟系统DKP榜单!A:A,SMALL(IF(联盟系统DKP榜单!$B$2:$B$600="双生逐梦",ROW($2:$600),603),ROW(联盟系统DKP榜单!A45)))&amp;""</f>
        <v xml:space="preserve">白素。 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0</v>
      </c>
      <c r="F46" s="20">
        <f t="shared" si="2"/>
        <v>0</v>
      </c>
      <c r="G46" s="8">
        <f t="shared" si="4"/>
        <v>0</v>
      </c>
    </row>
    <row r="47" spans="1:7" ht="16.5">
      <c r="A47" s="9" t="str">
        <f t="array" ref="A47">INDEX(联盟系统DKP榜单!A:A,SMALL(IF(联盟系统DKP榜单!$B$2:$B$600="双生逐梦",ROW($2:$600),603),ROW(联盟系统DKP榜单!A46)))&amp;""</f>
        <v>登峰问剑</v>
      </c>
      <c r="B47" s="4">
        <f>VLOOKUP(A47,联盟系统DKP榜单!A$1:C$598,3,FALSE)+IF(ISNA(VLOOKUP(A47,历史结余DKP!A$1:B$599,2,0)),0,VLOOKUP(A47,历史结余DKP!A$1:B$599,2,0))</f>
        <v>20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20</v>
      </c>
      <c r="F47" s="20">
        <f t="shared" si="2"/>
        <v>0.01</v>
      </c>
      <c r="G47" s="8">
        <f t="shared" si="4"/>
        <v>4</v>
      </c>
    </row>
    <row r="48" spans="1:7" ht="16.5">
      <c r="A48" s="9" t="str">
        <f t="array" ref="A48">INDEX(联盟系统DKP榜单!A:A,SMALL(IF(联盟系统DKP榜单!$B$2:$B$600="双生逐梦",ROW($2:$600),603),ROW(联盟系统DKP榜单!A47)))&amp;""</f>
        <v xml:space="preserve">痞子李 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0</v>
      </c>
      <c r="F48" s="20">
        <f t="shared" si="2"/>
        <v>0</v>
      </c>
      <c r="G48" s="8">
        <f t="shared" si="4"/>
        <v>0</v>
      </c>
    </row>
    <row r="49" spans="1:7" ht="16.5">
      <c r="A49" s="9" t="str">
        <f t="array" ref="A49">INDEX(联盟系统DKP榜单!A:A,SMALL(IF(联盟系统DKP榜单!$B$2:$B$600="双生逐梦",ROW($2:$600),603),ROW(联盟系统DKP榜单!A48)))&amp;""</f>
        <v xml:space="preserve">甄舞  </v>
      </c>
      <c r="B49" s="4">
        <f>VLOOKUP(A49,联盟系统DKP榜单!A$1:C$598,3,FALSE)+IF(ISNA(VLOOKUP(A49,历史结余DKP!A$1:B$599,2,0)),0,VLOOKUP(A49,历史结余DKP!A$1:B$599,2,0))</f>
        <v>21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21</v>
      </c>
      <c r="F49" s="20">
        <f t="shared" si="2"/>
        <v>0.01</v>
      </c>
      <c r="G49" s="8">
        <f t="shared" si="4"/>
        <v>5</v>
      </c>
    </row>
    <row r="50" spans="1:7" ht="16.5">
      <c r="A50" s="9" t="str">
        <f t="array" ref="A50">INDEX(联盟系统DKP榜单!A:A,SMALL(IF(联盟系统DKP榜单!$B$2:$B$600="双生逐梦",ROW($2:$600),603),ROW(联盟系统DKP榜单!A49)))&amp;""</f>
        <v>独孤晴千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0</v>
      </c>
      <c r="F50" s="20">
        <f t="shared" si="2"/>
        <v>0</v>
      </c>
      <c r="G50" s="8">
        <f t="shared" si="4"/>
        <v>0</v>
      </c>
    </row>
    <row r="51" spans="1:7" ht="16.5">
      <c r="A51" s="9" t="str">
        <f t="array" ref="A51">INDEX(联盟系统DKP榜单!A:A,SMALL(IF(联盟系统DKP榜单!$B$2:$B$600="双生逐梦",ROW($2:$600),603),ROW(联盟系统DKP榜单!A50)))&amp;""</f>
        <v xml:space="preserve">牛奶奶奶奶   </v>
      </c>
      <c r="B51" s="4">
        <f>VLOOKUP(A51,联盟系统DKP榜单!A$1:C$598,3,FALSE)+IF(ISNA(VLOOKUP(A51,历史结余DKP!A$1:B$599,2,0)),0,VLOOKUP(A51,历史结余DKP!A$1:B$599,2,0))</f>
        <v>82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82</v>
      </c>
      <c r="F51" s="20">
        <f t="shared" si="2"/>
        <v>1</v>
      </c>
      <c r="G51" s="8">
        <f t="shared" si="4"/>
        <v>32</v>
      </c>
    </row>
    <row r="52" spans="1:7" ht="16.5">
      <c r="A52" s="9" t="str">
        <f t="array" ref="A52">INDEX(联盟系统DKP榜单!A:A,SMALL(IF(联盟系统DKP榜单!$B$2:$B$600="双生逐梦",ROW($2:$600),603),ROW(联盟系统DKP榜单!A51)))&amp;""</f>
        <v>灬雨魅灬</v>
      </c>
      <c r="B52" s="4">
        <f>VLOOKUP(A52,联盟系统DKP榜单!A$1:C$598,3,FALSE)+IF(ISNA(VLOOKUP(A52,历史结余DKP!A$1:B$599,2,0)),0,VLOOKUP(A52,历史结余DKP!A$1:B$599,2,0))</f>
        <v>10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10</v>
      </c>
      <c r="F52" s="20">
        <f t="shared" si="2"/>
        <v>0</v>
      </c>
      <c r="G52" s="8">
        <f t="shared" si="4"/>
        <v>10</v>
      </c>
    </row>
    <row r="53" spans="1:7" ht="16.5">
      <c r="A53" s="9" t="str">
        <f t="array" ref="A53">INDEX(联盟系统DKP榜单!A:A,SMALL(IF(联盟系统DKP榜单!$B$2:$B$600="双生逐梦",ROW($2:$600),603),ROW(联盟系统DKP榜单!A52)))&amp;""</f>
        <v xml:space="preserve">澪澪  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0</v>
      </c>
      <c r="F53" s="20">
        <f t="shared" si="2"/>
        <v>0</v>
      </c>
      <c r="G53" s="8">
        <f t="shared" si="4"/>
        <v>0</v>
      </c>
    </row>
    <row r="54" spans="1:7" ht="16.5">
      <c r="A54" s="9" t="str">
        <f t="array" ref="A54">INDEX(联盟系统DKP榜单!A:A,SMALL(IF(联盟系统DKP榜单!$B$2:$B$600="双生逐梦",ROW($2:$600),603),ROW(联盟系统DKP榜单!A53)))&amp;""</f>
        <v>渺渺淅淅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0</v>
      </c>
      <c r="F54" s="20">
        <f t="shared" si="2"/>
        <v>0</v>
      </c>
      <c r="G54" s="8">
        <f t="shared" si="4"/>
        <v>0</v>
      </c>
    </row>
    <row r="55" spans="1:7" ht="16.5">
      <c r="A55" s="9" t="str">
        <f t="array" ref="A55">INDEX(联盟系统DKP榜单!A:A,SMALL(IF(联盟系统DKP榜单!$B$2:$B$600="双生逐梦",ROW($2:$600),603),ROW(联盟系统DKP榜单!A54)))&amp;""</f>
        <v>温岚若忆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0</v>
      </c>
      <c r="F55" s="20">
        <f t="shared" si="2"/>
        <v>0</v>
      </c>
      <c r="G55" s="8">
        <f t="shared" si="4"/>
        <v>0</v>
      </c>
    </row>
    <row r="56" spans="1:7" ht="16.5">
      <c r="A56" s="9" t="str">
        <f t="array" ref="A56">INDEX(联盟系统DKP榜单!A:A,SMALL(IF(联盟系统DKP榜单!$B$2:$B$600="双生逐梦",ROW($2:$600),603),ROW(联盟系统DKP榜单!A55)))&amp;""</f>
        <v>清水白兔</v>
      </c>
      <c r="B56" s="4">
        <f>VLOOKUP(A56,联盟系统DKP榜单!A$1:C$598,3,FALSE)+IF(ISNA(VLOOKUP(A56,历史结余DKP!A$1:B$599,2,0)),0,VLOOKUP(A56,历史结余DKP!A$1:B$599,2,0))</f>
        <v>5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5</v>
      </c>
      <c r="F56" s="20">
        <f t="shared" si="2"/>
        <v>0</v>
      </c>
      <c r="G56" s="8">
        <f t="shared" si="4"/>
        <v>5</v>
      </c>
    </row>
    <row r="57" spans="1:7" ht="16.5">
      <c r="A57" s="9" t="str">
        <f t="array" ref="A57">INDEX(联盟系统DKP榜单!A:A,SMALL(IF(联盟系统DKP榜单!$B$2:$B$600="双生逐梦",ROW($2:$600),603),ROW(联盟系统DKP榜单!A56)))&amp;""</f>
        <v>浮生半日</v>
      </c>
      <c r="B57" s="4">
        <f>VLOOKUP(A57,联盟系统DKP榜单!A$1:C$598,3,FALSE)+IF(ISNA(VLOOKUP(A57,历史结余DKP!A$1:B$599,2,0)),0,VLOOKUP(A57,历史结余DKP!A$1:B$599,2,0))</f>
        <v>122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122</v>
      </c>
      <c r="F57" s="20">
        <f t="shared" si="2"/>
        <v>2</v>
      </c>
      <c r="G57" s="8">
        <f t="shared" si="4"/>
        <v>22</v>
      </c>
    </row>
    <row r="58" spans="1:7" ht="16.5">
      <c r="A58" s="9" t="str">
        <f t="array" ref="A58">INDEX(联盟系统DKP榜单!A:A,SMALL(IF(联盟系统DKP榜单!$B$2:$B$600="双生逐梦",ROW($2:$600),603),ROW(联盟系统DKP榜单!A57)))&amp;""</f>
        <v>浪迹小秦</v>
      </c>
      <c r="B58" s="4">
        <f>VLOOKUP(A58,联盟系统DKP榜单!A$1:C$598,3,FALSE)+IF(ISNA(VLOOKUP(A58,历史结余DKP!A$1:B$599,2,0)),0,VLOOKUP(A58,历史结余DKP!A$1:B$599,2,0))</f>
        <v>382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40</v>
      </c>
      <c r="E58" s="20">
        <f t="shared" si="3"/>
        <v>422</v>
      </c>
      <c r="F58" s="20">
        <f t="shared" si="2"/>
        <v>6</v>
      </c>
      <c r="G58" s="8">
        <f t="shared" si="4"/>
        <v>122</v>
      </c>
    </row>
    <row r="59" spans="1:7" ht="16.5">
      <c r="A59" s="9" t="str">
        <f t="array" ref="A59">INDEX(联盟系统DKP榜单!A:A,SMALL(IF(联盟系统DKP榜单!$B$2:$B$600="双生逐梦",ROW($2:$600),603),ROW(联盟系统DKP榜单!A58)))&amp;""</f>
        <v xml:space="preserve">浅丶我爱吃鸡  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0</v>
      </c>
      <c r="F59" s="20">
        <f t="shared" si="2"/>
        <v>0</v>
      </c>
      <c r="G59" s="8">
        <f t="shared" si="4"/>
        <v>0</v>
      </c>
    </row>
    <row r="60" spans="1:7" ht="16.5">
      <c r="A60" s="9" t="str">
        <f t="array" ref="A60">INDEX(联盟系统DKP榜单!A:A,SMALL(IF(联盟系统DKP榜单!$B$2:$B$600="双生逐梦",ROW($2:$600),603),ROW(联盟系统DKP榜单!A59)))&amp;""</f>
        <v xml:space="preserve">浅丶我爱吃兔  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0</v>
      </c>
      <c r="F60" s="20">
        <f t="shared" si="2"/>
        <v>0</v>
      </c>
      <c r="G60" s="8">
        <f t="shared" si="4"/>
        <v>0</v>
      </c>
    </row>
    <row r="61" spans="1:7" ht="16.5">
      <c r="A61" s="9" t="str">
        <f t="array" ref="A61">INDEX(联盟系统DKP榜单!A:A,SMALL(IF(联盟系统DKP榜单!$B$2:$B$600="双生逐梦",ROW($2:$600),603),ROW(联盟系统DKP榜单!A60)))&amp;""</f>
        <v xml:space="preserve">法3fsgaytq               </v>
      </c>
      <c r="B61" s="4">
        <f>VLOOKUP(A61,联盟系统DKP榜单!A$1:C$598,3,FALSE)+IF(ISNA(VLOOKUP(A61,历史结余DKP!A$1:B$599,2,0)),0,VLOOKUP(A61,历史结余DKP!A$1:B$599,2,0))</f>
        <v>10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10</v>
      </c>
      <c r="F61" s="20">
        <f t="shared" si="2"/>
        <v>0</v>
      </c>
      <c r="G61" s="8">
        <f t="shared" si="4"/>
        <v>10</v>
      </c>
    </row>
    <row r="62" spans="1:7" ht="16.5">
      <c r="A62" s="9" t="str">
        <f t="array" ref="A62">INDEX(联盟系统DKP榜单!A:A,SMALL(IF(联盟系统DKP榜单!$B$2:$B$600="双生逐梦",ROW($2:$600),603),ROW(联盟系统DKP榜单!A61)))&amp;""</f>
        <v xml:space="preserve">沐伯乾 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0</v>
      </c>
      <c r="F62" s="20">
        <f t="shared" si="2"/>
        <v>0</v>
      </c>
      <c r="G62" s="8">
        <f t="shared" si="4"/>
        <v>0</v>
      </c>
    </row>
    <row r="63" spans="1:7" ht="16.5">
      <c r="A63" s="9" t="str">
        <f t="array" ref="A63">INDEX(联盟系统DKP榜单!A:A,SMALL(IF(联盟系统DKP榜单!$B$2:$B$600="双生逐梦",ROW($2:$600),603),ROW(联盟系统DKP榜单!A62)))&amp;""</f>
        <v xml:space="preserve">沐予寒 </v>
      </c>
      <c r="B63" s="4">
        <f>VLOOKUP(A63,联盟系统DKP榜单!A$1:C$598,3,FALSE)+IF(ISNA(VLOOKUP(A63,历史结余DKP!A$1:B$599,2,0)),0,VLOOKUP(A63,历史结余DKP!A$1:B$599,2,0))</f>
        <v>65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65</v>
      </c>
      <c r="F63" s="20">
        <f t="shared" si="2"/>
        <v>0.01</v>
      </c>
      <c r="G63" s="8">
        <f t="shared" si="4"/>
        <v>49</v>
      </c>
    </row>
    <row r="64" spans="1:7" ht="16.5">
      <c r="A64" s="9" t="str">
        <f t="array" ref="A64">INDEX(联盟系统DKP榜单!A:A,SMALL(IF(联盟系统DKP榜单!$B$2:$B$600="双生逐梦",ROW($2:$600),603),ROW(联盟系统DKP榜单!A63)))&amp;""</f>
        <v xml:space="preserve">武帝城老王   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0</v>
      </c>
      <c r="F64" s="20">
        <f t="shared" si="2"/>
        <v>0</v>
      </c>
      <c r="G64" s="8">
        <f t="shared" si="4"/>
        <v>0</v>
      </c>
    </row>
    <row r="65" spans="1:7" ht="16.5">
      <c r="A65" s="9" t="str">
        <f t="array" ref="A65">INDEX(联盟系统DKP榜单!A:A,SMALL(IF(联盟系统DKP榜单!$B$2:$B$600="双生逐梦",ROW($2:$600),603),ROW(联盟系统DKP榜单!A64)))&amp;""</f>
        <v>欧阳残剑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0</v>
      </c>
      <c r="F65" s="20">
        <f t="shared" si="2"/>
        <v>0</v>
      </c>
      <c r="G65" s="8">
        <f t="shared" si="4"/>
        <v>0</v>
      </c>
    </row>
    <row r="66" spans="1:7" ht="16.5">
      <c r="A66" s="9" t="str">
        <f t="array" ref="A66">INDEX(联盟系统DKP榜单!A:A,SMALL(IF(联盟系统DKP榜单!$B$2:$B$600="双生逐梦",ROW($2:$600),603),ROW(联盟系统DKP榜单!A65)))&amp;""</f>
        <v xml:space="preserve">橘央  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INDEX(联盟系统DKP榜单!A:A,SMALL(IF(联盟系统DKP榜单!$B$2:$B$600="双生逐梦",ROW($2:$600),603),ROW(联盟系统DKP榜单!A66)))&amp;""</f>
        <v xml:space="preserve">棠棠 </v>
      </c>
      <c r="B67" s="4">
        <f>VLOOKUP(A67,联盟系统DKP榜单!A$1:C$598,3,FALSE)+IF(ISNA(VLOOKUP(A67,历史结余DKP!A$1:B$599,2,0)),0,VLOOKUP(A67,历史结余DKP!A$1:B$599,2,0))</f>
        <v>40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40</v>
      </c>
      <c r="F67" s="20">
        <f t="shared" ref="F67:F130" si="7">IF(ISNA(E67),0,IF(AND(E67&gt;15,E67&lt;66),0.01,IF(E67&gt;316,6,ROUNDDOWN((E67-16)/50,0))))</f>
        <v>0.01</v>
      </c>
      <c r="G67" s="8">
        <f t="shared" si="6"/>
        <v>24</v>
      </c>
    </row>
    <row r="68" spans="1:7" ht="16.5">
      <c r="A68" s="9" t="str">
        <f t="array" ref="A68">INDEX(联盟系统DKP榜单!A:A,SMALL(IF(联盟系统DKP榜单!$B$2:$B$600="双生逐梦",ROW($2:$600),603),ROW(联盟系统DKP榜单!A67)))&amp;""</f>
        <v xml:space="preserve">梦萌棒棒糖   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INDEX(联盟系统DKP榜单!A:A,SMALL(IF(联盟系统DKP榜单!$B$2:$B$600="双生逐梦",ROW($2:$600),603),ROW(联盟系统DKP榜单!A68)))&amp;""</f>
        <v xml:space="preserve">梦寻千古香ゝ  </v>
      </c>
      <c r="B69" s="4">
        <f>VLOOKUP(A69,联盟系统DKP榜单!A$1:C$598,3,FALSE)+IF(ISNA(VLOOKUP(A69,历史结余DKP!A$1:B$599,2,0)),0,VLOOKUP(A69,历史结余DKP!A$1:B$599,2,0))</f>
        <v>120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120</v>
      </c>
      <c r="F69" s="20">
        <f t="shared" si="7"/>
        <v>2</v>
      </c>
      <c r="G69" s="8">
        <f t="shared" si="6"/>
        <v>20</v>
      </c>
    </row>
    <row r="70" spans="1:7" ht="16.5">
      <c r="A70" s="9" t="str">
        <f t="array" ref="A70">INDEX(联盟系统DKP榜单!A:A,SMALL(IF(联盟系统DKP榜单!$B$2:$B$600="双生逐梦",ROW($2:$600),603),ROW(联盟系统DKP榜单!A69)))&amp;""</f>
        <v xml:space="preserve">梦回红尘已惘然 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INDEX(联盟系统DKP榜单!A:A,SMALL(IF(联盟系统DKP榜单!$B$2:$B$600="双生逐梦",ROW($2:$600),603),ROW(联盟系统DKP榜单!A70)))&amp;""</f>
        <v xml:space="preserve">梦回千里只为她 </v>
      </c>
      <c r="B71" s="4">
        <f>VLOOKUP(A71,联盟系统DKP榜单!A$1:C$598,3,FALSE)+IF(ISNA(VLOOKUP(A71,历史结余DKP!A$1:B$599,2,0)),0,VLOOKUP(A71,历史结余DKP!A$1:B$599,2,0))</f>
        <v>5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5</v>
      </c>
      <c r="F71" s="20">
        <f t="shared" si="7"/>
        <v>0</v>
      </c>
      <c r="G71" s="8">
        <f t="shared" si="6"/>
        <v>5</v>
      </c>
    </row>
    <row r="72" spans="1:7" ht="16.5">
      <c r="A72" s="9" t="str">
        <f t="array" ref="A72">INDEX(联盟系统DKP榜单!A:A,SMALL(IF(联盟系统DKP榜单!$B$2:$B$600="双生逐梦",ROW($2:$600),603),ROW(联盟系统DKP榜单!A71)))&amp;""</f>
        <v xml:space="preserve">梦九哟 </v>
      </c>
      <c r="B72" s="4">
        <f>VLOOKUP(A72,联盟系统DKP榜单!A$1:C$598,3,FALSE)+IF(ISNA(VLOOKUP(A72,历史结余DKP!A$1:B$599,2,0)),0,VLOOKUP(A72,历史结余DKP!A$1:B$599,2,0))</f>
        <v>5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5</v>
      </c>
      <c r="F72" s="20">
        <f t="shared" si="7"/>
        <v>0</v>
      </c>
      <c r="G72" s="8">
        <f t="shared" si="6"/>
        <v>5</v>
      </c>
    </row>
    <row r="73" spans="1:7" ht="16.5">
      <c r="A73" s="9" t="str">
        <f t="array" ref="A73">INDEX(联盟系统DKP榜单!A:A,SMALL(IF(联盟系统DKP榜单!$B$2:$B$600="双生逐梦",ROW($2:$600),603),ROW(联盟系统DKP榜单!A72)))&amp;""</f>
        <v xml:space="preserve">柏烛  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0</v>
      </c>
      <c r="F73" s="20">
        <f t="shared" si="7"/>
        <v>0</v>
      </c>
      <c r="G73" s="8">
        <f t="shared" si="6"/>
        <v>0</v>
      </c>
    </row>
    <row r="74" spans="1:7" ht="16.5">
      <c r="A74" s="9" t="str">
        <f t="array" ref="A74">INDEX(联盟系统DKP榜单!A:A,SMALL(IF(联盟系统DKP榜单!$B$2:$B$600="双生逐梦",ROW($2:$600),603),ROW(联盟系统DKP榜单!A73)))&amp;""</f>
        <v xml:space="preserve">杜若つ </v>
      </c>
      <c r="B74" s="4">
        <f>VLOOKUP(A74,联盟系统DKP榜单!A$1:C$598,3,FALSE)+IF(ISNA(VLOOKUP(A74,历史结余DKP!A$1:B$599,2,0)),0,VLOOKUP(A74,历史结余DKP!A$1:B$599,2,0))</f>
        <v>75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75</v>
      </c>
      <c r="F74" s="20">
        <f t="shared" si="7"/>
        <v>1</v>
      </c>
      <c r="G74" s="8">
        <f t="shared" si="6"/>
        <v>25</v>
      </c>
    </row>
    <row r="75" spans="1:7" ht="16.5">
      <c r="A75" s="9" t="str">
        <f t="array" ref="A75">INDEX(联盟系统DKP榜单!A:A,SMALL(IF(联盟系统DKP榜单!$B$2:$B$600="双生逐梦",ROW($2:$600),603),ROW(联盟系统DKP榜单!A74)))&amp;""</f>
        <v>李红尘丶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INDEX(联盟系统DKP榜单!A:A,SMALL(IF(联盟系统DKP榜单!$B$2:$B$600="双生逐梦",ROW($2:$600),603),ROW(联盟系统DKP榜单!A75)))&amp;""</f>
        <v xml:space="preserve">机智的兰兰   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INDEX(联盟系统DKP榜单!A:A,SMALL(IF(联盟系统DKP榜单!$B$2:$B$600="双生逐梦",ROW($2:$600),603),ROW(联盟系统DKP榜单!A76)))&amp;""</f>
        <v xml:space="preserve">机智勇敢的小珞 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INDEX(联盟系统DKP榜单!A:A,SMALL(IF(联盟系统DKP榜单!$B$2:$B$600="双生逐梦",ROW($2:$600),603),ROW(联盟系统DKP榜单!A77)))&amp;""</f>
        <v xml:space="preserve">未来斗战士   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INDEX(联盟系统DKP榜单!A:A,SMALL(IF(联盟系统DKP榜单!$B$2:$B$600="双生逐梦",ROW($2:$600),603),ROW(联盟系统DKP榜单!A78)))&amp;""</f>
        <v xml:space="preserve">月夜城 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INDEX(联盟系统DKP榜单!A:A,SMALL(IF(联盟系统DKP榜单!$B$2:$B$600="双生逐梦",ROW($2:$600),603),ROW(联盟系统DKP榜单!A79)))&amp;""</f>
        <v xml:space="preserve">晚下  </v>
      </c>
      <c r="B80" s="4">
        <f>VLOOKUP(A80,联盟系统DKP榜单!A$1:C$598,3,FALSE)+IF(ISNA(VLOOKUP(A80,历史结余DKP!A$1:B$599,2,0)),0,VLOOKUP(A80,历史结余DKP!A$1:B$599,2,0))</f>
        <v>122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122</v>
      </c>
      <c r="F80" s="20">
        <f t="shared" si="7"/>
        <v>2</v>
      </c>
      <c r="G80" s="8">
        <f t="shared" si="6"/>
        <v>22</v>
      </c>
    </row>
    <row r="81" spans="1:7" ht="16.5">
      <c r="A81" s="9" t="str">
        <f t="array" ref="A81">INDEX(联盟系统DKP榜单!A:A,SMALL(IF(联盟系统DKP榜单!$B$2:$B$600="双生逐梦",ROW($2:$600),603),ROW(联盟系统DKP榜单!A80)))&amp;""</f>
        <v xml:space="preserve">时钟轻摇孤独  </v>
      </c>
      <c r="B81" s="4">
        <f>VLOOKUP(A81,联盟系统DKP榜单!A$1:C$598,3,FALSE)+IF(ISNA(VLOOKUP(A81,历史结余DKP!A$1:B$599,2,0)),0,VLOOKUP(A81,历史结余DKP!A$1:B$599,2,0))</f>
        <v>75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75</v>
      </c>
      <c r="F81" s="20">
        <f t="shared" si="7"/>
        <v>1</v>
      </c>
      <c r="G81" s="8">
        <f t="shared" si="6"/>
        <v>25</v>
      </c>
    </row>
    <row r="82" spans="1:7" ht="16.5">
      <c r="A82" s="9" t="str">
        <f t="array" ref="A82">INDEX(联盟系统DKP榜单!A:A,SMALL(IF(联盟系统DKP榜单!$B$2:$B$600="双生逐梦",ROW($2:$600),603),ROW(联盟系统DKP榜单!A81)))&amp;""</f>
        <v>折扇很帅</v>
      </c>
      <c r="B82" s="4">
        <f>VLOOKUP(A82,联盟系统DKP榜单!A$1:C$598,3,FALSE)+IF(ISNA(VLOOKUP(A82,历史结余DKP!A$1:B$599,2,0)),0,VLOOKUP(A82,历史结余DKP!A$1:B$599,2,0))</f>
        <v>116</v>
      </c>
      <c r="C82" s="20">
        <f>50*COUNTIF(帮战总榜!A$1:AB$150,$A82)-40*COUNTIF('掠夺(系统榜单)'!A$1:AB$150,$A82)</f>
        <v>-40</v>
      </c>
      <c r="D82" s="20">
        <f>20*COUNTIF('YY统计(掠夺+各类活动)'!A$2:M$150,$A82)</f>
        <v>0</v>
      </c>
      <c r="E82" s="20">
        <f t="shared" si="5"/>
        <v>76</v>
      </c>
      <c r="F82" s="20">
        <f t="shared" si="7"/>
        <v>1</v>
      </c>
      <c r="G82" s="8">
        <f t="shared" si="6"/>
        <v>26</v>
      </c>
    </row>
    <row r="83" spans="1:7" ht="16.5">
      <c r="A83" s="9" t="str">
        <f t="array" ref="A83">INDEX(联盟系统DKP榜单!A:A,SMALL(IF(联盟系统DKP榜单!$B$2:$B$600="双生逐梦",ROW($2:$600),603),ROW(联盟系统DKP榜单!A82)))&amp;""</f>
        <v xml:space="preserve">我是贱贱的小弟 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INDEX(联盟系统DKP榜单!A:A,SMALL(IF(联盟系统DKP榜单!$B$2:$B$600="双生逐梦",ROW($2:$600),603),ROW(联盟系统DKP榜单!A83)))&amp;""</f>
        <v xml:space="preserve">我是农村人，  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INDEX(联盟系统DKP榜单!A:A,SMALL(IF(联盟系统DKP榜单!$B$2:$B$600="双生逐梦",ROW($2:$600),603),ROW(联盟系统DKP榜单!A84)))&amp;""</f>
        <v xml:space="preserve">我就不讲道理哼 </v>
      </c>
      <c r="B85" s="4">
        <f>VLOOKUP(A85,联盟系统DKP榜单!A$1:C$598,3,FALSE)+IF(ISNA(VLOOKUP(A85,历史结余DKP!A$1:B$599,2,0)),0,VLOOKUP(A85,历史结余DKP!A$1:B$599,2,0))</f>
        <v>211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211</v>
      </c>
      <c r="F85" s="20">
        <f t="shared" si="7"/>
        <v>3</v>
      </c>
      <c r="G85" s="8">
        <f t="shared" si="6"/>
        <v>61</v>
      </c>
    </row>
    <row r="86" spans="1:7" ht="16.5">
      <c r="A86" s="9" t="str">
        <f t="array" ref="A86">INDEX(联盟系统DKP榜单!A:A,SMALL(IF(联盟系统DKP榜单!$B$2:$B$600="双生逐梦",ROW($2:$600),603),ROW(联盟系统DKP榜单!A85)))&amp;""</f>
        <v xml:space="preserve">懒扶、 </v>
      </c>
      <c r="B86" s="4">
        <f>VLOOKUP(A86,联盟系统DKP榜单!A$1:C$598,3,FALSE)+IF(ISNA(VLOOKUP(A86,历史结余DKP!A$1:B$599,2,0)),0,VLOOKUP(A86,历史结余DKP!A$1:B$599,2,0))</f>
        <v>65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65</v>
      </c>
      <c r="F86" s="20">
        <f t="shared" si="7"/>
        <v>0.01</v>
      </c>
      <c r="G86" s="8">
        <f t="shared" si="6"/>
        <v>49</v>
      </c>
    </row>
    <row r="87" spans="1:7" ht="16.5">
      <c r="A87" s="9" t="str">
        <f t="array" ref="A87">INDEX(联盟系统DKP榜单!A:A,SMALL(IF(联盟系统DKP榜单!$B$2:$B$600="双生逐梦",ROW($2:$600),603),ROW(联盟系统DKP榜单!A86)))&amp;""</f>
        <v xml:space="preserve">慕落弦 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0</v>
      </c>
      <c r="F87" s="20">
        <f t="shared" si="7"/>
        <v>0</v>
      </c>
      <c r="G87" s="8">
        <f t="shared" si="6"/>
        <v>0</v>
      </c>
    </row>
    <row r="88" spans="1:7" ht="16.5">
      <c r="A88" s="9" t="str">
        <f t="array" ref="A88">INDEX(联盟系统DKP榜单!A:A,SMALL(IF(联盟系统DKP榜单!$B$2:$B$600="双生逐梦",ROW($2:$600),603),ROW(联盟系统DKP榜单!A87)))&amp;""</f>
        <v>慕容舒清</v>
      </c>
      <c r="B88" s="4">
        <f>VLOOKUP(A88,联盟系统DKP榜单!A$1:C$598,3,FALSE)+IF(ISNA(VLOOKUP(A88,历史结余DKP!A$1:B$599,2,0)),0,VLOOKUP(A88,历史结余DKP!A$1:B$599,2,0))</f>
        <v>189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20</v>
      </c>
      <c r="E88" s="20">
        <f t="shared" si="5"/>
        <v>209</v>
      </c>
      <c r="F88" s="20">
        <f t="shared" si="7"/>
        <v>3</v>
      </c>
      <c r="G88" s="8">
        <f t="shared" si="6"/>
        <v>59</v>
      </c>
    </row>
    <row r="89" spans="1:7" ht="16.5">
      <c r="A89" s="9" t="str">
        <f t="array" ref="A89">INDEX(联盟系统DKP榜单!A:A,SMALL(IF(联盟系统DKP榜单!$B$2:$B$600="双生逐梦",ROW($2:$600),603),ROW(联盟系统DKP榜单!A88)))&amp;""</f>
        <v>想想天真</v>
      </c>
      <c r="B89" s="4">
        <f>VLOOKUP(A89,联盟系统DKP榜单!A$1:C$598,3,FALSE)+IF(ISNA(VLOOKUP(A89,历史结余DKP!A$1:B$599,2,0)),0,VLOOKUP(A89,历史结余DKP!A$1:B$599,2,0))</f>
        <v>5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5</v>
      </c>
      <c r="F89" s="20">
        <f t="shared" si="7"/>
        <v>0</v>
      </c>
      <c r="G89" s="8">
        <f t="shared" si="6"/>
        <v>5</v>
      </c>
    </row>
    <row r="90" spans="1:7" ht="16.5">
      <c r="A90" s="9" t="str">
        <f t="array" ref="A90">INDEX(联盟系统DKP榜单!A:A,SMALL(IF(联盟系统DKP榜单!$B$2:$B$600="双生逐梦",ROW($2:$600),603),ROW(联盟系统DKP榜单!A89)))&amp;""</f>
        <v>库伊特风</v>
      </c>
      <c r="B90" s="4">
        <f>VLOOKUP(A90,联盟系统DKP榜单!A$1:C$598,3,FALSE)+IF(ISNA(VLOOKUP(A90,历史结余DKP!A$1:B$599,2,0)),0,VLOOKUP(A90,历史结余DKP!A$1:B$599,2,0))</f>
        <v>15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15</v>
      </c>
      <c r="F90" s="20">
        <f t="shared" si="7"/>
        <v>0</v>
      </c>
      <c r="G90" s="8">
        <f t="shared" si="6"/>
        <v>15</v>
      </c>
    </row>
    <row r="91" spans="1:7" ht="16.5">
      <c r="A91" s="9" t="str">
        <f t="array" ref="A91">INDEX(联盟系统DKP榜单!A:A,SMALL(IF(联盟系统DKP榜单!$B$2:$B$600="双生逐梦",ROW($2:$600),603),ROW(联盟系统DKP榜单!A90)))&amp;""</f>
        <v xml:space="preserve">幻真丶 </v>
      </c>
      <c r="B91" s="4">
        <f>VLOOKUP(A91,联盟系统DKP榜单!A$1:C$598,3,FALSE)+IF(ISNA(VLOOKUP(A91,历史结余DKP!A$1:B$599,2,0)),0,VLOOKUP(A91,历史结余DKP!A$1:B$599,2,0))</f>
        <v>110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110</v>
      </c>
      <c r="F91" s="20">
        <f t="shared" si="7"/>
        <v>1</v>
      </c>
      <c r="G91" s="8">
        <f t="shared" si="6"/>
        <v>60</v>
      </c>
    </row>
    <row r="92" spans="1:7" ht="16.5">
      <c r="A92" s="9" t="str">
        <f t="array" ref="A92">INDEX(联盟系统DKP榜单!A:A,SMALL(IF(联盟系统DKP榜单!$B$2:$B$600="双生逐梦",ROW($2:$600),603),ROW(联盟系统DKP榜单!A91)))&amp;""</f>
        <v>幕情小三</v>
      </c>
      <c r="B92" s="4">
        <f>VLOOKUP(A92,联盟系统DKP榜单!A$1:C$598,3,FALSE)+IF(ISNA(VLOOKUP(A92,历史结余DKP!A$1:B$599,2,0)),0,VLOOKUP(A92,历史结余DKP!A$1:B$599,2,0))</f>
        <v>217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217</v>
      </c>
      <c r="F92" s="20">
        <f t="shared" si="7"/>
        <v>4</v>
      </c>
      <c r="G92" s="8">
        <f t="shared" si="6"/>
        <v>17</v>
      </c>
    </row>
    <row r="93" spans="1:7" ht="16.5">
      <c r="A93" s="9" t="str">
        <f t="array" ref="A93">INDEX(联盟系统DKP榜单!A:A,SMALL(IF(联盟系统DKP榜单!$B$2:$B$600="双生逐梦",ROW($2:$600),603),ROW(联盟系统DKP榜单!A92)))&amp;""</f>
        <v xml:space="preserve">帝皇陨 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INDEX(联盟系统DKP榜单!A:A,SMALL(IF(联盟系统DKP榜单!$B$2:$B$600="双生逐梦",ROW($2:$600),603),ROW(联盟系统DKP榜单!A93)))&amp;""</f>
        <v xml:space="preserve">岂知  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INDEX(联盟系统DKP榜单!A:A,SMALL(IF(联盟系统DKP榜单!$B$2:$B$600="双生逐梦",ROW($2:$600),603),ROW(联盟系统DKP榜单!A94)))&amp;""</f>
        <v xml:space="preserve">尚好的青春i  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INDEX(联盟系统DKP榜单!A:A,SMALL(IF(联盟系统DKP榜单!$B$2:$B$600="双生逐梦",ROW($2:$600),603),ROW(联盟系统DKP榜单!A95)))&amp;""</f>
        <v xml:space="preserve">小圆元 </v>
      </c>
      <c r="B96" s="4">
        <f>VLOOKUP(A96,联盟系统DKP榜单!A$1:C$598,3,FALSE)+IF(ISNA(VLOOKUP(A96,历史结余DKP!A$1:B$599,2,0)),0,VLOOKUP(A96,历史结余DKP!A$1:B$599,2,0))</f>
        <v>10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10</v>
      </c>
      <c r="F96" s="20">
        <f t="shared" si="7"/>
        <v>0</v>
      </c>
      <c r="G96" s="8">
        <f t="shared" si="6"/>
        <v>10</v>
      </c>
    </row>
    <row r="97" spans="1:7" ht="16.5">
      <c r="A97" s="9" t="str">
        <f t="array" ref="A97">INDEX(联盟系统DKP榜单!A:A,SMALL(IF(联盟系统DKP榜单!$B$2:$B$600="双生逐梦",ROW($2:$600),603),ROW(联盟系统DKP榜单!A96)))&amp;""</f>
        <v xml:space="preserve">小仙女上天吗  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0</v>
      </c>
      <c r="F97" s="20">
        <f t="shared" si="7"/>
        <v>0</v>
      </c>
      <c r="G97" s="8">
        <f t="shared" si="6"/>
        <v>0</v>
      </c>
    </row>
    <row r="98" spans="1:7" ht="16.5">
      <c r="A98" s="9" t="str">
        <f t="array" ref="A98">INDEX(联盟系统DKP榜单!A:A,SMALL(IF(联盟系统DKP榜单!$B$2:$B$600="双生逐梦",ROW($2:$600),603),ROW(联盟系统DKP榜单!A97)))&amp;""</f>
        <v xml:space="preserve">孔程航 </v>
      </c>
      <c r="B98" s="4">
        <f>VLOOKUP(A98,联盟系统DKP榜单!A$1:C$598,3,FALSE)+IF(ISNA(VLOOKUP(A98,历史结余DKP!A$1:B$599,2,0)),0,VLOOKUP(A98,历史结余DKP!A$1:B$599,2,0))</f>
        <v>40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40</v>
      </c>
      <c r="F98" s="20">
        <f t="shared" si="7"/>
        <v>0.01</v>
      </c>
      <c r="G98" s="8">
        <f t="shared" ref="G98:G129" si="9">IF(F98=0.01,E98-16,E98-F98*50)</f>
        <v>24</v>
      </c>
    </row>
    <row r="99" spans="1:7" ht="16.5">
      <c r="A99" s="9" t="str">
        <f t="array" ref="A99">INDEX(联盟系统DKP榜单!A:A,SMALL(IF(联盟系统DKP榜单!$B$2:$B$600="双生逐梦",ROW($2:$600),603),ROW(联盟系统DKP榜单!A98)))&amp;""</f>
        <v xml:space="preserve">婉蝶  </v>
      </c>
      <c r="B99" s="4">
        <f>VLOOKUP(A99,联盟系统DKP榜单!A$1:C$598,3,FALSE)+IF(ISNA(VLOOKUP(A99,历史结余DKP!A$1:B$599,2,0)),0,VLOOKUP(A99,历史结余DKP!A$1:B$599,2,0))</f>
        <v>146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146</v>
      </c>
      <c r="F99" s="20">
        <f t="shared" si="7"/>
        <v>2</v>
      </c>
      <c r="G99" s="8">
        <f t="shared" si="9"/>
        <v>46</v>
      </c>
    </row>
    <row r="100" spans="1:7" ht="16.5">
      <c r="A100" s="9" t="str">
        <f t="array" ref="A100">INDEX(联盟系统DKP榜单!A:A,SMALL(IF(联盟系统DKP榜单!$B$2:$B$600="双生逐梦",ROW($2:$600),603),ROW(联盟系统DKP榜单!A99)))&amp;""</f>
        <v>太极神尊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INDEX(联盟系统DKP榜单!A:A,SMALL(IF(联盟系统DKP榜单!$B$2:$B$600="双生逐梦",ROW($2:$600),603),ROW(联盟系统DKP榜单!A100)))&amp;""</f>
        <v>天知道啊</v>
      </c>
      <c r="B101" s="4">
        <f>VLOOKUP(A101,联盟系统DKP榜单!A$1:C$598,3,FALSE)+IF(ISNA(VLOOKUP(A101,历史结余DKP!A$1:B$599,2,0)),0,VLOOKUP(A101,历史结余DKP!A$1:B$599,2,0))</f>
        <v>14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14</v>
      </c>
      <c r="F101" s="20">
        <f t="shared" si="7"/>
        <v>0</v>
      </c>
      <c r="G101" s="8">
        <f t="shared" si="9"/>
        <v>14</v>
      </c>
    </row>
    <row r="102" spans="1:7" ht="16.5">
      <c r="A102" s="9" t="str">
        <f t="array" ref="A102">INDEX(联盟系统DKP榜单!A:A,SMALL(IF(联盟系统DKP榜单!$B$2:$B$600="双生逐梦",ROW($2:$600),603),ROW(联盟系统DKP榜单!A101)))&amp;""</f>
        <v>天意剑尊</v>
      </c>
      <c r="B102" s="4">
        <f>VLOOKUP(A102,联盟系统DKP榜单!A$1:C$598,3,FALSE)+IF(ISNA(VLOOKUP(A102,历史结余DKP!A$1:B$599,2,0)),0,VLOOKUP(A102,历史结余DKP!A$1:B$599,2,0))</f>
        <v>48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48</v>
      </c>
      <c r="F102" s="20">
        <f t="shared" si="7"/>
        <v>0.01</v>
      </c>
      <c r="G102" s="8">
        <f t="shared" si="9"/>
        <v>32</v>
      </c>
    </row>
    <row r="103" spans="1:7" ht="16.5">
      <c r="A103" s="9" t="str">
        <f t="array" ref="A103">INDEX(联盟系统DKP榜单!A:A,SMALL(IF(联盟系统DKP榜单!$B$2:$B$600="双生逐梦",ROW($2:$600),603),ROW(联盟系统DKP榜单!A102)))&amp;""</f>
        <v xml:space="preserve">大圣棒棒可大小 </v>
      </c>
      <c r="B103" s="4">
        <f>VLOOKUP(A103,联盟系统DKP榜单!A$1:C$598,3,FALSE)+IF(ISNA(VLOOKUP(A103,历史结余DKP!A$1:B$599,2,0)),0,VLOOKUP(A103,历史结余DKP!A$1:B$599,2,0))</f>
        <v>40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40</v>
      </c>
      <c r="F103" s="20">
        <f t="shared" si="7"/>
        <v>0.01</v>
      </c>
      <c r="G103" s="8">
        <f t="shared" si="9"/>
        <v>24</v>
      </c>
    </row>
    <row r="104" spans="1:7" ht="16.5">
      <c r="A104" s="9" t="str">
        <f t="array" ref="A104">INDEX(联盟系统DKP榜单!A:A,SMALL(IF(联盟系统DKP榜单!$B$2:$B$600="双生逐梦",ROW($2:$600),603),ROW(联盟系统DKP榜单!A103)))&amp;""</f>
        <v xml:space="preserve">夜樱丶 </v>
      </c>
      <c r="B104" s="4">
        <f>VLOOKUP(A104,联盟系统DKP榜单!A$1:C$598,3,FALSE)+IF(ISNA(VLOOKUP(A104,历史结余DKP!A$1:B$599,2,0)),0,VLOOKUP(A104,历史结余DKP!A$1:B$599,2,0))</f>
        <v>92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92</v>
      </c>
      <c r="F104" s="20">
        <f t="shared" si="7"/>
        <v>1</v>
      </c>
      <c r="G104" s="8">
        <f t="shared" si="9"/>
        <v>42</v>
      </c>
    </row>
    <row r="105" spans="1:7" ht="16.5">
      <c r="A105" s="9" t="str">
        <f t="array" ref="A105">INDEX(联盟系统DKP榜单!A:A,SMALL(IF(联盟系统DKP榜单!$B$2:$B$600="双生逐梦",ROW($2:$600),603),ROW(联盟系统DKP榜单!A104)))&amp;""</f>
        <v xml:space="preserve">夔雪瑶 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INDEX(联盟系统DKP榜单!A:A,SMALL(IF(联盟系统DKP榜单!$B$2:$B$600="双生逐梦",ROW($2:$600),603),ROW(联盟系统DKP榜单!A105)))&amp;""</f>
        <v xml:space="preserve">———夏天   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INDEX(联盟系统DKP榜单!A:A,SMALL(IF(联盟系统DKP榜单!$B$2:$B$600="双生逐梦",ROW($2:$600),603),ROW(联盟系统DKP榜单!A106)))&amp;""</f>
        <v xml:space="preserve">墨河  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INDEX(联盟系统DKP榜单!A:A,SMALL(IF(联盟系统DKP榜单!$B$2:$B$600="双生逐梦",ROW($2:$600),603),ROW(联盟系统DKP榜单!A107)))&amp;""</f>
        <v xml:space="preserve">堵雪逸 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INDEX(联盟系统DKP榜单!A:A,SMALL(IF(联盟系统DKP榜单!$B$2:$B$600="双生逐梦",ROW($2:$600),603),ROW(联盟系统DKP榜单!A108)))&amp;""</f>
        <v>唐门仐少</v>
      </c>
      <c r="B109" s="4">
        <f>VLOOKUP(A109,联盟系统DKP榜单!A$1:C$598,3,FALSE)+IF(ISNA(VLOOKUP(A109,历史结余DKP!A$1:B$599,2,0)),0,VLOOKUP(A109,历史结余DKP!A$1:B$599,2,0))</f>
        <v>15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15</v>
      </c>
      <c r="F109" s="20">
        <f t="shared" si="7"/>
        <v>0</v>
      </c>
      <c r="G109" s="8">
        <f t="shared" si="9"/>
        <v>15</v>
      </c>
    </row>
    <row r="110" spans="1:7" ht="16.5">
      <c r="A110" s="9" t="str">
        <f t="array" ref="A110">INDEX(联盟系统DKP榜单!A:A,SMALL(IF(联盟系统DKP榜单!$B$2:$B$600="双生逐梦",ROW($2:$600),603),ROW(联盟系统DKP榜单!A109)))&amp;""</f>
        <v xml:space="preserve">唐剑潇 </v>
      </c>
      <c r="B110" s="4">
        <f>VLOOKUP(A110,联盟系统DKP榜单!A$1:C$598,3,FALSE)+IF(ISNA(VLOOKUP(A110,历史结余DKP!A$1:B$599,2,0)),0,VLOOKUP(A110,历史结余DKP!A$1:B$599,2,0))</f>
        <v>45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45</v>
      </c>
      <c r="F110" s="20">
        <f t="shared" si="7"/>
        <v>0.01</v>
      </c>
      <c r="G110" s="8">
        <f t="shared" si="9"/>
        <v>29</v>
      </c>
    </row>
    <row r="111" spans="1:7" ht="16.5">
      <c r="A111" s="9" t="str">
        <f t="array" ref="A111">INDEX(联盟系统DKP榜单!A:A,SMALL(IF(联盟系统DKP榜单!$B$2:$B$600="双生逐梦",ROW($2:$600),603),ROW(联盟系统DKP榜单!A110)))&amp;""</f>
        <v>哼哼猪、</v>
      </c>
      <c r="B111" s="4">
        <f>VLOOKUP(A111,联盟系统DKP榜单!A$1:C$598,3,FALSE)+IF(ISNA(VLOOKUP(A111,历史结余DKP!A$1:B$599,2,0)),0,VLOOKUP(A111,历史结余DKP!A$1:B$599,2,0))</f>
        <v>335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40</v>
      </c>
      <c r="E111" s="20">
        <f t="shared" si="8"/>
        <v>375</v>
      </c>
      <c r="F111" s="20">
        <f t="shared" si="7"/>
        <v>6</v>
      </c>
      <c r="G111" s="8">
        <f t="shared" si="9"/>
        <v>75</v>
      </c>
    </row>
    <row r="112" spans="1:7" ht="16.5">
      <c r="A112" s="9" t="str">
        <f t="array" ref="A112">INDEX(联盟系统DKP榜单!A:A,SMALL(IF(联盟系统DKP榜单!$B$2:$B$600="双生逐梦",ROW($2:$600),603),ROW(联盟系统DKP榜单!A111)))&amp;""</f>
        <v xml:space="preserve">周舒舒 </v>
      </c>
      <c r="B112" s="4">
        <f>VLOOKUP(A112,联盟系统DKP榜单!A$1:C$598,3,FALSE)+IF(ISNA(VLOOKUP(A112,历史结余DKP!A$1:B$599,2,0)),0,VLOOKUP(A112,历史结余DKP!A$1:B$599,2,0))</f>
        <v>5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5</v>
      </c>
      <c r="F112" s="20">
        <f t="shared" si="7"/>
        <v>0</v>
      </c>
      <c r="G112" s="8">
        <f t="shared" si="9"/>
        <v>5</v>
      </c>
    </row>
    <row r="113" spans="1:7" ht="16.5">
      <c r="A113" s="9" t="str">
        <f t="array" ref="A113">INDEX(联盟系统DKP榜单!A:A,SMALL(IF(联盟系统DKP榜单!$B$2:$B$600="双生逐梦",ROW($2:$600),603),ROW(联盟系统DKP榜单!A112)))&amp;""</f>
        <v xml:space="preserve">听暝  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INDEX(联盟系统DKP榜单!A:A,SMALL(IF(联盟系统DKP榜单!$B$2:$B$600="双生逐梦",ROW($2:$600),603),ROW(联盟系统DKP榜单!A113)))&amp;""</f>
        <v xml:space="preserve">君莘妍 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INDEX(联盟系统DKP榜单!A:A,SMALL(IF(联盟系统DKP榜单!$B$2:$B$600="双生逐梦",ROW($2:$600),603),ROW(联盟系统DKP榜单!A114)))&amp;""</f>
        <v xml:space="preserve">叨叨 </v>
      </c>
      <c r="B115" s="4">
        <f>VLOOKUP(A115,联盟系统DKP榜单!A$1:C$598,3,FALSE)+IF(ISNA(VLOOKUP(A115,历史结余DKP!A$1:B$599,2,0)),0,VLOOKUP(A115,历史结余DKP!A$1:B$599,2,0))</f>
        <v>11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11</v>
      </c>
      <c r="F115" s="20">
        <f t="shared" si="7"/>
        <v>0</v>
      </c>
      <c r="G115" s="8">
        <f t="shared" si="9"/>
        <v>11</v>
      </c>
    </row>
    <row r="116" spans="1:7" ht="16.5">
      <c r="A116" s="9" t="str">
        <f t="array" ref="A116">INDEX(联盟系统DKP榜单!A:A,SMALL(IF(联盟系统DKP榜单!$B$2:$B$600="双生逐梦",ROW($2:$600),603),ROW(联盟系统DKP榜单!A115)))&amp;""</f>
        <v xml:space="preserve">卿冥丶 </v>
      </c>
      <c r="B116" s="4">
        <f>VLOOKUP(A116,联盟系统DKP榜单!A$1:C$598,3,FALSE)+IF(ISNA(VLOOKUP(A116,历史结余DKP!A$1:B$599,2,0)),0,VLOOKUP(A116,历史结余DKP!A$1:B$599,2,0))</f>
        <v>290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290</v>
      </c>
      <c r="F116" s="20">
        <f t="shared" si="7"/>
        <v>5</v>
      </c>
      <c r="G116" s="8">
        <f t="shared" si="9"/>
        <v>40</v>
      </c>
    </row>
    <row r="117" spans="1:7" ht="16.5">
      <c r="A117" s="9" t="str">
        <f t="array" ref="A117">INDEX(联盟系统DKP榜单!A:A,SMALL(IF(联盟系统DKP榜单!$B$2:$B$600="双生逐梦",ROW($2:$600),603),ROW(联盟系统DKP榜单!A116)))&amp;""</f>
        <v xml:space="preserve">南秋栀 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INDEX(联盟系统DKP榜单!A:A,SMALL(IF(联盟系统DKP榜单!$B$2:$B$600="双生逐梦",ROW($2:$600),603),ROW(联盟系统DKP榜单!A117)))&amp;""</f>
        <v>北宫静安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INDEX(联盟系统DKP榜单!A:A,SMALL(IF(联盟系统DKP榜单!$B$2:$B$600="双生逐梦",ROW($2:$600),603),ROW(联盟系统DKP榜单!A118)))&amp;""</f>
        <v xml:space="preserve">包个大包子   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INDEX(联盟系统DKP榜单!A:A,SMALL(IF(联盟系统DKP榜单!$B$2:$B$600="双生逐梦",ROW($2:$600),603),ROW(联盟系统DKP榜单!A119)))&amp;""</f>
        <v xml:space="preserve">剑圣的悲伤   </v>
      </c>
      <c r="B120" s="4">
        <f>VLOOKUP(A120,联盟系统DKP榜单!A$1:C$598,3,FALSE)+IF(ISNA(VLOOKUP(A120,历史结余DKP!A$1:B$599,2,0)),0,VLOOKUP(A120,历史结余DKP!A$1:B$599,2,0))</f>
        <v>50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50</v>
      </c>
      <c r="F120" s="20">
        <f t="shared" si="7"/>
        <v>0.01</v>
      </c>
      <c r="G120" s="8">
        <f t="shared" si="9"/>
        <v>34</v>
      </c>
    </row>
    <row r="121" spans="1:7" ht="16.5">
      <c r="A121" s="9" t="str">
        <f t="array" ref="A121">INDEX(联盟系统DKP榜单!A:A,SMALL(IF(联盟系统DKP榜单!$B$2:$B$600="双生逐梦",ROW($2:$600),603),ROW(联盟系统DKP榜单!A120)))&amp;""</f>
        <v xml:space="preserve">凰荼歌 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INDEX(联盟系统DKP榜单!A:A,SMALL(IF(联盟系统DKP榜单!$B$2:$B$600="双生逐梦",ROW($2:$600),603),ROW(联盟系统DKP榜单!A121)))&amp;""</f>
        <v>凉城醉梦</v>
      </c>
      <c r="B122" s="4">
        <f>VLOOKUP(A122,联盟系统DKP榜单!A$1:C$598,3,FALSE)+IF(ISNA(VLOOKUP(A122,历史结余DKP!A$1:B$599,2,0)),0,VLOOKUP(A122,历史结余DKP!A$1:B$599,2,0))</f>
        <v>48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48</v>
      </c>
      <c r="F122" s="20">
        <f t="shared" si="7"/>
        <v>0.01</v>
      </c>
      <c r="G122" s="8">
        <f t="shared" si="9"/>
        <v>32</v>
      </c>
    </row>
    <row r="123" spans="1:7" ht="16.5">
      <c r="A123" s="9" t="str">
        <f t="array" ref="A123">INDEX(联盟系统DKP榜单!A:A,SMALL(IF(联盟系统DKP榜单!$B$2:$B$600="双生逐梦",ROW($2:$600),603),ROW(联盟系统DKP榜单!A122)))&amp;""</f>
        <v xml:space="preserve">冷殘心 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INDEX(联盟系统DKP榜单!A:A,SMALL(IF(联盟系统DKP榜单!$B$2:$B$600="双生逐梦",ROW($2:$600),603),ROW(联盟系统DKP榜单!A123)))&amp;""</f>
        <v xml:space="preserve">冥辕  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INDEX(联盟系统DKP榜单!A:A,SMALL(IF(联盟系统DKP榜单!$B$2:$B$600="双生逐梦",ROW($2:$600),603),ROW(联盟系统DKP榜单!A124)))&amp;""</f>
        <v xml:space="preserve">兮夜夕 </v>
      </c>
      <c r="B125" s="4">
        <f>VLOOKUP(A125,联盟系统DKP榜单!A$1:C$598,3,FALSE)+IF(ISNA(VLOOKUP(A125,历史结余DKP!A$1:B$599,2,0)),0,VLOOKUP(A125,历史结余DKP!A$1:B$599,2,0))</f>
        <v>45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45</v>
      </c>
      <c r="F125" s="20">
        <f t="shared" si="7"/>
        <v>0.01</v>
      </c>
      <c r="G125" s="8">
        <f t="shared" si="9"/>
        <v>29</v>
      </c>
    </row>
    <row r="126" spans="1:7" ht="16.5">
      <c r="A126" s="9" t="str">
        <f t="array" ref="A126">INDEX(联盟系统DKP榜单!A:A,SMALL(IF(联盟系统DKP榜单!$B$2:$B$600="双生逐梦",ROW($2:$600),603),ROW(联盟系统DKP榜单!A125)))&amp;""</f>
        <v xml:space="preserve">偶盖伦贼6丶  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INDEX(联盟系统DKP榜单!A:A,SMALL(IF(联盟系统DKP榜单!$B$2:$B$600="双生逐梦",ROW($2:$600),603),ROW(联盟系统DKP榜单!A126)))&amp;""</f>
        <v xml:space="preserve">修嘉  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INDEX(联盟系统DKP榜单!A:A,SMALL(IF(联盟系统DKP榜单!$B$2:$B$600="双生逐梦",ROW($2:$600),603),ROW(联盟系统DKP榜单!A127)))&amp;""</f>
        <v xml:space="preserve">你眼睛会笑呀  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INDEX(联盟系统DKP榜单!A:A,SMALL(IF(联盟系统DKP榜单!$B$2:$B$600="双生逐梦",ROW($2:$600),603),ROW(联盟系统DKP榜单!A128)))&amp;""</f>
        <v xml:space="preserve">今天不可能赚钱 </v>
      </c>
      <c r="B129" s="4">
        <f>VLOOKUP(A129,联盟系统DKP榜单!A$1:C$598,3,FALSE)+IF(ISNA(VLOOKUP(A129,历史结余DKP!A$1:B$599,2,0)),0,VLOOKUP(A129,历史结余DKP!A$1:B$599,2,0))</f>
        <v>75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75</v>
      </c>
      <c r="F129" s="20">
        <f t="shared" si="7"/>
        <v>1</v>
      </c>
      <c r="G129" s="8">
        <f t="shared" si="9"/>
        <v>25</v>
      </c>
    </row>
    <row r="130" spans="1:7" ht="16.5">
      <c r="A130" s="9" t="str">
        <f t="array" ref="A130">INDEX(联盟系统DKP榜单!A:A,SMALL(IF(联盟系统DKP榜单!$B$2:$B$600="双生逐梦",ROW($2:$600),603),ROW(联盟系统DKP榜单!A129)))&amp;""</f>
        <v xml:space="preserve">云游二十八   </v>
      </c>
      <c r="B130" s="4">
        <f>VLOOKUP(A130,联盟系统DKP榜单!A$1:C$598,3,FALSE)+IF(ISNA(VLOOKUP(A130,历史结余DKP!A$1:B$599,2,0)),0,VLOOKUP(A130,历史结余DKP!A$1:B$599,2,0))</f>
        <v>35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4" si="10">SUM(B130:D130)</f>
        <v>35</v>
      </c>
      <c r="F130" s="20">
        <f t="shared" si="7"/>
        <v>0.01</v>
      </c>
      <c r="G130" s="8">
        <f t="shared" ref="G130:G144" si="11">IF(F130=0.01,E130-16,E130-F130*50)</f>
        <v>19</v>
      </c>
    </row>
    <row r="131" spans="1:7" ht="16.5">
      <c r="A131" s="9" t="str">
        <f t="array" ref="A131">INDEX(联盟系统DKP榜单!A:A,SMALL(IF(联盟系统DKP榜单!$B$2:$B$600="双生逐梦",ROW($2:$600),603),ROW(联盟系统DKP榜单!A130)))&amp;""</f>
        <v>乌龙擦汗</v>
      </c>
      <c r="B131" s="4">
        <f>VLOOKUP(A131,联盟系统DKP榜单!A$1:C$598,3,FALSE)+IF(ISNA(VLOOKUP(A131,历史结余DKP!A$1:B$599,2,0)),0,VLOOKUP(A131,历史结余DKP!A$1:B$599,2,0))</f>
        <v>5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5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5</v>
      </c>
    </row>
    <row r="132" spans="1:7" ht="16.5">
      <c r="A132" s="9" t="str">
        <f t="array" ref="A132">INDEX(联盟系统DKP榜单!A:A,SMALL(IF(联盟系统DKP榜单!$B$2:$B$600="双生逐梦",ROW($2:$600),603),ROW(联盟系统DKP榜单!A131)))&amp;""</f>
        <v xml:space="preserve">丶天才小熊猫丶 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0</v>
      </c>
      <c r="F132" s="20">
        <f t="shared" si="12"/>
        <v>0</v>
      </c>
      <c r="G132" s="8">
        <f t="shared" si="11"/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INDEX(联盟系统DKP榜单!A:A,SMALL(IF(联盟系统DKP榜单!$B$2:$B$600="双生逐梦",ROW($2:$600),603),ROW(联盟系统DKP榜单!A132)))&amp;""</f>
        <v>丶唐云逸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INDEX(联盟系统DKP榜单!A:A,SMALL(IF(联盟系统DKP榜单!$B$2:$B$600="双生逐梦",ROW($2:$600),603),ROW(联盟系统DKP榜单!A133)))&amp;""</f>
        <v xml:space="preserve">与尔同销萬古愁 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INDEX(联盟系统DKP榜单!A:A,SMALL(IF(联盟系统DKP榜单!$B$2:$B$600="双生逐梦",ROW($2:$600),603),ROW(联盟系统DKP榜单!A134)))&amp;""</f>
        <v>不见青山</v>
      </c>
      <c r="B135" s="4">
        <f>VLOOKUP(A135,联盟系统DKP榜单!A$1:C$598,3,FALSE)+IF(ISNA(VLOOKUP(A135,历史结余DKP!A$1:B$599,2,0)),0,VLOOKUP(A135,历史结余DKP!A$1:B$599,2,0))</f>
        <v>180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180</v>
      </c>
      <c r="F135" s="20">
        <f t="shared" si="12"/>
        <v>3</v>
      </c>
      <c r="G135" s="8">
        <f t="shared" si="11"/>
        <v>30</v>
      </c>
    </row>
    <row r="136" spans="1:7" ht="16.5">
      <c r="A136" s="9" t="str">
        <f t="array" ref="A136">INDEX(联盟系统DKP榜单!A:A,SMALL(IF(联盟系统DKP榜单!$B$2:$B$600="双生逐梦",ROW($2:$600),603),ROW(联盟系统DKP榜单!A135)))&amp;""</f>
        <v>一时春色</v>
      </c>
      <c r="B136" s="4">
        <f>VLOOKUP(A136,联盟系统DKP榜单!A$1:C$598,3,FALSE)+IF(ISNA(VLOOKUP(A136,历史结余DKP!A$1:B$599,2,0)),0,VLOOKUP(A136,历史结余DKP!A$1:B$599,2,0))</f>
        <v>24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24</v>
      </c>
      <c r="F136" s="20">
        <f t="shared" si="12"/>
        <v>0.01</v>
      </c>
      <c r="G136" s="8">
        <f t="shared" si="11"/>
        <v>8</v>
      </c>
    </row>
    <row r="137" spans="1:7" ht="16.5">
      <c r="A137" s="9" t="str">
        <f t="array" ref="A137">INDEX(联盟系统DKP榜单!A:A,SMALL(IF(联盟系统DKP榜单!$B$2:$B$600="双生逐梦",ROW($2:$600),603),ROW(联盟系统DKP榜单!A136)))&amp;""</f>
        <v xml:space="preserve">一只大狼狗   </v>
      </c>
      <c r="B137" s="4">
        <f>VLOOKUP(A137,联盟系统DKP榜单!A$1:C$598,3,FALSE)+IF(ISNA(VLOOKUP(A137,历史结余DKP!A$1:B$599,2,0)),0,VLOOKUP(A137,历史结余DKP!A$1:B$599,2,0))</f>
        <v>156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156</v>
      </c>
      <c r="F137" s="20">
        <f t="shared" si="12"/>
        <v>2</v>
      </c>
      <c r="G137" s="8">
        <f t="shared" si="11"/>
        <v>56</v>
      </c>
    </row>
    <row r="138" spans="1:7" ht="16.5">
      <c r="A138" s="9" t="str">
        <f t="array" ref="A138">INDEX(联盟系统DKP榜单!A:A,SMALL(IF(联盟系统DKP榜单!$B$2:$B$600="双生逐梦",ROW($2:$600),603),ROW(联盟系统DKP榜单!A137)))&amp;""</f>
        <v xml:space="preserve">山猫 </v>
      </c>
      <c r="B138" s="4">
        <f>VLOOKUP(A138,联盟系统DKP榜单!A$1:C$598,3,FALSE)+IF(ISNA(VLOOKUP(A138,历史结余DKP!A$1:B$599,2,0)),0,VLOOKUP(A138,历史结余DKP!A$1:B$599,2,0))</f>
        <v>396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396</v>
      </c>
      <c r="F138" s="20">
        <f t="shared" si="12"/>
        <v>6</v>
      </c>
      <c r="G138" s="8">
        <f t="shared" si="11"/>
        <v>96</v>
      </c>
    </row>
    <row r="139" spans="1:7" ht="16.5">
      <c r="A139" s="9" t="str">
        <f t="array" ref="A139">INDEX(联盟系统DKP榜单!A:A,SMALL(IF(联盟系统DKP榜单!$B$2:$B$600="双生逐梦",ROW($2:$600),603),ROW(联盟系统DKP榜单!A138)))&amp;""</f>
        <v xml:space="preserve">醉月聆雪弱  </v>
      </c>
      <c r="B139" s="4">
        <f>VLOOKUP(A139,联盟系统DKP榜单!A$1:C$598,3,FALSE)+IF(ISNA(VLOOKUP(A139,历史结余DKP!A$1:B$599,2,0)),0,VLOOKUP(A139,历史结余DKP!A$1:B$599,2,0))</f>
        <v>40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40</v>
      </c>
      <c r="F139" s="20">
        <f t="shared" si="12"/>
        <v>0.01</v>
      </c>
      <c r="G139" s="8">
        <f t="shared" si="11"/>
        <v>24</v>
      </c>
    </row>
    <row r="140" spans="1:7" ht="16.5">
      <c r="A140" s="9" t="str">
        <f t="array" ref="A140">INDEX(联盟系统DKP榜单!A:A,SMALL(IF(联盟系统DKP榜单!$B$2:$B$600="双生逐梦",ROW($2:$600),603),ROW(联盟系统DKP榜单!A139)))&amp;""</f>
        <v xml:space="preserve">陆游。   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0</v>
      </c>
      <c r="F140" s="20">
        <f t="shared" si="12"/>
        <v>0</v>
      </c>
      <c r="G140" s="8">
        <f t="shared" si="11"/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INDEX(联盟系统DKP榜单!A:A,SMALL(IF(联盟系统DKP榜单!$B$2:$B$600="双生逐梦",ROW($2:$600),603),ROW(联盟系统DKP榜单!A140)))&amp;""</f>
        <v>ヅ醉晴空</v>
      </c>
      <c r="B141" s="4">
        <f>VLOOKUP(A141,联盟系统DKP榜单!A$1:C$598,3,FALSE)+IF(ISNA(VLOOKUP(A141,历史结余DKP!A$1:B$599,2,0)),0,VLOOKUP(A141,历史结余DKP!A$1:B$599,2,0))</f>
        <v>397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40</v>
      </c>
      <c r="E141" s="20">
        <f t="shared" si="10"/>
        <v>437</v>
      </c>
      <c r="F141" s="20">
        <f t="shared" si="12"/>
        <v>6</v>
      </c>
      <c r="G141" s="8">
        <f t="shared" si="11"/>
        <v>137</v>
      </c>
    </row>
    <row r="142" spans="1:7" ht="16.5">
      <c r="A142" s="9" t="str">
        <f t="array" ref="A142">INDEX(联盟系统DKP榜单!A:A,SMALL(IF(联盟系统DKP榜单!$B$2:$B$600="双生逐梦",ROW($2:$600),603),ROW(联盟系统DKP榜单!A141)))&amp;""</f>
        <v>ヅ伴烟萝</v>
      </c>
      <c r="B142" s="4">
        <f>VLOOKUP(A142,联盟系统DKP榜单!A$1:C$598,3,FALSE)+IF(ISNA(VLOOKUP(A142,历史结余DKP!A$1:B$599,2,0)),0,VLOOKUP(A142,历史结余DKP!A$1:B$599,2,0))</f>
        <v>333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333</v>
      </c>
      <c r="F142" s="20">
        <f t="shared" si="12"/>
        <v>6</v>
      </c>
      <c r="G142" s="8">
        <f t="shared" si="11"/>
        <v>33</v>
      </c>
    </row>
    <row r="143" spans="1:7" ht="16.5">
      <c r="A143" s="9" t="str">
        <f t="array" ref="A143">INDEX(联盟系统DKP榜单!A:A,SMALL(IF(联盟系统DKP榜单!$B$2:$B$600="双生逐梦",ROW($2:$600),603),ROW(联盟系统DKP榜单!A142)))&amp;""</f>
        <v xml:space="preserve">samba丶丿冰锐               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INDEX(联盟系统DKP榜单!A:A,SMALL(IF(联盟系统DKP榜单!$B$2:$B$600="双生逐梦",ROW($2:$600),603),ROW(联盟系统DKP榜单!A143)))&amp;""</f>
        <v>QQ绿钻</v>
      </c>
      <c r="B144" s="4">
        <f>VLOOKUP(A144,联盟系统DKP榜单!A$1:C$598,3,FALSE)+IF(ISNA(VLOOKUP(A144,历史结余DKP!A$1:B$599,2,0)),0,VLOOKUP(A144,历史结余DKP!A$1:B$599,2,0))</f>
        <v>54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54</v>
      </c>
      <c r="F144" s="20">
        <f t="shared" si="12"/>
        <v>0.01</v>
      </c>
      <c r="G144" s="8">
        <f t="shared" si="11"/>
        <v>38</v>
      </c>
    </row>
    <row r="145" spans="1:7" ht="16.5">
      <c r="A145" s="9" t="str">
        <f t="array" ref="A145">INDEX(联盟系统DKP榜单!A:A,SMALL(IF(联盟系统DKP榜单!$B$2:$B$600="双生逐梦",ROW($2:$600),603),ROW(联盟系统DKP榜单!A144)))&amp;""</f>
        <v xml:space="preserve">Mr丶J丨   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 t="shared" ref="E145:E149" si="13">SUM(B145:D145)</f>
        <v>0</v>
      </c>
      <c r="F145" s="20">
        <f t="shared" si="12"/>
        <v>0</v>
      </c>
      <c r="G145" s="8">
        <f t="shared" ref="G145:G149" si="14"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INDEX(联盟系统DKP榜单!A:A,SMALL(IF(联盟系统DKP榜单!$B$2:$B$600="双生逐梦",ROW($2:$600),603),ROW(联盟系统DKP榜单!A145)))&amp;""</f>
        <v xml:space="preserve">Clefer  </v>
      </c>
      <c r="B146" s="4">
        <f>VLOOKUP(A146,联盟系统DKP榜单!A$1:C$598,3,FALSE)+IF(ISNA(VLOOKUP(A146,历史结余DKP!A$1:B$599,2,0)),0,VLOOKUP(A146,历史结余DKP!A$1:B$599,2,0))</f>
        <v>40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 t="shared" si="13"/>
        <v>40</v>
      </c>
      <c r="F146" s="20">
        <f t="shared" si="12"/>
        <v>0.01</v>
      </c>
      <c r="G146" s="8">
        <f t="shared" si="14"/>
        <v>24</v>
      </c>
    </row>
    <row r="147" spans="1:7" ht="16.5">
      <c r="A147" s="9" t="str">
        <f t="array" ref="A147">INDEX(联盟系统DKP榜单!A:A,SMALL(IF(联盟系统DKP榜单!$B$2:$B$600="双生逐梦",ROW($2:$600),603),ROW(联盟系统DKP榜单!A146)))&amp;""</f>
        <v xml:space="preserve">AufWieDerSehen          </v>
      </c>
      <c r="B147" s="4">
        <f>VLOOKUP(A147,联盟系统DKP榜单!A$1:C$598,3,FALSE)+IF(ISNA(VLOOKUP(A147,历史结余DKP!A$1:B$599,2,0)),0,VLOOKUP(A147,历史结余DKP!A$1:B$599,2,0))</f>
        <v>186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 t="shared" si="13"/>
        <v>186</v>
      </c>
      <c r="F147" s="20">
        <f t="shared" si="12"/>
        <v>3</v>
      </c>
      <c r="G147" s="8">
        <f t="shared" si="14"/>
        <v>36</v>
      </c>
    </row>
    <row r="148" spans="1:7" ht="16.5">
      <c r="A148" s="9" t="str">
        <f t="array" ref="A148">INDEX(联盟系统DKP榜单!A:A,SMALL(IF(联盟系统DKP榜单!$B$2:$B$600="双生逐梦",ROW($2:$600),603),ROW(联盟系统DKP榜单!A147)))&amp;""</f>
        <v xml:space="preserve">❀笛落拂轻衫❀ </v>
      </c>
      <c r="B148" s="4">
        <f>VLOOKUP(A148,联盟系统DKP榜单!A$1:C$598,3,FALSE)+IF(ISNA(VLOOKUP(A148,历史结余DKP!A$1:B$599,2,0)),0,VLOOKUP(A148,历史结余DKP!A$1:B$599,2,0))</f>
        <v>10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 t="shared" si="13"/>
        <v>10</v>
      </c>
      <c r="F148" s="20">
        <f t="shared" si="12"/>
        <v>0</v>
      </c>
      <c r="G148" s="8">
        <f t="shared" si="14"/>
        <v>10</v>
      </c>
    </row>
    <row r="149" spans="1:7" ht="16.5">
      <c r="A149" s="9" t="str">
        <f t="array" ref="A149">INDEX(联盟系统DKP榜单!A:A,SMALL(IF(联盟系统DKP榜单!$B$2:$B$600="双生逐梦",ROW($2:$600),603),ROW(联盟系统DKP榜单!A148)))&amp;""</f>
        <v xml:space="preserve">✲淡雅ღ＊   </v>
      </c>
      <c r="B149" s="4">
        <f>VLOOKUP(A149,联盟系统DKP榜单!A$1:C$598,3,FALSE)+IF(ISNA(VLOOKUP(A149,历史结余DKP!A$1:B$599,2,0)),0,VLOOKUP(A149,历史结余DKP!A$1:B$599,2,0))</f>
        <v>176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 t="shared" si="13"/>
        <v>176</v>
      </c>
      <c r="F149" s="20">
        <f t="shared" si="12"/>
        <v>3</v>
      </c>
      <c r="G149" s="8">
        <f t="shared" si="14"/>
        <v>26</v>
      </c>
    </row>
  </sheetData>
  <sortState ref="A2:G144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265</v>
      </c>
      <c r="C1" s="15" t="s">
        <v>264</v>
      </c>
      <c r="D1" s="15" t="s">
        <v>16</v>
      </c>
      <c r="E1" s="15" t="s">
        <v>266</v>
      </c>
      <c r="F1" s="15" t="s">
        <v>263</v>
      </c>
      <c r="G1" s="15" t="s">
        <v>252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INDEX(联盟系统DKP榜单!A:A,SMALL(IF(联盟系统DKP榜单!$B$2:$B$600="双生如梦",ROW($2:$600),603),ROW(联盟系统DKP榜单!A1)))&amp;""</f>
        <v xml:space="preserve">ゞ伦伦 </v>
      </c>
      <c r="B2" s="4">
        <f>VLOOKUP(A2,联盟系统DKP榜单!A$1:C$598,3,FALSE)+IF(ISNA(VLOOKUP(A2,历史结余DKP!A$1:B$599,2,0)),0,VLOOKUP(A2,历史结余DKP!A$1:B$599,2,0))</f>
        <v>15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15</v>
      </c>
      <c r="F2" s="20">
        <f>IF(ISNA(E2),0,IF(AND(E2&gt;15,E2&lt;66),0.01,IF(E2&gt;316,6,ROUNDDOWN((E2-16)/50,0))))</f>
        <v>0</v>
      </c>
      <c r="G2" s="8">
        <f t="shared" ref="G2:G33" si="1">IF(F2=0.01,E2-16,E2-F2*50)</f>
        <v>15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INDEX(联盟系统DKP榜单!A:A,SMALL(IF(联盟系统DKP榜单!$B$2:$B$600="双生如梦",ROW($2:$600),603),ROW(联盟系统DKP榜单!A2)))&amp;""</f>
        <v xml:space="preserve">鼓鼓的肚皮   </v>
      </c>
      <c r="B3" s="4">
        <f>VLOOKUP(A3,联盟系统DKP榜单!A$1:C$598,3,FALSE)+IF(ISNA(VLOOKUP(A3,历史结余DKP!A$1:B$599,2,0)),0,VLOOKUP(A3,历史结余DKP!A$1:B$599,2,0))</f>
        <v>5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5</v>
      </c>
      <c r="F3" s="20">
        <f t="shared" ref="F3:F66" si="2">IF(ISNA(E3),0,IF(AND(E3&gt;15,E3&lt;66),0.01,IF(E3&gt;316,6,ROUNDDOWN((E3-16)/50,0))))</f>
        <v>0</v>
      </c>
      <c r="G3" s="8">
        <f t="shared" si="1"/>
        <v>5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INDEX(联盟系统DKP榜单!A:A,SMALL(IF(联盟系统DKP榜单!$B$2:$B$600="双生如梦",ROW($2:$600),603),ROW(联盟系统DKP榜单!A3)))&amp;""</f>
        <v xml:space="preserve">鼓鼓的小肚皮  </v>
      </c>
      <c r="B4" s="4">
        <f>VLOOKUP(A4,联盟系统DKP榜单!A$1:C$598,3,FALSE)+IF(ISNA(VLOOKUP(A4,历史结余DKP!A$1:B$599,2,0)),0,VLOOKUP(A4,历史结余DKP!A$1:B$599,2,0))</f>
        <v>20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20</v>
      </c>
      <c r="F4" s="20">
        <f t="shared" si="2"/>
        <v>0.01</v>
      </c>
      <c r="G4" s="8">
        <f t="shared" si="1"/>
        <v>4</v>
      </c>
    </row>
    <row r="5" spans="1:13" ht="16.5">
      <c r="A5" s="9" t="str">
        <f t="array" ref="A5">INDEX(联盟系统DKP榜单!A:A,SMALL(IF(联盟系统DKP榜单!$B$2:$B$600="双生如梦",ROW($2:$600),603),ROW(联盟系统DKP榜单!A4)))&amp;""</f>
        <v xml:space="preserve">麻瓜师弟晓透明 </v>
      </c>
      <c r="B5" s="4">
        <f>VLOOKUP(A5,联盟系统DKP榜单!A$1:C$598,3,FALSE)+IF(ISNA(VLOOKUP(A5,历史结余DKP!A$1:B$599,2,0)),0,VLOOKUP(A5,历史结余DKP!A$1:B$599,2,0))</f>
        <v>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0</v>
      </c>
      <c r="F5" s="20">
        <f t="shared" si="2"/>
        <v>0</v>
      </c>
      <c r="G5" s="8">
        <f t="shared" si="1"/>
        <v>0</v>
      </c>
    </row>
    <row r="6" spans="1:13" ht="16.5">
      <c r="A6" s="9" t="str">
        <f t="array" ref="A6">INDEX(联盟系统DKP榜单!A:A,SMALL(IF(联盟系统DKP榜单!$B$2:$B$600="双生如梦",ROW($2:$600),603),ROW(联盟系统DKP榜单!A5)))&amp;""</f>
        <v xml:space="preserve">鹿山丶政政   </v>
      </c>
      <c r="B6" s="4">
        <f>VLOOKUP(A6,联盟系统DKP榜单!A$1:C$598,3,FALSE)+IF(ISNA(VLOOKUP(A6,历史结余DKP!A$1:B$599,2,0)),0,VLOOKUP(A6,历史结余DKP!A$1:B$599,2,0))</f>
        <v>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0</v>
      </c>
      <c r="F6" s="20">
        <f t="shared" si="2"/>
        <v>0</v>
      </c>
      <c r="G6" s="8">
        <f t="shared" si="1"/>
        <v>0</v>
      </c>
    </row>
    <row r="7" spans="1:13" ht="16.5">
      <c r="A7" s="9" t="str">
        <f t="array" ref="A7">INDEX(联盟系统DKP榜单!A:A,SMALL(IF(联盟系统DKP榜单!$B$2:$B$600="双生如梦",ROW($2:$600),603),ROW(联盟系统DKP榜单!A6)))&amp;""</f>
        <v xml:space="preserve">鸟袅袅 </v>
      </c>
      <c r="B7" s="4">
        <f>VLOOKUP(A7,联盟系统DKP榜单!A$1:C$598,3,FALSE)+IF(ISNA(VLOOKUP(A7,历史结余DKP!A$1:B$599,2,0)),0,VLOOKUP(A7,历史结余DKP!A$1:B$599,2,0))</f>
        <v>150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150</v>
      </c>
      <c r="F7" s="20">
        <f t="shared" si="2"/>
        <v>2</v>
      </c>
      <c r="G7" s="8">
        <f t="shared" si="1"/>
        <v>50</v>
      </c>
    </row>
    <row r="8" spans="1:13" ht="16.5">
      <c r="A8" s="9" t="str">
        <f t="array" ref="A8">INDEX(联盟系统DKP榜单!A:A,SMALL(IF(联盟系统DKP榜单!$B$2:$B$600="双生如梦",ROW($2:$600),603),ROW(联盟系统DKP榜单!A7)))&amp;""</f>
        <v xml:space="preserve">鱼儿快快游   </v>
      </c>
      <c r="B8" s="4">
        <f>VLOOKUP(A8,联盟系统DKP榜单!A$1:C$598,3,FALSE)+IF(ISNA(VLOOKUP(A8,历史结余DKP!A$1:B$599,2,0)),0,VLOOKUP(A8,历史结余DKP!A$1:B$599,2,0))</f>
        <v>258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258</v>
      </c>
      <c r="F8" s="20">
        <f t="shared" si="2"/>
        <v>4</v>
      </c>
      <c r="G8" s="8">
        <f t="shared" si="1"/>
        <v>58</v>
      </c>
    </row>
    <row r="9" spans="1:13" ht="16.5">
      <c r="A9" s="9" t="str">
        <f t="array" ref="A9">INDEX(联盟系统DKP榜单!A:A,SMALL(IF(联盟系统DKP榜单!$B$2:$B$600="双生如梦",ROW($2:$600),603),ROW(联盟系统DKP榜单!A8)))&amp;""</f>
        <v xml:space="preserve">鱼丸儿 </v>
      </c>
      <c r="B9" s="4">
        <f>VLOOKUP(A9,联盟系统DKP榜单!A$1:C$598,3,FALSE)+IF(ISNA(VLOOKUP(A9,历史结余DKP!A$1:B$599,2,0)),0,VLOOKUP(A9,历史结余DKP!A$1:B$599,2,0))</f>
        <v>80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80</v>
      </c>
      <c r="F9" s="20">
        <f t="shared" si="2"/>
        <v>1</v>
      </c>
      <c r="G9" s="8">
        <f t="shared" si="1"/>
        <v>30</v>
      </c>
    </row>
    <row r="10" spans="1:13" ht="16.5">
      <c r="A10" s="9" t="str">
        <f t="array" ref="A10">INDEX(联盟系统DKP榜单!A:A,SMALL(IF(联盟系统DKP榜单!$B$2:$B$600="双生如梦",ROW($2:$600),603),ROW(联盟系统DKP榜单!A9)))&amp;""</f>
        <v>魅丿无情</v>
      </c>
      <c r="B10" s="4">
        <f>VLOOKUP(A10,联盟系统DKP榜单!A$1:C$598,3,FALSE)+IF(ISNA(VLOOKUP(A10,历史结余DKP!A$1:B$599,2,0)),0,VLOOKUP(A10,历史结余DKP!A$1:B$599,2,0))</f>
        <v>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0</v>
      </c>
      <c r="F10" s="20">
        <f t="shared" si="2"/>
        <v>0</v>
      </c>
      <c r="G10" s="8">
        <f t="shared" si="1"/>
        <v>0</v>
      </c>
    </row>
    <row r="11" spans="1:13" ht="16.5">
      <c r="A11" s="9" t="str">
        <f t="array" ref="A11">INDEX(联盟系统DKP榜单!A:A,SMALL(IF(联盟系统DKP榜单!$B$2:$B$600="双生如梦",ROW($2:$600),603),ROW(联盟系统DKP榜单!A10)))&amp;""</f>
        <v>鬼面七郎</v>
      </c>
      <c r="B11" s="4">
        <f>VLOOKUP(A11,联盟系统DKP榜单!A$1:C$598,3,FALSE)+IF(ISNA(VLOOKUP(A11,历史结余DKP!A$1:B$599,2,0)),0,VLOOKUP(A11,历史结余DKP!A$1:B$599,2,0))</f>
        <v>25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25</v>
      </c>
      <c r="F11" s="20">
        <f t="shared" si="2"/>
        <v>0.01</v>
      </c>
      <c r="G11" s="8">
        <f t="shared" si="1"/>
        <v>9</v>
      </c>
    </row>
    <row r="12" spans="1:13" ht="16.5">
      <c r="A12" s="9" t="str">
        <f t="array" ref="A12">INDEX(联盟系统DKP榜单!A:A,SMALL(IF(联盟系统DKP榜单!$B$2:$B$600="双生如梦",ROW($2:$600),603),ROW(联盟系统DKP榜单!A11)))&amp;""</f>
        <v>鬼眼英魂</v>
      </c>
      <c r="B12" s="4">
        <f>VLOOKUP(A12,联盟系统DKP榜单!A$1:C$598,3,FALSE)+IF(ISNA(VLOOKUP(A12,历史结余DKP!A$1:B$599,2,0)),0,VLOOKUP(A12,历史结余DKP!A$1:B$599,2,0))</f>
        <v>75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75</v>
      </c>
      <c r="F12" s="20">
        <f t="shared" si="2"/>
        <v>1</v>
      </c>
      <c r="G12" s="8">
        <f t="shared" si="1"/>
        <v>25</v>
      </c>
    </row>
    <row r="13" spans="1:13" ht="16.5">
      <c r="A13" s="9" t="str">
        <f t="array" ref="A13">INDEX(联盟系统DKP榜单!A:A,SMALL(IF(联盟系统DKP榜单!$B$2:$B$600="双生如梦",ROW($2:$600),603),ROW(联盟系统DKP榜单!A12)))&amp;""</f>
        <v xml:space="preserve">骚等ㄨ尿个尿  </v>
      </c>
      <c r="B13" s="4">
        <f>VLOOKUP(A13,联盟系统DKP榜单!A$1:C$598,3,FALSE)+IF(ISNA(VLOOKUP(A13,历史结余DKP!A$1:B$599,2,0)),0,VLOOKUP(A13,历史结余DKP!A$1:B$599,2,0))</f>
        <v>406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406</v>
      </c>
      <c r="F13" s="20">
        <f t="shared" si="2"/>
        <v>6</v>
      </c>
      <c r="G13" s="8">
        <f t="shared" si="1"/>
        <v>106</v>
      </c>
    </row>
    <row r="14" spans="1:13" ht="16.5">
      <c r="A14" s="9" t="str">
        <f t="array" ref="A14">INDEX(联盟系统DKP榜单!A:A,SMALL(IF(联盟系统DKP榜单!$B$2:$B$600="双生如梦",ROW($2:$600),603),ROW(联盟系统DKP榜单!A13)))&amp;""</f>
        <v xml:space="preserve">音无澪 </v>
      </c>
      <c r="B14" s="4">
        <f>VLOOKUP(A14,联盟系统DKP榜单!A$1:C$598,3,FALSE)+IF(ISNA(VLOOKUP(A14,历史结余DKP!A$1:B$599,2,0)),0,VLOOKUP(A14,历史结余DKP!A$1:B$599,2,0))</f>
        <v>155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155</v>
      </c>
      <c r="F14" s="20">
        <f t="shared" si="2"/>
        <v>2</v>
      </c>
      <c r="G14" s="8">
        <f t="shared" si="1"/>
        <v>55</v>
      </c>
    </row>
    <row r="15" spans="1:13" ht="16.5">
      <c r="A15" s="9" t="str">
        <f t="array" ref="A15">INDEX(联盟系统DKP榜单!A:A,SMALL(IF(联盟系统DKP榜单!$B$2:$B$600="双生如梦",ROW($2:$600),603),ROW(联盟系统DKP榜单!A14)))&amp;""</f>
        <v xml:space="preserve">青瓷づ </v>
      </c>
      <c r="B15" s="4">
        <f>VLOOKUP(A15,联盟系统DKP榜单!A$1:C$598,3,FALSE)+IF(ISNA(VLOOKUP(A15,历史结余DKP!A$1:B$599,2,0)),0,VLOOKUP(A15,历史结余DKP!A$1:B$599,2,0))</f>
        <v>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0</v>
      </c>
      <c r="F15" s="20">
        <f t="shared" si="2"/>
        <v>0</v>
      </c>
      <c r="G15" s="8">
        <f t="shared" si="1"/>
        <v>0</v>
      </c>
    </row>
    <row r="16" spans="1:13" ht="16.5">
      <c r="A16" s="9" t="str">
        <f t="array" ref="A16">INDEX(联盟系统DKP榜单!A:A,SMALL(IF(联盟系统DKP榜单!$B$2:$B$600="双生如梦",ROW($2:$600),603),ROW(联盟系统DKP榜单!A15)))&amp;""</f>
        <v xml:space="preserve">青毓丶 </v>
      </c>
      <c r="B16" s="4">
        <f>VLOOKUP(A16,联盟系统DKP榜单!A$1:C$598,3,FALSE)+IF(ISNA(VLOOKUP(A16,历史结余DKP!A$1:B$599,2,0)),0,VLOOKUP(A16,历史结余DKP!A$1:B$599,2,0))</f>
        <v>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0</v>
      </c>
      <c r="F16" s="20">
        <f t="shared" si="2"/>
        <v>0</v>
      </c>
      <c r="G16" s="8">
        <f t="shared" si="1"/>
        <v>0</v>
      </c>
    </row>
    <row r="17" spans="1:7" ht="16.5">
      <c r="A17" s="9" t="str">
        <f t="array" ref="A17">INDEX(联盟系统DKP榜单!A:A,SMALL(IF(联盟系统DKP榜单!$B$2:$B$600="双生如梦",ROW($2:$600),603),ROW(联盟系统DKP榜单!A16)))&amp;""</f>
        <v>雪域星空</v>
      </c>
      <c r="B17" s="4">
        <f>VLOOKUP(A17,联盟系统DKP榜单!A$1:C$598,3,FALSE)+IF(ISNA(VLOOKUP(A17,历史结余DKP!A$1:B$599,2,0)),0,VLOOKUP(A17,历史结余DKP!A$1:B$599,2,0))</f>
        <v>8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8</v>
      </c>
      <c r="F17" s="20">
        <f t="shared" si="2"/>
        <v>0</v>
      </c>
      <c r="G17" s="8">
        <f t="shared" si="1"/>
        <v>8</v>
      </c>
    </row>
    <row r="18" spans="1:7" ht="16.5">
      <c r="A18" s="9" t="str">
        <f t="array" ref="A18">INDEX(联盟系统DKP榜单!A:A,SMALL(IF(联盟系统DKP榜单!$B$2:$B$600="双生如梦",ROW($2:$600),603),ROW(联盟系统DKP榜单!A17)))&amp;""</f>
        <v xml:space="preserve">闭月羞 </v>
      </c>
      <c r="B18" s="4">
        <f>VLOOKUP(A18,联盟系统DKP榜单!A$1:C$598,3,FALSE)+IF(ISNA(VLOOKUP(A18,历史结余DKP!A$1:B$599,2,0)),0,VLOOKUP(A18,历史结余DKP!A$1:B$599,2,0))</f>
        <v>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0</v>
      </c>
      <c r="F18" s="20">
        <f t="shared" si="2"/>
        <v>0</v>
      </c>
      <c r="G18" s="8">
        <f t="shared" si="1"/>
        <v>0</v>
      </c>
    </row>
    <row r="19" spans="1:7" ht="16.5">
      <c r="A19" s="9" t="str">
        <f t="array" ref="A19">INDEX(联盟系统DKP榜单!A:A,SMALL(IF(联盟系统DKP榜单!$B$2:$B$600="双生如梦",ROW($2:$600),603),ROW(联盟系统DKP榜单!A18)))&amp;""</f>
        <v xml:space="preserve">野原小小志   </v>
      </c>
      <c r="B19" s="4">
        <f>VLOOKUP(A19,联盟系统DKP榜单!A$1:C$598,3,FALSE)+IF(ISNA(VLOOKUP(A19,历史结余DKP!A$1:B$599,2,0)),0,VLOOKUP(A19,历史结余DKP!A$1:B$599,2,0))</f>
        <v>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0</v>
      </c>
      <c r="F19" s="20">
        <f t="shared" si="2"/>
        <v>0</v>
      </c>
      <c r="G19" s="8">
        <f t="shared" si="1"/>
        <v>0</v>
      </c>
    </row>
    <row r="20" spans="1:7" ht="16.5">
      <c r="A20" s="9" t="str">
        <f t="array" ref="A20">INDEX(联盟系统DKP榜单!A:A,SMALL(IF(联盟系统DKP榜单!$B$2:$B$600="双生如梦",ROW($2:$600),603),ROW(联盟系统DKP榜单!A19)))&amp;""</f>
        <v xml:space="preserve">这游戏真挺难啊 </v>
      </c>
      <c r="B20" s="4">
        <f>VLOOKUP(A20,联盟系统DKP榜单!A$1:C$598,3,FALSE)+IF(ISNA(VLOOKUP(A20,历史结余DKP!A$1:B$599,2,0)),0,VLOOKUP(A20,历史结余DKP!A$1:B$599,2,0))</f>
        <v>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0</v>
      </c>
      <c r="F20" s="20">
        <f t="shared" si="2"/>
        <v>0</v>
      </c>
      <c r="G20" s="8">
        <f t="shared" si="1"/>
        <v>0</v>
      </c>
    </row>
    <row r="21" spans="1:7" ht="16.5">
      <c r="A21" s="9" t="str">
        <f t="array" ref="A21">INDEX(联盟系统DKP榜单!A:A,SMALL(IF(联盟系统DKP榜单!$B$2:$B$600="双生如梦",ROW($2:$600),603),ROW(联盟系统DKP榜单!A20)))&amp;""</f>
        <v>这季悲凉</v>
      </c>
      <c r="B21" s="4">
        <f>VLOOKUP(A21,联盟系统DKP榜单!A$1:C$598,3,FALSE)+IF(ISNA(VLOOKUP(A21,历史结余DKP!A$1:B$599,2,0)),0,VLOOKUP(A21,历史结余DKP!A$1:B$599,2,0))</f>
        <v>45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45</v>
      </c>
      <c r="F21" s="20">
        <f t="shared" si="2"/>
        <v>0.01</v>
      </c>
      <c r="G21" s="8">
        <f t="shared" si="1"/>
        <v>29</v>
      </c>
    </row>
    <row r="22" spans="1:7" ht="16.5">
      <c r="A22" s="9" t="str">
        <f t="array" ref="A22">INDEX(联盟系统DKP榜单!A:A,SMALL(IF(联盟系统DKP榜单!$B$2:$B$600="双生如梦",ROW($2:$600),603),ROW(联盟系统DKP榜单!A21)))&amp;""</f>
        <v xml:space="preserve">谪仙月 </v>
      </c>
      <c r="B22" s="4">
        <f>VLOOKUP(A22,联盟系统DKP榜单!A$1:C$598,3,FALSE)+IF(ISNA(VLOOKUP(A22,历史结余DKP!A$1:B$599,2,0)),0,VLOOKUP(A22,历史结余DKP!A$1:B$599,2,0))</f>
        <v>507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507</v>
      </c>
      <c r="F22" s="20">
        <f t="shared" si="2"/>
        <v>6</v>
      </c>
      <c r="G22" s="8">
        <f t="shared" si="1"/>
        <v>207</v>
      </c>
    </row>
    <row r="23" spans="1:7" ht="16.5">
      <c r="A23" s="9" t="str">
        <f t="array" ref="A23">INDEX(联盟系统DKP榜单!A:A,SMALL(IF(联盟系统DKP榜单!$B$2:$B$600="双生如梦",ROW($2:$600),603),ROW(联盟系统DKP榜单!A22)))&amp;""</f>
        <v>诸天花雨</v>
      </c>
      <c r="B23" s="4">
        <f>VLOOKUP(A23,联盟系统DKP榜单!A$1:C$598,3,FALSE)+IF(ISNA(VLOOKUP(A23,历史结余DKP!A$1:B$599,2,0)),0,VLOOKUP(A23,历史结余DKP!A$1:B$599,2,0))</f>
        <v>211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60</v>
      </c>
      <c r="E23" s="20">
        <f t="shared" si="0"/>
        <v>271</v>
      </c>
      <c r="F23" s="20">
        <f t="shared" si="2"/>
        <v>5</v>
      </c>
      <c r="G23" s="8">
        <f t="shared" si="1"/>
        <v>21</v>
      </c>
    </row>
    <row r="24" spans="1:7" ht="16.5">
      <c r="A24" s="9" t="str">
        <f t="array" ref="A24">INDEX(联盟系统DKP榜单!A:A,SMALL(IF(联盟系统DKP榜单!$B$2:$B$600="双生如梦",ROW($2:$600),603),ROW(联盟系统DKP榜单!A23)))&amp;""</f>
        <v xml:space="preserve">让您娇喘怪我咯 </v>
      </c>
      <c r="B24" s="4">
        <f>VLOOKUP(A24,联盟系统DKP榜单!A$1:C$598,3,FALSE)+IF(ISNA(VLOOKUP(A24,历史结余DKP!A$1:B$599,2,0)),0,VLOOKUP(A24,历史结余DKP!A$1:B$599,2,0))</f>
        <v>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0</v>
      </c>
      <c r="F24" s="20">
        <f t="shared" si="2"/>
        <v>0</v>
      </c>
      <c r="G24" s="8">
        <f t="shared" si="1"/>
        <v>0</v>
      </c>
    </row>
    <row r="25" spans="1:7" ht="16.5">
      <c r="A25" s="9" t="str">
        <f t="array" ref="A25">INDEX(联盟系统DKP榜单!A:A,SMALL(IF(联盟系统DKP榜单!$B$2:$B$600="双生如梦",ROW($2:$600),603),ROW(联盟系统DKP榜单!A24)))&amp;""</f>
        <v xml:space="preserve">规划和各位   </v>
      </c>
      <c r="B25" s="4">
        <f>VLOOKUP(A25,联盟系统DKP榜单!A$1:C$598,3,FALSE)+IF(ISNA(VLOOKUP(A25,历史结余DKP!A$1:B$599,2,0)),0,VLOOKUP(A25,历史结余DKP!A$1:B$599,2,0))</f>
        <v>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0</v>
      </c>
      <c r="F25" s="20">
        <f t="shared" si="2"/>
        <v>0</v>
      </c>
      <c r="G25" s="8">
        <f t="shared" si="1"/>
        <v>0</v>
      </c>
    </row>
    <row r="26" spans="1:7" ht="16.5">
      <c r="A26" s="9" t="str">
        <f t="array" ref="A26">INDEX(联盟系统DKP榜单!A:A,SMALL(IF(联盟系统DKP榜单!$B$2:$B$600="双生如梦",ROW($2:$600),603),ROW(联盟系统DKP榜单!A25)))&amp;""</f>
        <v xml:space="preserve">褚墨儿 </v>
      </c>
      <c r="B26" s="4">
        <f>VLOOKUP(A26,联盟系统DKP榜单!A$1:C$598,3,FALSE)+IF(ISNA(VLOOKUP(A26,历史结余DKP!A$1:B$599,2,0)),0,VLOOKUP(A26,历史结余DKP!A$1:B$599,2,0))</f>
        <v>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0</v>
      </c>
      <c r="F26" s="20">
        <f t="shared" si="2"/>
        <v>0</v>
      </c>
      <c r="G26" s="8">
        <f t="shared" si="1"/>
        <v>0</v>
      </c>
    </row>
    <row r="27" spans="1:7" ht="16.5">
      <c r="A27" s="9" t="str">
        <f t="array" ref="A27">INDEX(联盟系统DKP榜单!A:A,SMALL(IF(联盟系统DKP榜单!$B$2:$B$600="双生如梦",ROW($2:$600),603),ROW(联盟系统DKP榜单!A26)))&amp;""</f>
        <v xml:space="preserve">虾丸儿 </v>
      </c>
      <c r="B27" s="4">
        <f>VLOOKUP(A27,联盟系统DKP榜单!A$1:C$598,3,FALSE)+IF(ISNA(VLOOKUP(A27,历史结余DKP!A$1:B$599,2,0)),0,VLOOKUP(A27,历史结余DKP!A$1:B$599,2,0))</f>
        <v>40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40</v>
      </c>
      <c r="F27" s="20">
        <f t="shared" si="2"/>
        <v>0.01</v>
      </c>
      <c r="G27" s="8">
        <f t="shared" si="1"/>
        <v>24</v>
      </c>
    </row>
    <row r="28" spans="1:7" ht="16.5">
      <c r="A28" s="9" t="str">
        <f t="array" ref="A28">INDEX(联盟系统DKP榜单!A:A,SMALL(IF(联盟系统DKP榜单!$B$2:$B$600="双生如梦",ROW($2:$600),603),ROW(联盟系统DKP榜单!A27)))&amp;""</f>
        <v xml:space="preserve">蓝莓小恋人   </v>
      </c>
      <c r="B28" s="4">
        <f>VLOOKUP(A28,联盟系统DKP榜单!A$1:C$598,3,FALSE)+IF(ISNA(VLOOKUP(A28,历史结余DKP!A$1:B$599,2,0)),0,VLOOKUP(A28,历史结余DKP!A$1:B$599,2,0))</f>
        <v>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0</v>
      </c>
      <c r="F28" s="20">
        <f t="shared" si="2"/>
        <v>0</v>
      </c>
      <c r="G28" s="8">
        <f t="shared" si="1"/>
        <v>0</v>
      </c>
    </row>
    <row r="29" spans="1:7" ht="16.5">
      <c r="A29" s="9" t="str">
        <f t="array" ref="A29">INDEX(联盟系统DKP榜单!A:A,SMALL(IF(联盟系统DKP榜单!$B$2:$B$600="双生如梦",ROW($2:$600),603),ROW(联盟系统DKP榜单!A28)))&amp;""</f>
        <v xml:space="preserve">落落清歡丶   </v>
      </c>
      <c r="B29" s="4">
        <f>VLOOKUP(A29,联盟系统DKP榜单!A$1:C$598,3,FALSE)+IF(ISNA(VLOOKUP(A29,历史结余DKP!A$1:B$599,2,0)),0,VLOOKUP(A29,历史结余DKP!A$1:B$599,2,0))</f>
        <v>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0</v>
      </c>
      <c r="F29" s="20">
        <f t="shared" si="2"/>
        <v>0</v>
      </c>
      <c r="G29" s="8">
        <f t="shared" si="1"/>
        <v>0</v>
      </c>
    </row>
    <row r="30" spans="1:7" ht="16.5">
      <c r="A30" s="9" t="str">
        <f t="array" ref="A30">INDEX(联盟系统DKP榜单!A:A,SMALL(IF(联盟系统DKP榜单!$B$2:$B$600="双生如梦",ROW($2:$600),603),ROW(联盟系统DKP榜单!A29)))&amp;""</f>
        <v>落烟流雨</v>
      </c>
      <c r="B30" s="4">
        <f>VLOOKUP(A30,联盟系统DKP榜单!A$1:C$598,3,FALSE)+IF(ISNA(VLOOKUP(A30,历史结余DKP!A$1:B$599,2,0)),0,VLOOKUP(A30,历史结余DKP!A$1:B$599,2,0))</f>
        <v>115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115</v>
      </c>
      <c r="F30" s="20">
        <f t="shared" si="2"/>
        <v>1</v>
      </c>
      <c r="G30" s="8">
        <f t="shared" si="1"/>
        <v>65</v>
      </c>
    </row>
    <row r="31" spans="1:7" ht="16.5">
      <c r="A31" s="9" t="str">
        <f t="array" ref="A31">INDEX(联盟系统DKP榜单!A:A,SMALL(IF(联盟系统DKP榜单!$B$2:$B$600="双生如梦",ROW($2:$600),603),ROW(联盟系统DKP榜单!A30)))&amp;""</f>
        <v xml:space="preserve">菜菜う </v>
      </c>
      <c r="B31" s="4">
        <f>VLOOKUP(A31,联盟系统DKP榜单!A$1:C$598,3,FALSE)+IF(ISNA(VLOOKUP(A31,历史结余DKP!A$1:B$599,2,0)),0,VLOOKUP(A31,历史结余DKP!A$1:B$599,2,0))</f>
        <v>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0</v>
      </c>
      <c r="F31" s="20">
        <f t="shared" si="2"/>
        <v>0</v>
      </c>
      <c r="G31" s="8">
        <f t="shared" si="1"/>
        <v>0</v>
      </c>
    </row>
    <row r="32" spans="1:7" ht="16.5">
      <c r="A32" s="9" t="str">
        <f t="array" ref="A32">INDEX(联盟系统DKP榜单!A:A,SMALL(IF(联盟系统DKP榜单!$B$2:$B$600="双生如梦",ROW($2:$600),603),ROW(联盟系统DKP榜单!A31)))&amp;""</f>
        <v xml:space="preserve">菅孤野 </v>
      </c>
      <c r="B32" s="4">
        <f>VLOOKUP(A32,联盟系统DKP榜单!A$1:C$598,3,FALSE)+IF(ISNA(VLOOKUP(A32,历史结余DKP!A$1:B$599,2,0)),0,VLOOKUP(A32,历史结余DKP!A$1:B$599,2,0))</f>
        <v>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0</v>
      </c>
      <c r="F32" s="20">
        <f t="shared" si="2"/>
        <v>0</v>
      </c>
      <c r="G32" s="8">
        <f t="shared" si="1"/>
        <v>0</v>
      </c>
    </row>
    <row r="33" spans="1:7" ht="16.5">
      <c r="A33" s="9" t="str">
        <f t="array" ref="A33">INDEX(联盟系统DKP榜单!A:A,SMALL(IF(联盟系统DKP榜单!$B$2:$B$600="双生如梦",ROW($2:$600),603),ROW(联盟系统DKP榜单!A32)))&amp;""</f>
        <v>莫雪飞飞</v>
      </c>
      <c r="B33" s="4">
        <f>VLOOKUP(A33,联盟系统DKP榜单!A$1:C$598,3,FALSE)+IF(ISNA(VLOOKUP(A33,历史结余DKP!A$1:B$599,2,0)),0,VLOOKUP(A33,历史结余DKP!A$1:B$599,2,0))</f>
        <v>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0</v>
      </c>
      <c r="F33" s="20">
        <f t="shared" si="2"/>
        <v>0</v>
      </c>
      <c r="G33" s="8">
        <f t="shared" si="1"/>
        <v>0</v>
      </c>
    </row>
    <row r="34" spans="1:7" ht="16.5">
      <c r="A34" s="9" t="str">
        <f t="array" ref="A34">INDEX(联盟系统DKP榜单!A:A,SMALL(IF(联盟系统DKP榜单!$B$2:$B$600="双生如梦",ROW($2:$600),603),ROW(联盟系统DKP榜单!A33)))&amp;""</f>
        <v xml:space="preserve">莫念起 </v>
      </c>
      <c r="B34" s="4">
        <f>VLOOKUP(A34,联盟系统DKP榜单!A$1:C$598,3,FALSE)+IF(ISNA(VLOOKUP(A34,历史结余DKP!A$1:B$599,2,0)),0,VLOOKUP(A34,历史结余DKP!A$1:B$599,2,0))</f>
        <v>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0</v>
      </c>
      <c r="F34" s="20">
        <f t="shared" si="2"/>
        <v>0</v>
      </c>
      <c r="G34" s="8">
        <f t="shared" ref="G34:G65" si="4">IF(F34=0.01,E34-16,E34-F34*50)</f>
        <v>0</v>
      </c>
    </row>
    <row r="35" spans="1:7" ht="16.5">
      <c r="A35" s="9" t="str">
        <f t="array" ref="A35">INDEX(联盟系统DKP榜单!A:A,SMALL(IF(联盟系统DKP榜单!$B$2:$B$600="双生如梦",ROW($2:$600),603),ROW(联盟系统DKP榜单!A34)))&amp;""</f>
        <v xml:space="preserve">莫小悯 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0</v>
      </c>
      <c r="F35" s="20">
        <f t="shared" si="2"/>
        <v>0</v>
      </c>
      <c r="G35" s="8">
        <f t="shared" si="4"/>
        <v>0</v>
      </c>
    </row>
    <row r="36" spans="1:7" ht="16.5">
      <c r="A36" s="9" t="str">
        <f t="array" ref="A36">INDEX(联盟系统DKP榜单!A:A,SMALL(IF(联盟系统DKP榜单!$B$2:$B$600="双生如梦",ROW($2:$600),603),ROW(联盟系统DKP榜单!A35)))&amp;""</f>
        <v xml:space="preserve">英俊潇洒的小明 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INDEX(联盟系统DKP榜单!A:A,SMALL(IF(联盟系统DKP榜单!$B$2:$B$600="双生如梦",ROW($2:$600),603),ROW(联盟系统DKP榜单!A36)))&amp;""</f>
        <v>若梦明日</v>
      </c>
      <c r="B37" s="4">
        <f>VLOOKUP(A37,联盟系统DKP榜单!A$1:C$598,3,FALSE)+IF(ISNA(VLOOKUP(A37,历史结余DKP!A$1:B$599,2,0)),0,VLOOKUP(A37,历史结余DKP!A$1:B$599,2,0))</f>
        <v>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0</v>
      </c>
      <c r="F37" s="20">
        <f t="shared" si="2"/>
        <v>0</v>
      </c>
      <c r="G37" s="8">
        <f t="shared" si="4"/>
        <v>0</v>
      </c>
    </row>
    <row r="38" spans="1:7" ht="16.5">
      <c r="A38" s="9" t="str">
        <f t="array" ref="A38">INDEX(联盟系统DKP榜单!A:A,SMALL(IF(联盟系统DKP榜单!$B$2:$B$600="双生如梦",ROW($2:$600),603),ROW(联盟系统DKP榜单!A37)))&amp;""</f>
        <v xml:space="preserve">芑   </v>
      </c>
      <c r="B38" s="4">
        <f>VLOOKUP(A38,联盟系统DKP榜单!A$1:C$598,3,FALSE)+IF(ISNA(VLOOKUP(A38,历史结余DKP!A$1:B$599,2,0)),0,VLOOKUP(A38,历史结余DKP!A$1:B$599,2,0))</f>
        <v>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0</v>
      </c>
      <c r="F38" s="20">
        <f t="shared" si="2"/>
        <v>0</v>
      </c>
      <c r="G38" s="8">
        <f t="shared" si="4"/>
        <v>0</v>
      </c>
    </row>
    <row r="39" spans="1:7" ht="16.5">
      <c r="A39" s="9" t="str">
        <f t="array" ref="A39">INDEX(联盟系统DKP榜单!A:A,SMALL(IF(联盟系统DKP榜单!$B$2:$B$600="双生如梦",ROW($2:$600),603),ROW(联盟系统DKP榜单!A38)))&amp;""</f>
        <v xml:space="preserve">臻臻无敌衰   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0</v>
      </c>
      <c r="F39" s="20">
        <f t="shared" si="2"/>
        <v>0</v>
      </c>
      <c r="G39" s="8">
        <f t="shared" si="4"/>
        <v>0</v>
      </c>
    </row>
    <row r="40" spans="1:7" ht="16.5">
      <c r="A40" s="9" t="str">
        <f t="array" ref="A40">INDEX(联盟系统DKP榜单!A:A,SMALL(IF(联盟系统DKP榜单!$B$2:$B$600="双生如梦",ROW($2:$600),603),ROW(联盟系统DKP榜单!A39)))&amp;""</f>
        <v xml:space="preserve">胡氏家族丶薨  </v>
      </c>
      <c r="B40" s="4">
        <f>VLOOKUP(A40,联盟系统DKP榜单!A$1:C$598,3,FALSE)+IF(ISNA(VLOOKUP(A40,历史结余DKP!A$1:B$599,2,0)),0,VLOOKUP(A40,历史结余DKP!A$1:B$599,2,0))</f>
        <v>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0</v>
      </c>
      <c r="F40" s="20">
        <f t="shared" si="2"/>
        <v>0</v>
      </c>
      <c r="G40" s="8">
        <f t="shared" si="4"/>
        <v>0</v>
      </c>
    </row>
    <row r="41" spans="1:7" ht="16.5">
      <c r="A41" s="9" t="str">
        <f t="array" ref="A41">INDEX(联盟系统DKP榜单!A:A,SMALL(IF(联盟系统DKP榜单!$B$2:$B$600="双生如梦",ROW($2:$600),603),ROW(联盟系统DKP榜单!A40)))&amp;""</f>
        <v xml:space="preserve">肖静红 </v>
      </c>
      <c r="B41" s="4">
        <f>VLOOKUP(A41,联盟系统DKP榜单!A$1:C$598,3,FALSE)+IF(ISNA(VLOOKUP(A41,历史结余DKP!A$1:B$599,2,0)),0,VLOOKUP(A41,历史结余DKP!A$1:B$599,2,0))</f>
        <v>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0</v>
      </c>
      <c r="F41" s="20">
        <f t="shared" si="2"/>
        <v>0</v>
      </c>
      <c r="G41" s="8">
        <f t="shared" si="4"/>
        <v>0</v>
      </c>
    </row>
    <row r="42" spans="1:7" ht="16.5">
      <c r="A42" s="9" t="str">
        <f t="array" ref="A42">INDEX(联盟系统DKP榜单!A:A,SMALL(IF(联盟系统DKP榜单!$B$2:$B$600="双生如梦",ROW($2:$600),603),ROW(联盟系统DKP榜单!A41)))&amp;""</f>
        <v xml:space="preserve">肖霸尚 </v>
      </c>
      <c r="B42" s="4">
        <f>VLOOKUP(A42,联盟系统DKP榜单!A$1:C$598,3,FALSE)+IF(ISNA(VLOOKUP(A42,历史结余DKP!A$1:B$599,2,0)),0,VLOOKUP(A42,历史结余DKP!A$1:B$599,2,0))</f>
        <v>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0</v>
      </c>
      <c r="F42" s="20">
        <f t="shared" si="2"/>
        <v>0</v>
      </c>
      <c r="G42" s="8">
        <f t="shared" si="4"/>
        <v>0</v>
      </c>
    </row>
    <row r="43" spans="1:7" ht="16.5">
      <c r="A43" s="9" t="str">
        <f t="array" ref="A43">INDEX(联盟系统DKP榜单!A:A,SMALL(IF(联盟系统DKP榜单!$B$2:$B$600="双生如梦",ROW($2:$600),603),ROW(联盟系统DKP榜单!A42)))&amp;""</f>
        <v>耶律雁菱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0</v>
      </c>
      <c r="F43" s="20">
        <f t="shared" si="2"/>
        <v>0</v>
      </c>
      <c r="G43" s="8">
        <f t="shared" si="4"/>
        <v>0</v>
      </c>
    </row>
    <row r="44" spans="1:7" ht="16.5">
      <c r="A44" s="9" t="str">
        <f t="array" ref="A44">INDEX(联盟系统DKP榜单!A:A,SMALL(IF(联盟系统DKP榜单!$B$2:$B$600="双生如梦",ROW($2:$600),603),ROW(联盟系统DKP榜单!A43)))&amp;""</f>
        <v xml:space="preserve">终不妄 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0</v>
      </c>
      <c r="F44" s="20">
        <f t="shared" si="2"/>
        <v>0</v>
      </c>
      <c r="G44" s="8">
        <f t="shared" si="4"/>
        <v>0</v>
      </c>
    </row>
    <row r="45" spans="1:7" ht="16.5">
      <c r="A45" s="9" t="str">
        <f t="array" ref="A45">INDEX(联盟系统DKP榜单!A:A,SMALL(IF(联盟系统DKP榜单!$B$2:$B$600="双生如梦",ROW($2:$600),603),ROW(联盟系统DKP榜单!A44)))&amp;""</f>
        <v xml:space="preserve">纳加法 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0</v>
      </c>
      <c r="F45" s="20">
        <f t="shared" si="2"/>
        <v>0</v>
      </c>
      <c r="G45" s="8">
        <f t="shared" si="4"/>
        <v>0</v>
      </c>
    </row>
    <row r="46" spans="1:7" ht="16.5">
      <c r="A46" s="9" t="str">
        <f t="array" ref="A46">INDEX(联盟系统DKP榜单!A:A,SMALL(IF(联盟系统DKP榜单!$B$2:$B$600="双生如梦",ROW($2:$600),603),ROW(联盟系统DKP榜单!A45)))&amp;""</f>
        <v xml:space="preserve">纪小昔 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0</v>
      </c>
      <c r="F46" s="20">
        <f t="shared" si="2"/>
        <v>0</v>
      </c>
      <c r="G46" s="8">
        <f t="shared" si="4"/>
        <v>0</v>
      </c>
    </row>
    <row r="47" spans="1:7" ht="16.5">
      <c r="A47" s="9" t="str">
        <f t="array" ref="A47">INDEX(联盟系统DKP榜单!A:A,SMALL(IF(联盟系统DKP榜单!$B$2:$B$600="双生如梦",ROW($2:$600),603),ROW(联盟系统DKP榜单!A46)))&amp;""</f>
        <v xml:space="preserve">红颜痴情笑   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0</v>
      </c>
      <c r="F47" s="20">
        <f t="shared" si="2"/>
        <v>0</v>
      </c>
      <c r="G47" s="8">
        <f t="shared" si="4"/>
        <v>0</v>
      </c>
    </row>
    <row r="48" spans="1:7" ht="16.5">
      <c r="A48" s="9" t="str">
        <f t="array" ref="A48">INDEX(联盟系统DKP榜单!A:A,SMALL(IF(联盟系统DKP榜单!$B$2:$B$600="双生如梦",ROW($2:$600),603),ROW(联盟系统DKP榜单!A47)))&amp;""</f>
        <v xml:space="preserve">红毛  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0</v>
      </c>
      <c r="F48" s="20">
        <f t="shared" si="2"/>
        <v>0</v>
      </c>
      <c r="G48" s="8">
        <f t="shared" si="4"/>
        <v>0</v>
      </c>
    </row>
    <row r="49" spans="1:7" ht="16.5">
      <c r="A49" s="9" t="str">
        <f t="array" ref="A49">INDEX(联盟系统DKP榜单!A:A,SMALL(IF(联盟系统DKP榜单!$B$2:$B$600="双生如梦",ROW($2:$600),603),ROW(联盟系统DKP榜单!A48)))&amp;""</f>
        <v>紫气东来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0</v>
      </c>
      <c r="F49" s="20">
        <f t="shared" si="2"/>
        <v>0</v>
      </c>
      <c r="G49" s="8">
        <f t="shared" si="4"/>
        <v>0</v>
      </c>
    </row>
    <row r="50" spans="1:7" ht="16.5">
      <c r="A50" s="9" t="str">
        <f t="array" ref="A50">INDEX(联盟系统DKP榜单!A:A,SMALL(IF(联盟系统DKP榜单!$B$2:$B$600="双生如梦",ROW($2:$600),603),ROW(联盟系统DKP榜单!A49)))&amp;""</f>
        <v xml:space="preserve">糖萌乖 </v>
      </c>
      <c r="B50" s="4">
        <f>VLOOKUP(A50,联盟系统DKP榜单!A$1:C$598,3,FALSE)+IF(ISNA(VLOOKUP(A50,历史结余DKP!A$1:B$599,2,0)),0,VLOOKUP(A50,历史结余DKP!A$1:B$599,2,0))</f>
        <v>195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195</v>
      </c>
      <c r="F50" s="20">
        <f t="shared" si="2"/>
        <v>3</v>
      </c>
      <c r="G50" s="8">
        <f t="shared" si="4"/>
        <v>45</v>
      </c>
    </row>
    <row r="51" spans="1:7" ht="16.5">
      <c r="A51" s="9" t="str">
        <f t="array" ref="A51">INDEX(联盟系统DKP榜单!A:A,SMALL(IF(联盟系统DKP榜单!$B$2:$B$600="双生如梦",ROW($2:$600),603),ROW(联盟系统DKP榜单!A50)))&amp;""</f>
        <v xml:space="preserve">米兰的阳光   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0</v>
      </c>
      <c r="F51" s="20">
        <f t="shared" si="2"/>
        <v>0</v>
      </c>
      <c r="G51" s="8">
        <f t="shared" si="4"/>
        <v>0</v>
      </c>
    </row>
    <row r="52" spans="1:7" ht="16.5">
      <c r="A52" s="9" t="str">
        <f t="array" ref="A52">INDEX(联盟系统DKP榜单!A:A,SMALL(IF(联盟系统DKP榜单!$B$2:$B$600="双生如梦",ROW($2:$600),603),ROW(联盟系统DKP榜单!A51)))&amp;""</f>
        <v xml:space="preserve">笑崖  </v>
      </c>
      <c r="B52" s="4">
        <f>VLOOKUP(A52,联盟系统DKP榜单!A$1:C$598,3,FALSE)+IF(ISNA(VLOOKUP(A52,历史结余DKP!A$1:B$599,2,0)),0,VLOOKUP(A52,历史结余DKP!A$1:B$599,2,0))</f>
        <v>40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40</v>
      </c>
      <c r="F52" s="20">
        <f t="shared" si="2"/>
        <v>0.01</v>
      </c>
      <c r="G52" s="8">
        <f t="shared" si="4"/>
        <v>24</v>
      </c>
    </row>
    <row r="53" spans="1:7" ht="16.5">
      <c r="A53" s="9" t="str">
        <f t="array" ref="A53">INDEX(联盟系统DKP榜单!A:A,SMALL(IF(联盟系统DKP榜单!$B$2:$B$600="双生如梦",ROW($2:$600),603),ROW(联盟系统DKP榜单!A52)))&amp;""</f>
        <v xml:space="preserve">笑吧  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0</v>
      </c>
      <c r="F53" s="20">
        <f t="shared" si="2"/>
        <v>0</v>
      </c>
      <c r="G53" s="8">
        <f t="shared" si="4"/>
        <v>0</v>
      </c>
    </row>
    <row r="54" spans="1:7" ht="16.5">
      <c r="A54" s="9" t="str">
        <f t="array" ref="A54">INDEX(联盟系统DKP榜单!A:A,SMALL(IF(联盟系统DKP榜单!$B$2:$B$600="双生如梦",ROW($2:$600),603),ROW(联盟系统DKP榜单!A53)))&amp;""</f>
        <v>私念成槑</v>
      </c>
      <c r="B54" s="4">
        <f>VLOOKUP(A54,联盟系统DKP榜单!A$1:C$598,3,FALSE)+IF(ISNA(VLOOKUP(A54,历史结余DKP!A$1:B$599,2,0)),0,VLOOKUP(A54,历史结余DKP!A$1:B$599,2,0))</f>
        <v>90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90</v>
      </c>
      <c r="F54" s="20">
        <f t="shared" si="2"/>
        <v>1</v>
      </c>
      <c r="G54" s="8">
        <f t="shared" si="4"/>
        <v>40</v>
      </c>
    </row>
    <row r="55" spans="1:7" ht="16.5">
      <c r="A55" s="9" t="str">
        <f t="array" ref="A55">INDEX(联盟系统DKP榜单!A:A,SMALL(IF(联盟系统DKP榜单!$B$2:$B$600="双生如梦",ROW($2:$600),603),ROW(联盟系统DKP榜单!A54)))&amp;""</f>
        <v xml:space="preserve">神威小枪将   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0</v>
      </c>
      <c r="F55" s="20">
        <f t="shared" si="2"/>
        <v>0</v>
      </c>
      <c r="G55" s="8">
        <f t="shared" si="4"/>
        <v>0</v>
      </c>
    </row>
    <row r="56" spans="1:7" ht="16.5">
      <c r="A56" s="9" t="str">
        <f t="array" ref="A56">INDEX(联盟系统DKP榜单!A:A,SMALL(IF(联盟系统DKP榜单!$B$2:$B$600="双生如梦",ROW($2:$600),603),ROW(联盟系统DKP榜单!A55)))&amp;""</f>
        <v xml:space="preserve">琪琪小跟班   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0</v>
      </c>
      <c r="F56" s="20">
        <f t="shared" si="2"/>
        <v>0</v>
      </c>
      <c r="G56" s="8">
        <f t="shared" si="4"/>
        <v>0</v>
      </c>
    </row>
    <row r="57" spans="1:7" ht="16.5">
      <c r="A57" s="9" t="str">
        <f t="array" ref="A57">INDEX(联盟系统DKP榜单!A:A,SMALL(IF(联盟系统DKP榜单!$B$2:$B$600="双生如梦",ROW($2:$600),603),ROW(联盟系统DKP榜单!A56)))&amp;""</f>
        <v>烟雨青黛</v>
      </c>
      <c r="B57" s="4">
        <f>VLOOKUP(A57,联盟系统DKP榜单!A$1:C$598,3,FALSE)+IF(ISNA(VLOOKUP(A57,历史结余DKP!A$1:B$599,2,0)),0,VLOOKUP(A57,历史结余DKP!A$1:B$599,2,0))</f>
        <v>139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139</v>
      </c>
      <c r="F57" s="20">
        <f t="shared" si="2"/>
        <v>2</v>
      </c>
      <c r="G57" s="8">
        <f t="shared" si="4"/>
        <v>39</v>
      </c>
    </row>
    <row r="58" spans="1:7" ht="16.5">
      <c r="A58" s="9" t="str">
        <f t="array" ref="A58">INDEX(联盟系统DKP榜单!A:A,SMALL(IF(联盟系统DKP榜单!$B$2:$B$600="双生如梦",ROW($2:$600),603),ROW(联盟系统DKP榜单!A57)))&amp;""</f>
        <v>灬丶末世</v>
      </c>
      <c r="B58" s="4">
        <f>VLOOKUP(A58,联盟系统DKP榜单!A$1:C$598,3,FALSE)+IF(ISNA(VLOOKUP(A58,历史结余DKP!A$1:B$599,2,0)),0,VLOOKUP(A58,历史结余DKP!A$1:B$599,2,0))</f>
        <v>30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30</v>
      </c>
      <c r="F58" s="20">
        <f t="shared" si="2"/>
        <v>0.01</v>
      </c>
      <c r="G58" s="8">
        <f t="shared" si="4"/>
        <v>14</v>
      </c>
    </row>
    <row r="59" spans="1:7" ht="16.5">
      <c r="A59" s="9" t="str">
        <f t="array" ref="A59">INDEX(联盟系统DKP榜单!A:A,SMALL(IF(联盟系统DKP榜单!$B$2:$B$600="双生如梦",ROW($2:$600),603),ROW(联盟系统DKP榜单!A58)))&amp;""</f>
        <v xml:space="preserve">澄不二 </v>
      </c>
      <c r="B59" s="4">
        <f>VLOOKUP(A59,联盟系统DKP榜单!A$1:C$598,3,FALSE)+IF(ISNA(VLOOKUP(A59,历史结余DKP!A$1:B$599,2,0)),0,VLOOKUP(A59,历史结余DKP!A$1:B$599,2,0))</f>
        <v>140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140</v>
      </c>
      <c r="F59" s="20">
        <f t="shared" si="2"/>
        <v>2</v>
      </c>
      <c r="G59" s="8">
        <f t="shared" si="4"/>
        <v>40</v>
      </c>
    </row>
    <row r="60" spans="1:7" ht="16.5">
      <c r="A60" s="9" t="str">
        <f t="array" ref="A60">INDEX(联盟系统DKP榜单!A:A,SMALL(IF(联盟系统DKP榜单!$B$2:$B$600="双生如梦",ROW($2:$600),603),ROW(联盟系统DKP榜单!A59)))&amp;""</f>
        <v xml:space="preserve">源化  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0</v>
      </c>
      <c r="F60" s="20">
        <f t="shared" si="2"/>
        <v>0</v>
      </c>
      <c r="G60" s="8">
        <f t="shared" si="4"/>
        <v>0</v>
      </c>
    </row>
    <row r="61" spans="1:7" ht="16.5">
      <c r="A61" s="9" t="str">
        <f t="array" ref="A61">INDEX(联盟系统DKP榜单!A:A,SMALL(IF(联盟系统DKP榜单!$B$2:$B$600="双生如梦",ROW($2:$600),603),ROW(联盟系统DKP榜单!A60)))&amp;""</f>
        <v>渊北雁翊</v>
      </c>
      <c r="B61" s="4">
        <f>VLOOKUP(A61,联盟系统DKP榜单!A$1:C$598,3,FALSE)+IF(ISNA(VLOOKUP(A61,历史结余DKP!A$1:B$599,2,0)),0,VLOOKUP(A61,历史结余DKP!A$1:B$599,2,0))</f>
        <v>90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90</v>
      </c>
      <c r="F61" s="20">
        <f t="shared" si="2"/>
        <v>1</v>
      </c>
      <c r="G61" s="8">
        <f t="shared" si="4"/>
        <v>40</v>
      </c>
    </row>
    <row r="62" spans="1:7" ht="16.5">
      <c r="A62" s="9" t="str">
        <f t="array" ref="A62">INDEX(联盟系统DKP榜单!A:A,SMALL(IF(联盟系统DKP榜单!$B$2:$B$600="双生如梦",ROW($2:$600),603),ROW(联盟系统DKP榜单!A61)))&amp;""</f>
        <v xml:space="preserve">淺笙  </v>
      </c>
      <c r="B62" s="4">
        <f>VLOOKUP(A62,联盟系统DKP榜单!A$1:C$598,3,FALSE)+IF(ISNA(VLOOKUP(A62,历史结余DKP!A$1:B$599,2,0)),0,VLOOKUP(A62,历史结余DKP!A$1:B$599,2,0))</f>
        <v>230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230</v>
      </c>
      <c r="F62" s="20">
        <f t="shared" si="2"/>
        <v>4</v>
      </c>
      <c r="G62" s="8">
        <f t="shared" si="4"/>
        <v>30</v>
      </c>
    </row>
    <row r="63" spans="1:7" ht="16.5">
      <c r="A63" s="9" t="str">
        <f t="array" ref="A63">INDEX(联盟系统DKP榜单!A:A,SMALL(IF(联盟系统DKP榜单!$B$2:$B$600="双生如梦",ROW($2:$600),603),ROW(联盟系统DKP榜单!A62)))&amp;""</f>
        <v xml:space="preserve">池小晚 </v>
      </c>
      <c r="B63" s="4">
        <f>VLOOKUP(A63,联盟系统DKP榜单!A$1:C$598,3,FALSE)+IF(ISNA(VLOOKUP(A63,历史结余DKP!A$1:B$599,2,0)),0,VLOOKUP(A63,历史结余DKP!A$1:B$599,2,0))</f>
        <v>5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5</v>
      </c>
      <c r="F63" s="20">
        <f t="shared" si="2"/>
        <v>0</v>
      </c>
      <c r="G63" s="8">
        <f t="shared" si="4"/>
        <v>5</v>
      </c>
    </row>
    <row r="64" spans="1:7" ht="16.5">
      <c r="A64" s="9" t="str">
        <f t="array" ref="A64">INDEX(联盟系统DKP榜单!A:A,SMALL(IF(联盟系统DKP榜单!$B$2:$B$600="双生如梦",ROW($2:$600),603),ROW(联盟系统DKP榜单!A63)))&amp;""</f>
        <v xml:space="preserve">殇如此忧伤   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0</v>
      </c>
      <c r="F64" s="20">
        <f t="shared" si="2"/>
        <v>0</v>
      </c>
      <c r="G64" s="8">
        <f t="shared" si="4"/>
        <v>0</v>
      </c>
    </row>
    <row r="65" spans="1:7" ht="16.5">
      <c r="A65" s="9" t="str">
        <f t="array" ref="A65">INDEX(联盟系统DKP榜单!A:A,SMALL(IF(联盟系统DKP榜单!$B$2:$B$600="双生如梦",ROW($2:$600),603),ROW(联盟系统DKP榜单!A64)))&amp;""</f>
        <v xml:space="preserve">椛灯  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0</v>
      </c>
      <c r="F65" s="20">
        <f t="shared" si="2"/>
        <v>0</v>
      </c>
      <c r="G65" s="8">
        <f t="shared" si="4"/>
        <v>0</v>
      </c>
    </row>
    <row r="66" spans="1:7" ht="16.5">
      <c r="A66" s="9" t="str">
        <f t="array" ref="A66">INDEX(联盟系统DKP榜单!A:A,SMALL(IF(联盟系统DKP榜单!$B$2:$B$600="双生如梦",ROW($2:$600),603),ROW(联盟系统DKP榜单!A65)))&amp;""</f>
        <v>梦回彼岸</v>
      </c>
      <c r="B66" s="4">
        <f>VLOOKUP(A66,联盟系统DKP榜单!A$1:C$598,3,FALSE)+IF(ISNA(VLOOKUP(A66,历史结余DKP!A$1:B$599,2,0)),0,VLOOKUP(A66,历史结余DKP!A$1:B$599,2,0))</f>
        <v>53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53</v>
      </c>
      <c r="F66" s="20">
        <f t="shared" si="2"/>
        <v>0.01</v>
      </c>
      <c r="G66" s="8">
        <f t="shared" ref="G66:G97" si="6">IF(F66=0.01,E66-16,E66-F66*50)</f>
        <v>37</v>
      </c>
    </row>
    <row r="67" spans="1:7" ht="16.5">
      <c r="A67" s="9" t="str">
        <f t="array" ref="A67">INDEX(联盟系统DKP榜单!A:A,SMALL(IF(联盟系统DKP榜单!$B$2:$B$600="双生如梦",ROW($2:$600),603),ROW(联盟系统DKP榜单!A66)))&amp;""</f>
        <v xml:space="preserve">柠檬雪碧√   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INDEX(联盟系统DKP榜单!A:A,SMALL(IF(联盟系统DKP榜单!$B$2:$B$600="双生如梦",ROW($2:$600),603),ROW(联盟系统DKP榜单!A67)))&amp;""</f>
        <v>柠檬汽酒</v>
      </c>
      <c r="B68" s="4">
        <f>VLOOKUP(A68,联盟系统DKP榜单!A$1:C$598,3,FALSE)+IF(ISNA(VLOOKUP(A68,历史结余DKP!A$1:B$599,2,0)),0,VLOOKUP(A68,历史结余DKP!A$1:B$599,2,0))</f>
        <v>65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65</v>
      </c>
      <c r="F68" s="20">
        <f t="shared" si="7"/>
        <v>0.01</v>
      </c>
      <c r="G68" s="8">
        <f t="shared" si="6"/>
        <v>49</v>
      </c>
    </row>
    <row r="69" spans="1:7" ht="16.5">
      <c r="A69" s="9" t="str">
        <f t="array" ref="A69">INDEX(联盟系统DKP榜单!A:A,SMALL(IF(联盟系统DKP榜单!$B$2:$B$600="双生如梦",ROW($2:$600),603),ROW(联盟系统DKP榜单!A68)))&amp;""</f>
        <v>月落雅雅</v>
      </c>
      <c r="B69" s="4">
        <f>VLOOKUP(A69,联盟系统DKP榜单!A$1:C$598,3,FALSE)+IF(ISNA(VLOOKUP(A69,历史结余DKP!A$1:B$599,2,0)),0,VLOOKUP(A69,历史结余DKP!A$1:B$599,2,0))</f>
        <v>107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107</v>
      </c>
      <c r="F69" s="20">
        <f t="shared" si="7"/>
        <v>1</v>
      </c>
      <c r="G69" s="8">
        <f t="shared" si="6"/>
        <v>57</v>
      </c>
    </row>
    <row r="70" spans="1:7" ht="16.5">
      <c r="A70" s="9" t="str">
        <f t="array" ref="A70">INDEX(联盟系统DKP榜单!A:A,SMALL(IF(联盟系统DKP榜单!$B$2:$B$600="双生如梦",ROW($2:$600),603),ROW(联盟系统DKP榜单!A69)))&amp;""</f>
        <v xml:space="preserve">月臻  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INDEX(联盟系统DKP榜单!A:A,SMALL(IF(联盟系统DKP榜单!$B$2:$B$600="双生如梦",ROW($2:$600),603),ROW(联盟系统DKP榜单!A70)))&amp;""</f>
        <v xml:space="preserve">月影粟 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INDEX(联盟系统DKP榜单!A:A,SMALL(IF(联盟系统DKP榜单!$B$2:$B$600="双生如梦",ROW($2:$600),603),ROW(联盟系统DKP榜单!A71)))&amp;""</f>
        <v>曹长卿。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0</v>
      </c>
      <c r="F72" s="20">
        <f t="shared" si="7"/>
        <v>0</v>
      </c>
      <c r="G72" s="8">
        <f t="shared" si="6"/>
        <v>0</v>
      </c>
    </row>
    <row r="73" spans="1:7" ht="16.5">
      <c r="A73" s="9" t="str">
        <f t="array" ref="A73">INDEX(联盟系统DKP榜单!A:A,SMALL(IF(联盟系统DKP榜单!$B$2:$B$600="双生如梦",ROW($2:$600),603),ROW(联盟系统DKP榜单!A72)))&amp;""</f>
        <v>曲丶舞忆</v>
      </c>
      <c r="B73" s="4">
        <f>VLOOKUP(A73,联盟系统DKP榜单!A$1:C$598,3,FALSE)+IF(ISNA(VLOOKUP(A73,历史结余DKP!A$1:B$599,2,0)),0,VLOOKUP(A73,历史结余DKP!A$1:B$599,2,0))</f>
        <v>48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48</v>
      </c>
      <c r="F73" s="20">
        <f t="shared" si="7"/>
        <v>0.01</v>
      </c>
      <c r="G73" s="8">
        <f t="shared" si="6"/>
        <v>32</v>
      </c>
    </row>
    <row r="74" spans="1:7" ht="16.5">
      <c r="A74" s="9" t="str">
        <f t="array" ref="A74">INDEX(联盟系统DKP榜单!A:A,SMALL(IF(联盟系统DKP榜单!$B$2:$B$600="双生如梦",ROW($2:$600),603),ROW(联盟系统DKP榜单!A73)))&amp;""</f>
        <v xml:space="preserve">日暮丶江华   </v>
      </c>
      <c r="B74" s="4">
        <f>VLOOKUP(A74,联盟系统DKP榜单!A$1:C$598,3,FALSE)+IF(ISNA(VLOOKUP(A74,历史结余DKP!A$1:B$599,2,0)),0,VLOOKUP(A74,历史结余DKP!A$1:B$599,2,0))</f>
        <v>285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285</v>
      </c>
      <c r="F74" s="20">
        <f t="shared" si="7"/>
        <v>5</v>
      </c>
      <c r="G74" s="8">
        <f t="shared" si="6"/>
        <v>35</v>
      </c>
    </row>
    <row r="75" spans="1:7" ht="16.5">
      <c r="A75" s="9" t="str">
        <f t="array" ref="A75">INDEX(联盟系统DKP榜单!A:A,SMALL(IF(联盟系统DKP榜单!$B$2:$B$600="双生如梦",ROW($2:$600),603),ROW(联盟系统DKP榜单!A74)))&amp;""</f>
        <v>拔丝黄糖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INDEX(联盟系统DKP榜单!A:A,SMALL(IF(联盟系统DKP榜单!$B$2:$B$600="双生如梦",ROW($2:$600),603),ROW(联盟系统DKP榜单!A75)))&amp;""</f>
        <v xml:space="preserve">拉轰小女子   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INDEX(联盟系统DKP榜单!A:A,SMALL(IF(联盟系统DKP榜单!$B$2:$B$600="双生如梦",ROW($2:$600),603),ROW(联盟系统DKP榜单!A76)))&amp;""</f>
        <v xml:space="preserve">扛旗  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0</v>
      </c>
      <c r="F77" s="20">
        <f t="shared" si="7"/>
        <v>0</v>
      </c>
      <c r="G77" s="8">
        <f t="shared" si="6"/>
        <v>0</v>
      </c>
    </row>
    <row r="78" spans="1:7" ht="16.5">
      <c r="A78" s="9" t="str">
        <f t="array" ref="A78">INDEX(联盟系统DKP榜单!A:A,SMALL(IF(联盟系统DKP榜单!$B$2:$B$600="双生如梦",ROW($2:$600),603),ROW(联盟系统DKP榜单!A77)))&amp;""</f>
        <v xml:space="preserve">我要摸你的大鸟 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0</v>
      </c>
      <c r="F78" s="20">
        <f t="shared" si="7"/>
        <v>0</v>
      </c>
      <c r="G78" s="8">
        <f t="shared" si="6"/>
        <v>0</v>
      </c>
    </row>
    <row r="79" spans="1:7" ht="16.5">
      <c r="A79" s="9" t="str">
        <f t="array" ref="A79">INDEX(联盟系统DKP榜单!A:A,SMALL(IF(联盟系统DKP榜单!$B$2:$B$600="双生如梦",ROW($2:$600),603),ROW(联盟系统DKP榜单!A78)))&amp;""</f>
        <v>想打架吗</v>
      </c>
      <c r="B79" s="4">
        <f>VLOOKUP(A79,联盟系统DKP榜单!A$1:C$598,3,FALSE)+IF(ISNA(VLOOKUP(A79,历史结余DKP!A$1:B$599,2,0)),0,VLOOKUP(A79,历史结余DKP!A$1:B$599,2,0))</f>
        <v>6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6</v>
      </c>
      <c r="F79" s="20">
        <f t="shared" si="7"/>
        <v>0</v>
      </c>
      <c r="G79" s="8">
        <f t="shared" si="6"/>
        <v>6</v>
      </c>
    </row>
    <row r="80" spans="1:7" ht="16.5">
      <c r="A80" s="9" t="str">
        <f t="array" ref="A80">INDEX(联盟系统DKP榜单!A:A,SMALL(IF(联盟系统DKP榜单!$B$2:$B$600="双生如梦",ROW($2:$600),603),ROW(联盟系统DKP榜单!A79)))&amp;""</f>
        <v xml:space="preserve">惜雨  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INDEX(联盟系统DKP榜单!A:A,SMALL(IF(联盟系统DKP榜单!$B$2:$B$600="双生如梦",ROW($2:$600),603),ROW(联盟系统DKP榜单!A80)))&amp;""</f>
        <v xml:space="preserve">念紫嫣 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0</v>
      </c>
      <c r="F81" s="20">
        <f t="shared" si="7"/>
        <v>0</v>
      </c>
      <c r="G81" s="8">
        <f t="shared" si="6"/>
        <v>0</v>
      </c>
    </row>
    <row r="82" spans="1:7" ht="16.5">
      <c r="A82" s="9" t="str">
        <f t="array" ref="A82">INDEX(联盟系统DKP榜单!A:A,SMALL(IF(联盟系统DKP榜单!$B$2:$B$600="双生如梦",ROW($2:$600),603),ROW(联盟系统DKP榜单!A81)))&amp;""</f>
        <v xml:space="preserve">心凉  </v>
      </c>
      <c r="B82" s="4">
        <f>VLOOKUP(A82,联盟系统DKP榜单!A$1:C$598,3,FALSE)+IF(ISNA(VLOOKUP(A82,历史结余DKP!A$1:B$599,2,0)),0,VLOOKUP(A82,历史结余DKP!A$1:B$599,2,0))</f>
        <v>250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250</v>
      </c>
      <c r="F82" s="20">
        <f t="shared" si="7"/>
        <v>4</v>
      </c>
      <c r="G82" s="8">
        <f t="shared" si="6"/>
        <v>50</v>
      </c>
    </row>
    <row r="83" spans="1:7" ht="16.5">
      <c r="A83" s="9" t="str">
        <f t="array" ref="A83">INDEX(联盟系统DKP榜单!A:A,SMALL(IF(联盟系统DKP榜单!$B$2:$B$600="双生如梦",ROW($2:$600),603),ROW(联盟系统DKP榜单!A82)))&amp;""</f>
        <v xml:space="preserve">庞广盈 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INDEX(联盟系统DKP榜单!A:A,SMALL(IF(联盟系统DKP榜单!$B$2:$B$600="双生如梦",ROW($2:$600),603),ROW(联盟系统DKP榜单!A83)))&amp;""</f>
        <v xml:space="preserve">幽夜无垠と   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INDEX(联盟系统DKP榜单!A:A,SMALL(IF(联盟系统DKP榜单!$B$2:$B$600="双生如梦",ROW($2:$600),603),ROW(联盟系统DKP榜单!A84)))&amp;""</f>
        <v>幽兰晴雪</v>
      </c>
      <c r="B85" s="4">
        <f>VLOOKUP(A85,联盟系统DKP榜单!A$1:C$598,3,FALSE)+IF(ISNA(VLOOKUP(A85,历史结余DKP!A$1:B$599,2,0)),0,VLOOKUP(A85,历史结余DKP!A$1:B$599,2,0))</f>
        <v>35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35</v>
      </c>
      <c r="F85" s="20">
        <f t="shared" si="7"/>
        <v>0.01</v>
      </c>
      <c r="G85" s="8">
        <f t="shared" si="6"/>
        <v>19</v>
      </c>
    </row>
    <row r="86" spans="1:7" ht="16.5">
      <c r="A86" s="9" t="str">
        <f t="array" ref="A86">INDEX(联盟系统DKP榜单!A:A,SMALL(IF(联盟系统DKP榜单!$B$2:$B$600="双生如梦",ROW($2:$600),603),ROW(联盟系统DKP榜单!A85)))&amp;""</f>
        <v xml:space="preserve">帝喾  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INDEX(联盟系统DKP榜单!A:A,SMALL(IF(联盟系统DKP榜单!$B$2:$B$600="双生如梦",ROW($2:$600),603),ROW(联盟系统DKP榜单!A86)))&amp;""</f>
        <v>巽雷风动</v>
      </c>
      <c r="B87" s="4">
        <f>VLOOKUP(A87,联盟系统DKP榜单!A$1:C$598,3,FALSE)+IF(ISNA(VLOOKUP(A87,历史结余DKP!A$1:B$599,2,0)),0,VLOOKUP(A87,历史结余DKP!A$1:B$599,2,0))</f>
        <v>1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1</v>
      </c>
      <c r="F87" s="20">
        <f t="shared" si="7"/>
        <v>0</v>
      </c>
      <c r="G87" s="8">
        <f t="shared" si="6"/>
        <v>1</v>
      </c>
    </row>
    <row r="88" spans="1:7" ht="16.5">
      <c r="A88" s="9" t="str">
        <f t="array" ref="A88">INDEX(联盟系统DKP榜单!A:A,SMALL(IF(联盟系统DKP榜单!$B$2:$B$600="双生如梦",ROW($2:$600),603),ROW(联盟系统DKP榜单!A87)))&amp;""</f>
        <v xml:space="preserve">小雪妖 </v>
      </c>
      <c r="B88" s="4">
        <f>VLOOKUP(A88,联盟系统DKP榜单!A$1:C$598,3,FALSE)+IF(ISNA(VLOOKUP(A88,历史结余DKP!A$1:B$599,2,0)),0,VLOOKUP(A88,历史结余DKP!A$1:B$599,2,0))</f>
        <v>240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240</v>
      </c>
      <c r="F88" s="20">
        <f t="shared" si="7"/>
        <v>4</v>
      </c>
      <c r="G88" s="8">
        <f t="shared" si="6"/>
        <v>40</v>
      </c>
    </row>
    <row r="89" spans="1:7" ht="16.5">
      <c r="A89" s="9" t="str">
        <f t="array" ref="A89">INDEX(联盟系统DKP榜单!A:A,SMALL(IF(联盟系统DKP榜单!$B$2:$B$600="双生如梦",ROW($2:$600),603),ROW(联盟系统DKP榜单!A88)))&amp;""</f>
        <v>寒绯丶月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INDEX(联盟系统DKP榜单!A:A,SMALL(IF(联盟系统DKP榜单!$B$2:$B$600="双生如梦",ROW($2:$600),603),ROW(联盟系统DKP榜单!A89)))&amp;""</f>
        <v xml:space="preserve">寒心蕊 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0</v>
      </c>
      <c r="F90" s="20">
        <f t="shared" si="7"/>
        <v>0</v>
      </c>
      <c r="G90" s="8">
        <f t="shared" si="6"/>
        <v>0</v>
      </c>
    </row>
    <row r="91" spans="1:7" ht="16.5">
      <c r="A91" s="9" t="str">
        <f t="array" ref="A91">INDEX(联盟系统DKP榜单!A:A,SMALL(IF(联盟系统DKP榜单!$B$2:$B$600="双生如梦",ROW($2:$600),603),ROW(联盟系统DKP榜单!A90)))&amp;""</f>
        <v xml:space="preserve">安静惪向日葵  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INDEX(联盟系统DKP榜单!A:A,SMALL(IF(联盟系统DKP榜单!$B$2:$B$600="双生如梦",ROW($2:$600),603),ROW(联盟系统DKP榜单!A91)))&amp;""</f>
        <v xml:space="preserve">如酒如笙歌ゎ  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INDEX(联盟系统DKP榜单!A:A,SMALL(IF(联盟系统DKP榜单!$B$2:$B$600="双生如梦",ROW($2:$600),603),ROW(联盟系统DKP榜单!A92)))&amp;""</f>
        <v xml:space="preserve">太阳骑士炮灰  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INDEX(联盟系统DKP榜单!A:A,SMALL(IF(联盟系统DKP榜单!$B$2:$B$600="双生如梦",ROW($2:$600),603),ROW(联盟系统DKP榜单!A93)))&amp;""</f>
        <v>太极至尊</v>
      </c>
      <c r="B94" s="4">
        <f>VLOOKUP(A94,联盟系统DKP榜单!A$1:C$598,3,FALSE)+IF(ISNA(VLOOKUP(A94,历史结余DKP!A$1:B$599,2,0)),0,VLOOKUP(A94,历史结余DKP!A$1:B$599,2,0))</f>
        <v>1512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60</v>
      </c>
      <c r="E94" s="20">
        <f t="shared" si="5"/>
        <v>1572</v>
      </c>
      <c r="F94" s="20">
        <f t="shared" si="7"/>
        <v>6</v>
      </c>
      <c r="G94" s="8">
        <f t="shared" si="6"/>
        <v>1272</v>
      </c>
    </row>
    <row r="95" spans="1:7" ht="16.5">
      <c r="A95" s="9" t="str">
        <f t="array" ref="A95">INDEX(联盟系统DKP榜单!A:A,SMALL(IF(联盟系统DKP榜单!$B$2:$B$600="双生如梦",ROW($2:$600),603),ROW(联盟系统DKP榜单!A94)))&amp;""</f>
        <v>太极妖尊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INDEX(联盟系统DKP榜单!A:A,SMALL(IF(联盟系统DKP榜单!$B$2:$B$600="双生如梦",ROW($2:$600),603),ROW(联盟系统DKP榜单!A95)))&amp;""</f>
        <v>太极仙尊</v>
      </c>
      <c r="B96" s="4">
        <f>VLOOKUP(A96,联盟系统DKP榜单!A$1:C$598,3,FALSE)+IF(ISNA(VLOOKUP(A96,历史结余DKP!A$1:B$599,2,0)),0,VLOOKUP(A96,历史结余DKP!A$1:B$599,2,0))</f>
        <v>32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32</v>
      </c>
      <c r="F96" s="20">
        <f t="shared" si="7"/>
        <v>0.01</v>
      </c>
      <c r="G96" s="8">
        <f t="shared" si="6"/>
        <v>16</v>
      </c>
    </row>
    <row r="97" spans="1:7" ht="16.5">
      <c r="A97" s="9" t="str">
        <f t="array" ref="A97">INDEX(联盟系统DKP榜单!A:A,SMALL(IF(联盟系统DKP榜单!$B$2:$B$600="双生如梦",ROW($2:$600),603),ROW(联盟系统DKP榜单!A96)))&amp;""</f>
        <v>天涯暗香</v>
      </c>
      <c r="B97" s="4">
        <f>VLOOKUP(A97,联盟系统DKP榜单!A$1:C$598,3,FALSE)+IF(ISNA(VLOOKUP(A97,历史结余DKP!A$1:B$599,2,0)),0,VLOOKUP(A97,历史结余DKP!A$1:B$599,2,0))</f>
        <v>10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10</v>
      </c>
      <c r="F97" s="20">
        <f t="shared" si="7"/>
        <v>0</v>
      </c>
      <c r="G97" s="8">
        <f t="shared" si="6"/>
        <v>10</v>
      </c>
    </row>
    <row r="98" spans="1:7" ht="16.5">
      <c r="A98" s="9" t="str">
        <f t="array" ref="A98">INDEX(联盟系统DKP榜单!A:A,SMALL(IF(联盟系统DKP榜单!$B$2:$B$600="双生如梦",ROW($2:$600),603),ROW(联盟系统DKP榜单!A97)))&amp;""</f>
        <v xml:space="preserve">大大大大西瓜丶 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INDEX(联盟系统DKP榜单!A:A,SMALL(IF(联盟系统DKP榜单!$B$2:$B$600="双生如梦",ROW($2:$600),603),ROW(联盟系统DKP榜单!A98)))&amp;""</f>
        <v xml:space="preserve">大大大大眼萌  </v>
      </c>
      <c r="B99" s="4">
        <f>VLOOKUP(A99,联盟系统DKP榜单!A$1:C$598,3,FALSE)+IF(ISNA(VLOOKUP(A99,历史结余DKP!A$1:B$599,2,0)),0,VLOOKUP(A99,历史结余DKP!A$1:B$599,2,0))</f>
        <v>51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51</v>
      </c>
      <c r="F99" s="20">
        <f t="shared" si="7"/>
        <v>0.01</v>
      </c>
      <c r="G99" s="8">
        <f t="shared" si="9"/>
        <v>35</v>
      </c>
    </row>
    <row r="100" spans="1:7" ht="16.5">
      <c r="A100" s="9" t="str">
        <f t="array" ref="A100">INDEX(联盟系统DKP榜单!A:A,SMALL(IF(联盟系统DKP榜单!$B$2:$B$600="双生如梦",ROW($2:$600),603),ROW(联盟系统DKP榜单!A99)))&amp;""</f>
        <v xml:space="preserve">墨之雨 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INDEX(联盟系统DKP榜单!A:A,SMALL(IF(联盟系统DKP榜单!$B$2:$B$600="双生如梦",ROW($2:$600),603),ROW(联盟系统DKP榜单!A100)))&amp;""</f>
        <v xml:space="preserve">圈圈 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INDEX(联盟系统DKP榜单!A:A,SMALL(IF(联盟系统DKP榜单!$B$2:$B$600="双生如梦",ROW($2:$600),603),ROW(联盟系统DKP榜单!A101)))&amp;""</f>
        <v xml:space="preserve">国际化及货物  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0</v>
      </c>
      <c r="F102" s="20">
        <f t="shared" si="7"/>
        <v>0</v>
      </c>
      <c r="G102" s="8">
        <f t="shared" si="9"/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INDEX(联盟系统DKP榜单!A:A,SMALL(IF(联盟系统DKP榜单!$B$2:$B$600="双生如梦",ROW($2:$600),603),ROW(联盟系统DKP榜单!A102)))&amp;""</f>
        <v xml:space="preserve">唐道人 </v>
      </c>
      <c r="B103" s="4">
        <f>VLOOKUP(A103,联盟系统DKP榜单!A$1:C$598,3,FALSE)+IF(ISNA(VLOOKUP(A103,历史结余DKP!A$1:B$599,2,0)),0,VLOOKUP(A103,历史结余DKP!A$1:B$599,2,0))</f>
        <v>201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201</v>
      </c>
      <c r="F103" s="20">
        <f t="shared" si="7"/>
        <v>3</v>
      </c>
      <c r="G103" s="8">
        <f t="shared" si="9"/>
        <v>51</v>
      </c>
    </row>
    <row r="104" spans="1:7" ht="16.5">
      <c r="A104" s="9" t="str">
        <f t="array" ref="A104">INDEX(联盟系统DKP榜单!A:A,SMALL(IF(联盟系统DKP榜单!$B$2:$B$600="双生如梦",ROW($2:$600),603),ROW(联盟系统DKP榜单!A103)))&amp;""</f>
        <v>唐云飞9</v>
      </c>
      <c r="B104" s="4">
        <f>VLOOKUP(A104,联盟系统DKP榜单!A$1:C$598,3,FALSE)+IF(ISNA(VLOOKUP(A104,历史结余DKP!A$1:B$599,2,0)),0,VLOOKUP(A104,历史结余DKP!A$1:B$599,2,0))</f>
        <v>4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4</v>
      </c>
      <c r="F104" s="20">
        <f t="shared" si="7"/>
        <v>0</v>
      </c>
      <c r="G104" s="8">
        <f t="shared" si="9"/>
        <v>4</v>
      </c>
    </row>
    <row r="105" spans="1:7" ht="16.5">
      <c r="A105" s="9" t="str">
        <f t="array" ref="A105">INDEX(联盟系统DKP榜单!A:A,SMALL(IF(联盟系统DKP榜单!$B$2:$B$600="双生如梦",ROW($2:$600),603),ROW(联盟系统DKP榜单!A104)))&amp;""</f>
        <v xml:space="preserve">咲冭陽 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INDEX(联盟系统DKP榜单!A:A,SMALL(IF(联盟系统DKP榜单!$B$2:$B$600="双生如梦",ROW($2:$600),603),ROW(联盟系统DKP榜单!A105)))&amp;""</f>
        <v xml:space="preserve">听一曲清金钩钓 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INDEX(联盟系统DKP榜单!A:A,SMALL(IF(联盟系统DKP榜单!$B$2:$B$600="双生如梦",ROW($2:$600),603),ROW(联盟系统DKP榜单!A106)))&amp;""</f>
        <v xml:space="preserve">君玉心 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INDEX(联盟系统DKP榜单!A:A,SMALL(IF(联盟系统DKP榜单!$B$2:$B$600="双生如梦",ROW($2:$600),603),ROW(联盟系统DKP榜单!A107)))&amp;""</f>
        <v>吉祥红红</v>
      </c>
      <c r="B108" s="4">
        <f>VLOOKUP(A108,联盟系统DKP榜单!A$1:C$598,3,FALSE)+IF(ISNA(VLOOKUP(A108,历史结余DKP!A$1:B$599,2,0)),0,VLOOKUP(A108,历史结余DKP!A$1:B$599,2,0))</f>
        <v>30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30</v>
      </c>
      <c r="F108" s="20">
        <f t="shared" si="7"/>
        <v>0.01</v>
      </c>
      <c r="G108" s="8">
        <f t="shared" si="9"/>
        <v>14</v>
      </c>
    </row>
    <row r="109" spans="1:7" ht="16.5">
      <c r="A109" s="9" t="str">
        <f t="array" ref="A109">INDEX(联盟系统DKP榜单!A:A,SMALL(IF(联盟系统DKP榜单!$B$2:$B$600="双生如梦",ROW($2:$600),603),ROW(联盟系统DKP榜单!A108)))&amp;""</f>
        <v xml:space="preserve">只想做个好人  </v>
      </c>
      <c r="B109" s="4">
        <f>VLOOKUP(A109,联盟系统DKP榜单!A$1:C$598,3,FALSE)+IF(ISNA(VLOOKUP(A109,历史结余DKP!A$1:B$599,2,0)),0,VLOOKUP(A109,历史结余DKP!A$1:B$599,2,0))</f>
        <v>140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140</v>
      </c>
      <c r="F109" s="20">
        <f t="shared" si="7"/>
        <v>2</v>
      </c>
      <c r="G109" s="8">
        <f t="shared" si="9"/>
        <v>40</v>
      </c>
    </row>
    <row r="110" spans="1:7" ht="16.5">
      <c r="A110" s="9" t="str">
        <f t="array" ref="A110">INDEX(联盟系统DKP榜单!A:A,SMALL(IF(联盟系统DKP榜单!$B$2:$B$600="双生如梦",ROW($2:$600),603),ROW(联盟系统DKP榜单!A109)))&amp;""</f>
        <v xml:space="preserve">另一只麻辣小龙 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INDEX(联盟系统DKP榜单!A:A,SMALL(IF(联盟系统DKP榜单!$B$2:$B$600="双生如梦",ROW($2:$600),603),ROW(联盟系统DKP榜单!A110)))&amp;""</f>
        <v xml:space="preserve">友善的若云   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INDEX(联盟系统DKP榜单!A:A,SMALL(IF(联盟系统DKP榜单!$B$2:$B$600="双生如梦",ROW($2:$600),603),ROW(联盟系统DKP榜单!A111)))&amp;""</f>
        <v xml:space="preserve">友善的大夫   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0</v>
      </c>
      <c r="F112" s="20">
        <f t="shared" si="7"/>
        <v>0</v>
      </c>
      <c r="G112" s="8">
        <f t="shared" si="9"/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INDEX(联盟系统DKP榜单!A:A,SMALL(IF(联盟系统DKP榜单!$B$2:$B$600="双生如梦",ROW($2:$600),603),ROW(联盟系统DKP榜单!A112)))&amp;""</f>
        <v xml:space="preserve">厍容亦 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0</v>
      </c>
      <c r="F113" s="20">
        <f t="shared" si="7"/>
        <v>0</v>
      </c>
      <c r="G113" s="8">
        <f t="shared" si="9"/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INDEX(联盟系统DKP榜单!A:A,SMALL(IF(联盟系统DKP榜单!$B$2:$B$600="双生如梦",ROW($2:$600),603),ROW(联盟系统DKP榜单!A113)))&amp;""</f>
        <v xml:space="preserve">南音潇潇洒洒ご </v>
      </c>
      <c r="B114" s="4">
        <f>VLOOKUP(A114,联盟系统DKP榜单!A$1:C$598,3,FALSE)+IF(ISNA(VLOOKUP(A114,历史结余DKP!A$1:B$599,2,0)),0,VLOOKUP(A114,历史结余DKP!A$1:B$599,2,0))</f>
        <v>40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40</v>
      </c>
      <c r="F114" s="20">
        <f t="shared" si="7"/>
        <v>0.01</v>
      </c>
      <c r="G114" s="8">
        <f t="shared" si="9"/>
        <v>24</v>
      </c>
    </row>
    <row r="115" spans="1:7" ht="16.5">
      <c r="A115" s="9" t="str">
        <f t="array" ref="A115">INDEX(联盟系统DKP榜单!A:A,SMALL(IF(联盟系统DKP榜单!$B$2:$B$600="双生如梦",ROW($2:$600),603),ROW(联盟系统DKP榜单!A114)))&amp;""</f>
        <v xml:space="preserve">华様  </v>
      </c>
      <c r="B115" s="4">
        <f>VLOOKUP(A115,联盟系统DKP榜单!A$1:C$598,3,FALSE)+IF(ISNA(VLOOKUP(A115,历史结余DKP!A$1:B$599,2,0)),0,VLOOKUP(A115,历史结余DKP!A$1:B$599,2,0))</f>
        <v>140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140</v>
      </c>
      <c r="F115" s="20">
        <f t="shared" si="7"/>
        <v>2</v>
      </c>
      <c r="G115" s="8">
        <f t="shared" si="9"/>
        <v>40</v>
      </c>
    </row>
    <row r="116" spans="1:7" ht="16.5">
      <c r="A116" s="9" t="str">
        <f t="array" ref="A116">INDEX(联盟系统DKP榜单!A:A,SMALL(IF(联盟系统DKP榜单!$B$2:$B$600="双生如梦",ROW($2:$600),603),ROW(联盟系统DKP榜单!A115)))&amp;""</f>
        <v xml:space="preserve">千辞ヾ </v>
      </c>
      <c r="B116" s="4">
        <f>VLOOKUP(A116,联盟系统DKP榜单!A$1:C$598,3,FALSE)+IF(ISNA(VLOOKUP(A116,历史结余DKP!A$1:B$599,2,0)),0,VLOOKUP(A116,历史结余DKP!A$1:B$599,2,0))</f>
        <v>190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190</v>
      </c>
      <c r="F116" s="20">
        <f t="shared" si="7"/>
        <v>3</v>
      </c>
      <c r="G116" s="8">
        <f t="shared" si="9"/>
        <v>40</v>
      </c>
    </row>
    <row r="117" spans="1:7" ht="16.5">
      <c r="A117" s="9" t="str">
        <f t="array" ref="A117">INDEX(联盟系统DKP榜单!A:A,SMALL(IF(联盟系统DKP榜单!$B$2:$B$600="双生如梦",ROW($2:$600),603),ROW(联盟系统DKP榜单!A116)))&amp;""</f>
        <v>北城初夏</v>
      </c>
      <c r="B117" s="4">
        <f>VLOOKUP(A117,联盟系统DKP榜单!A$1:C$598,3,FALSE)+IF(ISNA(VLOOKUP(A117,历史结余DKP!A$1:B$599,2,0)),0,VLOOKUP(A117,历史结余DKP!A$1:B$599,2,0))</f>
        <v>10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10</v>
      </c>
      <c r="F117" s="20">
        <f t="shared" si="7"/>
        <v>0</v>
      </c>
      <c r="G117" s="8">
        <f t="shared" si="9"/>
        <v>10</v>
      </c>
    </row>
    <row r="118" spans="1:7" ht="16.5">
      <c r="A118" s="9" t="str">
        <f t="array" ref="A118">INDEX(联盟系统DKP榜单!A:A,SMALL(IF(联盟系统DKP榜单!$B$2:$B$600="双生如梦",ROW($2:$600),603),ROW(联盟系统DKP榜单!A117)))&amp;""</f>
        <v xml:space="preserve">勾小腰 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INDEX(联盟系统DKP榜单!A:A,SMALL(IF(联盟系统DKP榜单!$B$2:$B$600="双生如梦",ROW($2:$600),603),ROW(联盟系统DKP榜单!A118)))&amp;""</f>
        <v xml:space="preserve">刃歌  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INDEX(联盟系统DKP榜单!A:A,SMALL(IF(联盟系统DKP榜单!$B$2:$B$600="双生如梦",ROW($2:$600),603),ROW(联盟系统DKP榜单!A119)))&amp;""</f>
        <v xml:space="preserve">刀灵媛 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INDEX(联盟系统DKP榜单!A:A,SMALL(IF(联盟系统DKP榜单!$B$2:$B$600="双生如梦",ROW($2:$600),603),ROW(联盟系统DKP榜单!A120)))&amp;""</f>
        <v xml:space="preserve">刀到道 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INDEX(联盟系统DKP榜单!A:A,SMALL(IF(联盟系统DKP榜单!$B$2:$B$600="双生如梦",ROW($2:$600),603),ROW(联盟系统DKP榜单!A121)))&amp;""</f>
        <v xml:space="preserve">凡人的梦   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0</v>
      </c>
      <c r="F122" s="20">
        <f t="shared" si="7"/>
        <v>0</v>
      </c>
      <c r="G122" s="8">
        <f t="shared" si="9"/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INDEX(联盟系统DKP榜单!A:A,SMALL(IF(联盟系统DKP榜单!$B$2:$B$600="双生如梦",ROW($2:$600),603),ROW(联盟系统DKP榜单!A122)))&amp;""</f>
        <v xml:space="preserve">凌渃尘 </v>
      </c>
      <c r="B123" s="4">
        <f>VLOOKUP(A123,联盟系统DKP榜单!A$1:C$598,3,FALSE)+IF(ISNA(VLOOKUP(A123,历史结余DKP!A$1:B$599,2,0)),0,VLOOKUP(A123,历史结余DKP!A$1:B$599,2,0))</f>
        <v>201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201</v>
      </c>
      <c r="F123" s="20">
        <f t="shared" si="7"/>
        <v>3</v>
      </c>
      <c r="G123" s="8">
        <f t="shared" si="9"/>
        <v>51</v>
      </c>
    </row>
    <row r="124" spans="1:7" ht="16.5">
      <c r="A124" s="9" t="str">
        <f t="array" ref="A124">INDEX(联盟系统DKP榜单!A:A,SMALL(IF(联盟系统DKP榜单!$B$2:$B$600="双生如梦",ROW($2:$600),603),ROW(联盟系统DKP榜单!A123)))&amp;""</f>
        <v xml:space="preserve">凉人丨、梦   </v>
      </c>
      <c r="B124" s="4">
        <f>VLOOKUP(A124,联盟系统DKP榜单!A$1:C$598,3,FALSE)+IF(ISNA(VLOOKUP(A124,历史结余DKP!A$1:B$599,2,0)),0,VLOOKUP(A124,历史结余DKP!A$1:B$599,2,0))</f>
        <v>111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111</v>
      </c>
      <c r="F124" s="20">
        <f t="shared" si="7"/>
        <v>1</v>
      </c>
      <c r="G124" s="8">
        <f t="shared" si="9"/>
        <v>61</v>
      </c>
    </row>
    <row r="125" spans="1:7" ht="16.5">
      <c r="A125" s="9" t="str">
        <f t="array" ref="A125">INDEX(联盟系统DKP榜单!A:A,SMALL(IF(联盟系统DKP榜单!$B$2:$B$600="双生如梦",ROW($2:$600),603),ROW(联盟系统DKP榜单!A124)))&amp;""</f>
        <v>冷空雾月</v>
      </c>
      <c r="B125" s="4">
        <f>VLOOKUP(A125,联盟系统DKP榜单!A$1:C$598,3,FALSE)+IF(ISNA(VLOOKUP(A125,历史结余DKP!A$1:B$599,2,0)),0,VLOOKUP(A125,历史结余DKP!A$1:B$599,2,0))</f>
        <v>13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13</v>
      </c>
      <c r="F125" s="20">
        <f t="shared" si="7"/>
        <v>0</v>
      </c>
      <c r="G125" s="8">
        <f t="shared" si="9"/>
        <v>13</v>
      </c>
    </row>
    <row r="126" spans="1:7" ht="16.5">
      <c r="A126" s="9" t="str">
        <f t="array" ref="A126">INDEX(联盟系统DKP榜单!A:A,SMALL(IF(联盟系统DKP榜单!$B$2:$B$600="双生如梦",ROW($2:$600),603),ROW(联盟系统DKP榜单!A125)))&amp;""</f>
        <v xml:space="preserve">公子波 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INDEX(联盟系统DKP榜单!A:A,SMALL(IF(联盟系统DKP榜单!$B$2:$B$600="双生如梦",ROW($2:$600),603),ROW(联盟系统DKP榜单!A126)))&amp;""</f>
        <v xml:space="preserve">入夜渐微凉   </v>
      </c>
      <c r="B127" s="4">
        <f>VLOOKUP(A127,联盟系统DKP榜单!A$1:C$598,3,FALSE)+IF(ISNA(VLOOKUP(A127,历史结余DKP!A$1:B$599,2,0)),0,VLOOKUP(A127,历史结余DKP!A$1:B$599,2,0))</f>
        <v>135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135</v>
      </c>
      <c r="F127" s="20">
        <f t="shared" si="7"/>
        <v>2</v>
      </c>
      <c r="G127" s="8">
        <f t="shared" si="9"/>
        <v>35</v>
      </c>
    </row>
    <row r="128" spans="1:7" ht="16.5">
      <c r="A128" s="9" t="str">
        <f t="array" ref="A128">INDEX(联盟系统DKP榜单!A:A,SMALL(IF(联盟系统DKP榜单!$B$2:$B$600="双生如梦",ROW($2:$600),603),ROW(联盟系统DKP榜单!A127)))&amp;""</f>
        <v>倾舞情儿</v>
      </c>
      <c r="B128" s="4">
        <f>VLOOKUP(A128,联盟系统DKP榜单!A$1:C$598,3,FALSE)+IF(ISNA(VLOOKUP(A128,历史结余DKP!A$1:B$599,2,0)),0,VLOOKUP(A128,历史结余DKP!A$1:B$599,2,0))</f>
        <v>131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20</v>
      </c>
      <c r="E128" s="20">
        <f t="shared" si="8"/>
        <v>151</v>
      </c>
      <c r="F128" s="20">
        <f t="shared" si="7"/>
        <v>2</v>
      </c>
      <c r="G128" s="8">
        <f t="shared" si="9"/>
        <v>51</v>
      </c>
    </row>
    <row r="129" spans="1:7" ht="16.5">
      <c r="A129" s="9" t="str">
        <f t="array" ref="A129">INDEX(联盟系统DKP榜单!A:A,SMALL(IF(联盟系统DKP榜单!$B$2:$B$600="双生如梦",ROW($2:$600),603),ROW(联盟系统DKP榜单!A128)))&amp;""</f>
        <v xml:space="preserve">俱利摩 </v>
      </c>
      <c r="B129" s="4">
        <f>VLOOKUP(A129,联盟系统DKP榜单!A$1:C$598,3,FALSE)+IF(ISNA(VLOOKUP(A129,历史结余DKP!A$1:B$599,2,0)),0,VLOOKUP(A129,历史结余DKP!A$1:B$599,2,0))</f>
        <v>250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250</v>
      </c>
      <c r="F129" s="20">
        <f t="shared" si="7"/>
        <v>4</v>
      </c>
      <c r="G129" s="8">
        <f t="shared" si="9"/>
        <v>50</v>
      </c>
    </row>
    <row r="130" spans="1:7" ht="16.5">
      <c r="A130" s="9" t="str">
        <f t="array" ref="A130">INDEX(联盟系统DKP榜单!A:A,SMALL(IF(联盟系统DKP榜单!$B$2:$B$600="双生如梦",ROW($2:$600),603),ROW(联盟系统DKP榜单!A129)))&amp;""</f>
        <v>余子乔丶</v>
      </c>
      <c r="B130" s="4">
        <f>VLOOKUP(A130,联盟系统DKP榜单!A$1:C$598,3,FALSE)+IF(ISNA(VLOOKUP(A130,历史结余DKP!A$1:B$599,2,0)),0,VLOOKUP(A130,历史结余DKP!A$1:B$599,2,0))</f>
        <v>14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8" si="10">SUM(B130:D130)</f>
        <v>14</v>
      </c>
      <c r="F130" s="20">
        <f t="shared" si="7"/>
        <v>0</v>
      </c>
      <c r="G130" s="8">
        <f t="shared" ref="G130:G148" si="11">IF(F130=0.01,E130-16,E130-F130*50)</f>
        <v>14</v>
      </c>
    </row>
    <row r="131" spans="1:7" ht="16.5">
      <c r="A131" s="9" t="str">
        <f t="array" ref="A131">INDEX(联盟系统DKP榜单!A:A,SMALL(IF(联盟系统DKP榜单!$B$2:$B$600="双生如梦",ROW($2:$600),603),ROW(联盟系统DKP榜单!A130)))&amp;""</f>
        <v xml:space="preserve">仁剑震音扬   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INDEX(联盟系统DKP榜单!A:A,SMALL(IF(联盟系统DKP榜单!$B$2:$B$600="双生如梦",ROW($2:$600),603),ROW(联盟系统DKP榜单!A131)))&amp;""</f>
        <v xml:space="preserve">些许  </v>
      </c>
      <c r="B132" s="4">
        <f>VLOOKUP(A132,联盟系统DKP榜单!A$1:C$598,3,FALSE)+IF(ISNA(VLOOKUP(A132,历史结余DKP!A$1:B$599,2,0)),0,VLOOKUP(A132,历史结余DKP!A$1:B$599,2,0))</f>
        <v>111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111</v>
      </c>
      <c r="F132" s="20">
        <f t="shared" si="12"/>
        <v>1</v>
      </c>
      <c r="G132" s="8">
        <f t="shared" si="11"/>
        <v>61</v>
      </c>
    </row>
    <row r="133" spans="1:7" ht="16.5">
      <c r="A133" s="9" t="str">
        <f t="array" ref="A133">INDEX(联盟系统DKP榜单!A:A,SMALL(IF(联盟系统DKP榜单!$B$2:$B$600="双生如梦",ROW($2:$600),603),ROW(联盟系统DKP榜单!A132)))&amp;""</f>
        <v xml:space="preserve">云飞奇 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0</v>
      </c>
      <c r="F133" s="20">
        <f t="shared" si="12"/>
        <v>0</v>
      </c>
      <c r="G133" s="8">
        <f t="shared" si="11"/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INDEX(联盟系统DKP榜单!A:A,SMALL(IF(联盟系统DKP榜单!$B$2:$B$600="双生如梦",ROW($2:$600),603),ROW(联盟系统DKP榜单!A133)))&amp;""</f>
        <v xml:space="preserve">云祗琉璃旧゛  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0</v>
      </c>
      <c r="F134" s="20">
        <f t="shared" si="12"/>
        <v>0</v>
      </c>
      <c r="G134" s="8">
        <f t="shared" si="11"/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INDEX(联盟系统DKP榜单!A:A,SMALL(IF(联盟系统DKP榜单!$B$2:$B$600="双生如梦",ROW($2:$600),603),ROW(联盟系统DKP榜单!A134)))&amp;""</f>
        <v xml:space="preserve">于三缸 </v>
      </c>
      <c r="B135" s="4">
        <f>VLOOKUP(A135,联盟系统DKP榜单!A$1:C$598,3,FALSE)+IF(ISNA(VLOOKUP(A135,历史结余DKP!A$1:B$599,2,0)),0,VLOOKUP(A135,历史结余DKP!A$1:B$599,2,0))</f>
        <v>265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265</v>
      </c>
      <c r="F135" s="20">
        <f t="shared" si="12"/>
        <v>4</v>
      </c>
      <c r="G135" s="8">
        <f t="shared" si="11"/>
        <v>65</v>
      </c>
    </row>
    <row r="136" spans="1:7" ht="16.5">
      <c r="A136" s="9" t="str">
        <f t="array" ref="A136">INDEX(联盟系统DKP榜单!A:A,SMALL(IF(联盟系统DKP榜单!$B$2:$B$600="双生如梦",ROW($2:$600),603),ROW(联盟系统DKP榜单!A135)))&amp;""</f>
        <v xml:space="preserve">二十四桥明夜月 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INDEX(联盟系统DKP榜单!A:A,SMALL(IF(联盟系统DKP榜单!$B$2:$B$600="双生如梦",ROW($2:$600),603),ROW(联盟系统DKP榜单!A136)))&amp;""</f>
        <v xml:space="preserve">九六年的无痕  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INDEX(联盟系统DKP榜单!A:A,SMALL(IF(联盟系统DKP榜单!$B$2:$B$600="双生如梦",ROW($2:$600),603),ROW(联盟系统DKP榜单!A137)))&amp;""</f>
        <v xml:space="preserve">乄道友请留步  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0</v>
      </c>
      <c r="F138" s="20">
        <f t="shared" si="12"/>
        <v>0</v>
      </c>
      <c r="G138" s="8">
        <f t="shared" si="11"/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INDEX(联盟系统DKP榜单!A:A,SMALL(IF(联盟系统DKP榜单!$B$2:$B$600="双生如梦",ROW($2:$600),603),ROW(联盟系统DKP榜单!A138)))&amp;""</f>
        <v xml:space="preserve">主流丶指尖   </v>
      </c>
      <c r="B139" s="4">
        <f>VLOOKUP(A139,联盟系统DKP榜单!A$1:C$598,3,FALSE)+IF(ISNA(VLOOKUP(A139,历史结余DKP!A$1:B$599,2,0)),0,VLOOKUP(A139,历史结余DKP!A$1:B$599,2,0))</f>
        <v>45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45</v>
      </c>
      <c r="F139" s="20">
        <f t="shared" si="12"/>
        <v>0.01</v>
      </c>
      <c r="G139" s="8">
        <f t="shared" si="11"/>
        <v>29</v>
      </c>
    </row>
    <row r="140" spans="1:7" ht="16.5">
      <c r="A140" s="9" t="str">
        <f t="array" ref="A140">INDEX(联盟系统DKP榜单!A:A,SMALL(IF(联盟系统DKP榜单!$B$2:$B$600="双生如梦",ROW($2:$600),603),ROW(联盟系统DKP榜单!A139)))&amp;""</f>
        <v xml:space="preserve">丶北风吹啸月  </v>
      </c>
      <c r="B140" s="4">
        <f>VLOOKUP(A140,联盟系统DKP榜单!A$1:C$598,3,FALSE)+IF(ISNA(VLOOKUP(A140,历史结余DKP!A$1:B$599,2,0)),0,VLOOKUP(A140,历史结余DKP!A$1:B$599,2,0))</f>
        <v>95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95</v>
      </c>
      <c r="F140" s="20">
        <f t="shared" si="12"/>
        <v>1</v>
      </c>
      <c r="G140" s="8">
        <f t="shared" si="11"/>
        <v>45</v>
      </c>
    </row>
    <row r="141" spans="1:7" ht="16.5">
      <c r="A141" s="9" t="str">
        <f t="array" ref="A141">INDEX(联盟系统DKP榜单!A:A,SMALL(IF(联盟系统DKP榜单!$B$2:$B$600="双生如梦",ROW($2:$600),603),ROW(联盟系统DKP榜单!A140)))&amp;""</f>
        <v>丰兰无息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INDEX(联盟系统DKP榜单!A:A,SMALL(IF(联盟系统DKP榜单!$B$2:$B$600="双生如梦",ROW($2:$600),603),ROW(联盟系统DKP榜单!A141)))&amp;""</f>
        <v>东方雪容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0</v>
      </c>
      <c r="F142" s="20">
        <f t="shared" si="12"/>
        <v>0</v>
      </c>
      <c r="G142" s="8">
        <f t="shared" si="11"/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INDEX(联盟系统DKP榜单!A:A,SMALL(IF(联盟系统DKP榜单!$B$2:$B$600="双生如梦",ROW($2:$600),603),ROW(联盟系统DKP榜单!A142)))&amp;""</f>
        <v xml:space="preserve">专业刷寡妇   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0</v>
      </c>
      <c r="F143" s="20">
        <f t="shared" si="12"/>
        <v>0</v>
      </c>
      <c r="G143" s="8">
        <f t="shared" si="11"/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 xml:space="preserve">朱颜辞镜 </v>
      </c>
      <c r="B144" s="4">
        <f>VLOOKUP(A144,联盟系统DKP榜单!A$1:C$598,3,FALSE)+IF(ISNA(VLOOKUP(A144,历史结余DKP!A$1:B$599,2,0)),0,VLOOKUP(A144,历史结余DKP!A$1:B$599,2,0))</f>
        <v>70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70</v>
      </c>
      <c r="F144" s="20">
        <f t="shared" si="12"/>
        <v>1</v>
      </c>
      <c r="G144" s="8">
        <f t="shared" si="11"/>
        <v>20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 xml:space="preserve">花辞树  </v>
      </c>
      <c r="B145" s="4">
        <f>VLOOKUP(A145,联盟系统DKP榜单!A$1:C$598,3,FALSE)+IF(ISNA(VLOOKUP(A145,历史结余DKP!A$1:B$599,2,0)),0,VLOOKUP(A145,历史结余DKP!A$1:B$599,2,0))</f>
        <v>70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 t="shared" si="10"/>
        <v>70</v>
      </c>
      <c r="F145" s="20">
        <f t="shared" si="12"/>
        <v>1</v>
      </c>
      <c r="G145" s="8">
        <f t="shared" si="11"/>
        <v>20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 xml:space="preserve">ぃKs丶夢柒づ 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 t="shared" si="10"/>
        <v>0</v>
      </c>
      <c r="F146" s="20">
        <f t="shared" si="12"/>
        <v>0</v>
      </c>
      <c r="G146" s="8">
        <f t="shared" si="11"/>
        <v>0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 xml:space="preserve">V艺哥哥会很污 </v>
      </c>
      <c r="B147" s="4">
        <f>VLOOKUP(A147,联盟系统DKP榜单!A$1:C$598,3,FALSE)+IF(ISNA(VLOOKUP(A147,历史结余DKP!A$1:B$599,2,0)),0,VLOOKUP(A147,历史结余DKP!A$1:B$599,2,0))</f>
        <v>75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 t="shared" si="10"/>
        <v>75</v>
      </c>
      <c r="F147" s="20">
        <f t="shared" si="12"/>
        <v>1</v>
      </c>
      <c r="G147" s="8">
        <f t="shared" si="11"/>
        <v>25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>㏑ゞ逗逗</v>
      </c>
      <c r="B148" s="4">
        <f>VLOOKUP(A148,联盟系统DKP榜单!A$1:C$598,3,FALSE)+IF(ISNA(VLOOKUP(A148,历史结余DKP!A$1:B$599,2,0)),0,VLOOKUP(A148,历史结余DKP!A$1:B$599,2,0))</f>
        <v>20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 t="shared" si="10"/>
        <v>20</v>
      </c>
      <c r="F148" s="20">
        <f t="shared" si="12"/>
        <v>0.01</v>
      </c>
      <c r="G148" s="8">
        <f t="shared" si="11"/>
        <v>4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 xml:space="preserve">kingdan 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 t="shared" ref="E149" si="13">SUM(B149:D149)</f>
        <v>0</v>
      </c>
      <c r="F149" s="20">
        <f t="shared" si="12"/>
        <v>0</v>
      </c>
      <c r="G149" s="8">
        <f t="shared" ref="G149" si="14">IF(F149=0.01,E149-16,E149-F149*50)</f>
        <v>0</v>
      </c>
    </row>
    <row r="150" spans="1:7" ht="16.5">
      <c r="B150" s="4"/>
      <c r="C150" s="7"/>
      <c r="D150" s="7"/>
      <c r="E150" s="7"/>
    </row>
  </sheetData>
  <sortState ref="A2:G148">
    <sortCondition descending="1" ref="F2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L7" sqref="L7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265</v>
      </c>
      <c r="C1" s="15" t="s">
        <v>264</v>
      </c>
      <c r="D1" s="15" t="s">
        <v>16</v>
      </c>
      <c r="E1" s="15" t="s">
        <v>266</v>
      </c>
      <c r="F1" s="15" t="s">
        <v>263</v>
      </c>
      <c r="G1" s="15" t="s">
        <v>252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 xml:space="preserve">龚鲁  </v>
      </c>
      <c r="B2" s="4">
        <f>VLOOKUP(A2,联盟系统DKP榜单!A$1:C$598,3,FALSE)+IF(ISNA(VLOOKUP(A2,历史结余DKP!A$1:B$599,2,0)),0,VLOOKUP(A2,历史结余DKP!A$1:B$599,2,0))</f>
        <v>0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0</v>
      </c>
      <c r="F2" s="20">
        <f>IF(ISNA(E2),0,IF(AND(E2&gt;15,E2&lt;66),0.01,IF(E2&gt;316,6,ROUNDDOWN((E2-16)/50,0))))</f>
        <v>0</v>
      </c>
      <c r="G2" s="8">
        <f t="shared" ref="G2:G33" si="1">IF(F2=0.01,E2-16,E2-F2*50)</f>
        <v>0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INDEX(联盟系统DKP榜单!A:A,SMALL(IF(联盟系统DKP榜单!$B$2:$B$600="双生若梦",ROW($2:$600),603),ROW(联盟系统DKP榜单!A2)))&amp;""</f>
        <v xml:space="preserve">龙灬泉 </v>
      </c>
      <c r="B3" s="4">
        <f>VLOOKUP(A3,联盟系统DKP榜单!A$1:C$598,3,FALSE)+IF(ISNA(VLOOKUP(A3,历史结余DKP!A$1:B$599,2,0)),0,VLOOKUP(A3,历史结余DKP!A$1:B$599,2,0))</f>
        <v>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0</v>
      </c>
      <c r="F3" s="20">
        <f t="shared" ref="F3:F66" si="2">IF(ISNA(E3),0,IF(AND(E3&gt;15,E3&lt;66),0.01,IF(E3&gt;316,6,ROUNDDOWN((E3-16)/50,0))))</f>
        <v>0</v>
      </c>
      <c r="G3" s="8">
        <f t="shared" si="1"/>
        <v>0</v>
      </c>
    </row>
    <row r="4" spans="1:11" ht="16.5">
      <c r="A4" s="9" t="str">
        <f t="array" ref="A4">INDEX(联盟系统DKP榜单!A:A,SMALL(IF(联盟系统DKP榜单!$B$2:$B$600="双生若梦",ROW($2:$600),603),ROW(联盟系统DKP榜单!A3)))&amp;""</f>
        <v xml:space="preserve">龙好人 </v>
      </c>
      <c r="B4" s="4">
        <f>VLOOKUP(A4,联盟系统DKP榜单!A$1:C$598,3,FALSE)+IF(ISNA(VLOOKUP(A4,历史结余DKP!A$1:B$599,2,0)),0,VLOOKUP(A4,历史结余DKP!A$1:B$599,2,0))</f>
        <v>0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 t="shared" si="0"/>
        <v>0</v>
      </c>
      <c r="F4" s="20">
        <f t="shared" si="2"/>
        <v>0</v>
      </c>
      <c r="G4" s="8">
        <f t="shared" si="1"/>
        <v>0</v>
      </c>
    </row>
    <row r="5" spans="1:11" ht="16.5">
      <c r="A5" s="9" t="str">
        <f t="array" ref="A5">INDEX(联盟系统DKP榜单!A:A,SMALL(IF(联盟系统DKP榜单!$B$2:$B$600="双生若梦",ROW($2:$600),603),ROW(联盟系统DKP榜单!A4)))&amp;""</f>
        <v xml:space="preserve">骄傲的龙王丶  </v>
      </c>
      <c r="B5" s="4">
        <f>VLOOKUP(A5,联盟系统DKP榜单!A$1:C$598,3,FALSE)+IF(ISNA(VLOOKUP(A5,历史结余DKP!A$1:B$599,2,0)),0,VLOOKUP(A5,历史结余DKP!A$1:B$599,2,0))</f>
        <v>40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40</v>
      </c>
      <c r="F5" s="20">
        <f t="shared" si="2"/>
        <v>0.01</v>
      </c>
      <c r="G5" s="8">
        <f t="shared" si="1"/>
        <v>24</v>
      </c>
    </row>
    <row r="6" spans="1:11" ht="16.5">
      <c r="A6" s="9" t="str">
        <f t="array" ref="A6">INDEX(联盟系统DKP榜单!A:A,SMALL(IF(联盟系统DKP榜单!$B$2:$B$600="双生若梦",ROW($2:$600),603),ROW(联盟系统DKP榜单!A5)))&amp;""</f>
        <v xml:space="preserve">顾寻清 </v>
      </c>
      <c r="B6" s="4">
        <f>VLOOKUP(A6,联盟系统DKP榜单!A$1:C$598,3,FALSE)+IF(ISNA(VLOOKUP(A6,历史结余DKP!A$1:B$599,2,0)),0,VLOOKUP(A6,历史结余DKP!A$1:B$599,2,0))</f>
        <v>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0</v>
      </c>
      <c r="F6" s="20">
        <f t="shared" si="2"/>
        <v>0</v>
      </c>
      <c r="G6" s="8">
        <f t="shared" si="1"/>
        <v>0</v>
      </c>
    </row>
    <row r="7" spans="1:11" ht="16.5">
      <c r="A7" s="9" t="str">
        <f t="array" ref="A7">INDEX(联盟系统DKP榜单!A:A,SMALL(IF(联盟系统DKP榜单!$B$2:$B$600="双生若梦",ROW($2:$600),603),ROW(联盟系统DKP榜单!A6)))&amp;""</f>
        <v xml:space="preserve">项辰帝 </v>
      </c>
      <c r="B7" s="4">
        <f>VLOOKUP(A7,联盟系统DKP榜单!A$1:C$598,3,FALSE)+IF(ISNA(VLOOKUP(A7,历史结余DKP!A$1:B$599,2,0)),0,VLOOKUP(A7,历史结余DKP!A$1:B$599,2,0))</f>
        <v>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5</v>
      </c>
      <c r="F7" s="20">
        <f t="shared" si="2"/>
        <v>0</v>
      </c>
      <c r="G7" s="8">
        <f t="shared" si="1"/>
        <v>5</v>
      </c>
    </row>
    <row r="8" spans="1:11" ht="16.5">
      <c r="A8" s="9" t="str">
        <f t="array" ref="A8">INDEX(联盟系统DKP榜单!A:A,SMALL(IF(联盟系统DKP榜单!$B$2:$B$600="双生若梦",ROW($2:$600),603),ROW(联盟系统DKP榜单!A7)))&amp;""</f>
        <v xml:space="preserve">韶华卿尽三生夣 </v>
      </c>
      <c r="B8" s="4">
        <f>VLOOKUP(A8,联盟系统DKP榜单!A$1:C$598,3,FALSE)+IF(ISNA(VLOOKUP(A8,历史结余DKP!A$1:B$599,2,0)),0,VLOOKUP(A8,历史结余DKP!A$1:B$599,2,0))</f>
        <v>60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60</v>
      </c>
      <c r="F8" s="20">
        <f t="shared" si="2"/>
        <v>0.01</v>
      </c>
      <c r="G8" s="8">
        <f t="shared" si="1"/>
        <v>44</v>
      </c>
    </row>
    <row r="9" spans="1:11" ht="16.5">
      <c r="A9" s="9" t="str">
        <f t="array" ref="A9">INDEX(联盟系统DKP榜单!A:A,SMALL(IF(联盟系统DKP榜单!$B$2:$B$600="双生若梦",ROW($2:$600),603),ROW(联盟系统DKP榜单!A8)))&amp;""</f>
        <v xml:space="preserve">青骢绝骑塑天荒 </v>
      </c>
      <c r="B9" s="4">
        <f>VLOOKUP(A9,联盟系统DKP榜单!A$1:C$598,3,FALSE)+IF(ISNA(VLOOKUP(A9,历史结余DKP!A$1:B$599,2,0)),0,VLOOKUP(A9,历史结余DKP!A$1:B$599,2,0))</f>
        <v>95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95</v>
      </c>
      <c r="F9" s="20">
        <f t="shared" si="2"/>
        <v>1</v>
      </c>
      <c r="G9" s="8">
        <f t="shared" si="1"/>
        <v>45</v>
      </c>
    </row>
    <row r="10" spans="1:11" ht="16.5">
      <c r="A10" s="9" t="str">
        <f t="array" ref="A10">INDEX(联盟系统DKP榜单!A:A,SMALL(IF(联盟系统DKP榜单!$B$2:$B$600="双生若梦",ROW($2:$600),603),ROW(联盟系统DKP榜单!A9)))&amp;""</f>
        <v xml:space="preserve">青羽墨染云   </v>
      </c>
      <c r="B10" s="4">
        <f>VLOOKUP(A10,联盟系统DKP榜单!A$1:C$598,3,FALSE)+IF(ISNA(VLOOKUP(A10,历史结余DKP!A$1:B$599,2,0)),0,VLOOKUP(A10,历史结余DKP!A$1:B$599,2,0))</f>
        <v>40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40</v>
      </c>
      <c r="F10" s="20">
        <f t="shared" si="2"/>
        <v>0.01</v>
      </c>
      <c r="G10" s="8">
        <f t="shared" si="1"/>
        <v>24</v>
      </c>
    </row>
    <row r="11" spans="1:11" ht="16.5">
      <c r="A11" s="9" t="str">
        <f t="array" ref="A11">INDEX(联盟系统DKP榜单!A:A,SMALL(IF(联盟系统DKP榜单!$B$2:$B$600="双生若梦",ROW($2:$600),603),ROW(联盟系统DKP榜单!A10)))&amp;""</f>
        <v xml:space="preserve">青城爱未恋   </v>
      </c>
      <c r="B11" s="4">
        <f>VLOOKUP(A11,联盟系统DKP榜单!A$1:C$598,3,FALSE)+IF(ISNA(VLOOKUP(A11,历史结余DKP!A$1:B$599,2,0)),0,VLOOKUP(A11,历史结余DKP!A$1:B$599,2,0))</f>
        <v>160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160</v>
      </c>
      <c r="F11" s="20">
        <f t="shared" si="2"/>
        <v>2</v>
      </c>
      <c r="G11" s="8">
        <f t="shared" si="1"/>
        <v>60</v>
      </c>
    </row>
    <row r="12" spans="1:11" ht="16.5">
      <c r="A12" s="9" t="str">
        <f t="array" ref="A12">INDEX(联盟系统DKP榜单!A:A,SMALL(IF(联盟系统DKP榜单!$B$2:$B$600="双生若梦",ROW($2:$600),603),ROW(联盟系统DKP榜单!A11)))&amp;""</f>
        <v>零落红豆</v>
      </c>
      <c r="B12" s="4">
        <f>VLOOKUP(A12,联盟系统DKP榜单!A$1:C$598,3,FALSE)+IF(ISNA(VLOOKUP(A12,历史结余DKP!A$1:B$599,2,0)),0,VLOOKUP(A12,历史结余DKP!A$1:B$599,2,0))</f>
        <v>5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5</v>
      </c>
      <c r="F12" s="20">
        <f t="shared" si="2"/>
        <v>0</v>
      </c>
      <c r="G12" s="8">
        <f t="shared" si="1"/>
        <v>5</v>
      </c>
    </row>
    <row r="13" spans="1:11" ht="16.5">
      <c r="A13" s="9" t="str">
        <f t="array" ref="A13">INDEX(联盟系统DKP榜单!A:A,SMALL(IF(联盟系统DKP榜单!$B$2:$B$600="双生若梦",ROW($2:$600),603),ROW(联盟系统DKP榜单!A12)))&amp;""</f>
        <v xml:space="preserve">雁过只应留声  </v>
      </c>
      <c r="B13" s="4">
        <f>VLOOKUP(A13,联盟系统DKP榜单!A$1:C$598,3,FALSE)+IF(ISNA(VLOOKUP(A13,历史结余DKP!A$1:B$599,2,0)),0,VLOOKUP(A13,历史结余DKP!A$1:B$599,2,0))</f>
        <v>50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50</v>
      </c>
      <c r="F13" s="20">
        <f t="shared" si="2"/>
        <v>0.01</v>
      </c>
      <c r="G13" s="8">
        <f t="shared" si="1"/>
        <v>34</v>
      </c>
    </row>
    <row r="14" spans="1:11" ht="16.5">
      <c r="A14" s="9" t="str">
        <f t="array" ref="A14">INDEX(联盟系统DKP榜单!A:A,SMALL(IF(联盟系统DKP榜单!$B$2:$B$600="双生若梦",ROW($2:$600),603),ROW(联盟系统DKP榜单!A13)))&amp;""</f>
        <v xml:space="preserve">阿锟猫 </v>
      </c>
      <c r="B14" s="4">
        <f>VLOOKUP(A14,联盟系统DKP榜单!A$1:C$598,3,FALSE)+IF(ISNA(VLOOKUP(A14,历史结余DKP!A$1:B$599,2,0)),0,VLOOKUP(A14,历史结余DKP!A$1:B$599,2,0))</f>
        <v>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0</v>
      </c>
      <c r="F14" s="20">
        <f t="shared" si="2"/>
        <v>0</v>
      </c>
      <c r="G14" s="8">
        <f t="shared" si="1"/>
        <v>0</v>
      </c>
    </row>
    <row r="15" spans="1:11" ht="16.5">
      <c r="A15" s="9" t="str">
        <f t="array" ref="A15">INDEX(联盟系统DKP榜单!A:A,SMALL(IF(联盟系统DKP榜单!$B$2:$B$600="双生若梦",ROW($2:$600),603),ROW(联盟系统DKP榜单!A14)))&amp;""</f>
        <v xml:space="preserve">阎骥  </v>
      </c>
      <c r="B15" s="4">
        <f>VLOOKUP(A15,联盟系统DKP榜单!A$1:C$598,3,FALSE)+IF(ISNA(VLOOKUP(A15,历史结余DKP!A$1:B$599,2,0)),0,VLOOKUP(A15,历史结余DKP!A$1:B$599,2,0))</f>
        <v>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0</v>
      </c>
      <c r="F15" s="20">
        <f t="shared" si="2"/>
        <v>0</v>
      </c>
      <c r="G15" s="8">
        <f t="shared" si="1"/>
        <v>0</v>
      </c>
    </row>
    <row r="16" spans="1:11" ht="16.5">
      <c r="A16" s="9" t="str">
        <f t="array" ref="A16">INDEX(联盟系统DKP榜单!A:A,SMALL(IF(联盟系统DKP榜单!$B$2:$B$600="双生若梦",ROW($2:$600),603),ROW(联盟系统DKP榜单!A15)))&amp;""</f>
        <v xml:space="preserve">采蘑菇的小松鼠 </v>
      </c>
      <c r="B16" s="4">
        <f>VLOOKUP(A16,联盟系统DKP榜单!A$1:C$598,3,FALSE)+IF(ISNA(VLOOKUP(A16,历史结余DKP!A$1:B$599,2,0)),0,VLOOKUP(A16,历史结余DKP!A$1:B$599,2,0))</f>
        <v>25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25</v>
      </c>
      <c r="F16" s="20">
        <f t="shared" si="2"/>
        <v>0.01</v>
      </c>
      <c r="G16" s="8">
        <f t="shared" si="1"/>
        <v>9</v>
      </c>
    </row>
    <row r="17" spans="1:7" ht="16.5">
      <c r="A17" s="9" t="str">
        <f t="array" ref="A17">INDEX(联盟系统DKP榜单!A:A,SMALL(IF(联盟系统DKP榜单!$B$2:$B$600="双生若梦",ROW($2:$600),603),ROW(联盟系统DKP榜单!A16)))&amp;""</f>
        <v xml:space="preserve">酥酥酥酥酥芯糖 </v>
      </c>
      <c r="B17" s="4">
        <f>VLOOKUP(A17,联盟系统DKP榜单!A$1:C$598,3,FALSE)+IF(ISNA(VLOOKUP(A17,历史结余DKP!A$1:B$599,2,0)),0,VLOOKUP(A17,历史结余DKP!A$1:B$599,2,0))</f>
        <v>35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35</v>
      </c>
      <c r="F17" s="20">
        <f t="shared" si="2"/>
        <v>0.01</v>
      </c>
      <c r="G17" s="8">
        <f t="shared" si="1"/>
        <v>19</v>
      </c>
    </row>
    <row r="18" spans="1:7" ht="16.5">
      <c r="A18" s="9" t="str">
        <f t="array" ref="A18">INDEX(联盟系统DKP榜单!A:A,SMALL(IF(联盟系统DKP榜单!$B$2:$B$600="双生若梦",ROW($2:$600),603),ROW(联盟系统DKP榜单!A17)))&amp;""</f>
        <v xml:space="preserve">通菠罚 </v>
      </c>
      <c r="B18" s="4">
        <f>VLOOKUP(A18,联盟系统DKP榜单!A$1:C$598,3,FALSE)+IF(ISNA(VLOOKUP(A18,历史结余DKP!A$1:B$599,2,0)),0,VLOOKUP(A18,历史结余DKP!A$1:B$599,2,0))</f>
        <v>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0</v>
      </c>
      <c r="F18" s="20">
        <f t="shared" si="2"/>
        <v>0</v>
      </c>
      <c r="G18" s="8">
        <f t="shared" si="1"/>
        <v>0</v>
      </c>
    </row>
    <row r="19" spans="1:7" ht="16.5">
      <c r="A19" s="9" t="str">
        <f t="array" ref="A19">INDEX(联盟系统DKP榜单!A:A,SMALL(IF(联盟系统DKP榜单!$B$2:$B$600="双生若梦",ROW($2:$600),603),ROW(联盟系统DKP榜单!A18)))&amp;""</f>
        <v xml:space="preserve">追风少年鹰老七 </v>
      </c>
      <c r="B19" s="4">
        <f>VLOOKUP(A19,联盟系统DKP榜单!A$1:C$598,3,FALSE)+IF(ISNA(VLOOKUP(A19,历史结余DKP!A$1:B$599,2,0)),0,VLOOKUP(A19,历史结余DKP!A$1:B$599,2,0))</f>
        <v>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0</v>
      </c>
      <c r="F19" s="20">
        <f t="shared" si="2"/>
        <v>0</v>
      </c>
      <c r="G19" s="8">
        <f t="shared" si="1"/>
        <v>0</v>
      </c>
    </row>
    <row r="20" spans="1:7" ht="16.5">
      <c r="A20" s="9" t="str">
        <f t="array" ref="A20">INDEX(联盟系统DKP榜单!A:A,SMALL(IF(联盟系统DKP榜单!$B$2:$B$600="双生若梦",ROW($2:$600),603),ROW(联盟系统DKP榜单!A19)))&amp;""</f>
        <v xml:space="preserve">身后二把刀   </v>
      </c>
      <c r="B20" s="4">
        <f>VLOOKUP(A20,联盟系统DKP榜单!A$1:C$598,3,FALSE)+IF(ISNA(VLOOKUP(A20,历史结余DKP!A$1:B$599,2,0)),0,VLOOKUP(A20,历史结余DKP!A$1:B$599,2,0))</f>
        <v>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0</v>
      </c>
      <c r="F20" s="20">
        <f t="shared" si="2"/>
        <v>0</v>
      </c>
      <c r="G20" s="8">
        <f t="shared" si="1"/>
        <v>0</v>
      </c>
    </row>
    <row r="21" spans="1:7" ht="16.5">
      <c r="A21" s="9" t="str">
        <f t="array" ref="A21">INDEX(联盟系统DKP榜单!A:A,SMALL(IF(联盟系统DKP榜单!$B$2:$B$600="双生若梦",ROW($2:$600),603),ROW(联盟系统DKP榜单!A20)))&amp;""</f>
        <v xml:space="preserve">踏马清月夜   </v>
      </c>
      <c r="B21" s="4">
        <f>VLOOKUP(A21,联盟系统DKP榜单!A$1:C$598,3,FALSE)+IF(ISNA(VLOOKUP(A21,历史结余DKP!A$1:B$599,2,0)),0,VLOOKUP(A21,历史结余DKP!A$1:B$599,2,0))</f>
        <v>282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282</v>
      </c>
      <c r="F21" s="20">
        <f t="shared" si="2"/>
        <v>5</v>
      </c>
      <c r="G21" s="8">
        <f t="shared" si="1"/>
        <v>32</v>
      </c>
    </row>
    <row r="22" spans="1:7" ht="16.5">
      <c r="A22" s="9" t="str">
        <f t="array" ref="A22">INDEX(联盟系统DKP榜单!A:A,SMALL(IF(联盟系统DKP榜单!$B$2:$B$600="双生若梦",ROW($2:$600),603),ROW(联盟系统DKP榜单!A21)))&amp;""</f>
        <v xml:space="preserve">路尧。 </v>
      </c>
      <c r="B22" s="4">
        <f>VLOOKUP(A22,联盟系统DKP榜单!A$1:C$598,3,FALSE)+IF(ISNA(VLOOKUP(A22,历史结余DKP!A$1:B$599,2,0)),0,VLOOKUP(A22,历史结余DKP!A$1:B$599,2,0))</f>
        <v>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0</v>
      </c>
      <c r="F22" s="20">
        <f t="shared" si="2"/>
        <v>0</v>
      </c>
      <c r="G22" s="8">
        <f t="shared" si="1"/>
        <v>0</v>
      </c>
    </row>
    <row r="23" spans="1:7" ht="16.5">
      <c r="A23" s="9" t="str">
        <f t="array" ref="A23">INDEX(联盟系统DKP榜单!A:A,SMALL(IF(联盟系统DKP榜单!$B$2:$B$600="双生若梦",ROW($2:$600),603),ROW(联盟系统DKP榜单!A22)))&amp;""</f>
        <v xml:space="preserve">谁用心体会疲惫 </v>
      </c>
      <c r="B23" s="4">
        <f>VLOOKUP(A23,联盟系统DKP榜单!A$1:C$598,3,FALSE)+IF(ISNA(VLOOKUP(A23,历史结余DKP!A$1:B$599,2,0)),0,VLOOKUP(A23,历史结余DKP!A$1:B$599,2,0))</f>
        <v>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0</v>
      </c>
      <c r="F23" s="20">
        <f t="shared" si="2"/>
        <v>0</v>
      </c>
      <c r="G23" s="8">
        <f t="shared" si="1"/>
        <v>0</v>
      </c>
    </row>
    <row r="24" spans="1:7" ht="16.5">
      <c r="A24" s="9" t="str">
        <f t="array" ref="A24">INDEX(联盟系统DKP榜单!A:A,SMALL(IF(联盟系统DKP榜单!$B$2:$B$600="双生若梦",ROW($2:$600),603),ROW(联盟系统DKP榜单!A23)))&amp;""</f>
        <v xml:space="preserve">请叫我野兽   </v>
      </c>
      <c r="B24" s="4">
        <f>VLOOKUP(A24,联盟系统DKP榜单!A$1:C$598,3,FALSE)+IF(ISNA(VLOOKUP(A24,历史结余DKP!A$1:B$599,2,0)),0,VLOOKUP(A24,历史结余DKP!A$1:B$599,2,0))</f>
        <v>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0</v>
      </c>
      <c r="F24" s="20">
        <f t="shared" si="2"/>
        <v>0</v>
      </c>
      <c r="G24" s="8">
        <f t="shared" si="1"/>
        <v>0</v>
      </c>
    </row>
    <row r="25" spans="1:7" ht="16.5">
      <c r="A25" s="9" t="str">
        <f t="array" ref="A25">INDEX(联盟系统DKP榜单!A:A,SMALL(IF(联盟系统DKP榜单!$B$2:$B$600="双生若梦",ROW($2:$600),603),ROW(联盟系统DKP榜单!A24)))&amp;""</f>
        <v xml:space="preserve">詈詈  </v>
      </c>
      <c r="B25" s="4">
        <f>VLOOKUP(A25,联盟系统DKP榜单!A$1:C$598,3,FALSE)+IF(ISNA(VLOOKUP(A25,历史结余DKP!A$1:B$599,2,0)),0,VLOOKUP(A25,历史结余DKP!A$1:B$599,2,0))</f>
        <v>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0</v>
      </c>
      <c r="F25" s="20">
        <f t="shared" si="2"/>
        <v>0</v>
      </c>
      <c r="G25" s="8">
        <f t="shared" si="1"/>
        <v>0</v>
      </c>
    </row>
    <row r="26" spans="1:7" ht="16.5">
      <c r="A26" s="9" t="str">
        <f t="array" ref="A26">INDEX(联盟系统DKP榜单!A:A,SMALL(IF(联盟系统DKP榜单!$B$2:$B$600="双生若梦",ROW($2:$600),603),ROW(联盟系统DKP榜单!A25)))&amp;""</f>
        <v xml:space="preserve">訫醉陌影生若梦 </v>
      </c>
      <c r="B26" s="4">
        <f>VLOOKUP(A26,联盟系统DKP榜单!A$1:C$598,3,FALSE)+IF(ISNA(VLOOKUP(A26,历史结余DKP!A$1:B$599,2,0)),0,VLOOKUP(A26,历史结余DKP!A$1:B$599,2,0))</f>
        <v>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0</v>
      </c>
      <c r="F26" s="20">
        <f t="shared" si="2"/>
        <v>0</v>
      </c>
      <c r="G26" s="8">
        <f t="shared" si="1"/>
        <v>0</v>
      </c>
    </row>
    <row r="27" spans="1:7" ht="16.5">
      <c r="A27" s="9" t="str">
        <f t="array" ref="A27">INDEX(联盟系统DKP榜单!A:A,SMALL(IF(联盟系统DKP榜单!$B$2:$B$600="双生若梦",ROW($2:$600),603),ROW(联盟系统DKP榜单!A26)))&amp;""</f>
        <v>蝶舞旧梦</v>
      </c>
      <c r="B27" s="4">
        <f>VLOOKUP(A27,联盟系统DKP榜单!A$1:C$598,3,FALSE)+IF(ISNA(VLOOKUP(A27,历史结余DKP!A$1:B$599,2,0)),0,VLOOKUP(A27,历史结余DKP!A$1:B$599,2,0))</f>
        <v>226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226</v>
      </c>
      <c r="F27" s="20">
        <f t="shared" si="2"/>
        <v>4</v>
      </c>
      <c r="G27" s="8">
        <f t="shared" si="1"/>
        <v>26</v>
      </c>
    </row>
    <row r="28" spans="1:7" ht="16.5">
      <c r="A28" s="9" t="str">
        <f t="array" ref="A28">INDEX(联盟系统DKP榜单!A:A,SMALL(IF(联盟系统DKP榜单!$B$2:$B$600="双生若梦",ROW($2:$600),603),ROW(联盟系统DKP榜单!A27)))&amp;""</f>
        <v xml:space="preserve">蔡小旭 </v>
      </c>
      <c r="B28" s="4">
        <f>VLOOKUP(A28,联盟系统DKP榜单!A$1:C$598,3,FALSE)+IF(ISNA(VLOOKUP(A28,历史结余DKP!A$1:B$599,2,0)),0,VLOOKUP(A28,历史结余DKP!A$1:B$599,2,0))</f>
        <v>106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106</v>
      </c>
      <c r="F28" s="20">
        <f t="shared" si="2"/>
        <v>1</v>
      </c>
      <c r="G28" s="8">
        <f t="shared" si="1"/>
        <v>56</v>
      </c>
    </row>
    <row r="29" spans="1:7" ht="16.5">
      <c r="A29" s="9" t="str">
        <f t="array" ref="A29">INDEX(联盟系统DKP榜单!A:A,SMALL(IF(联盟系统DKP榜单!$B$2:$B$600="双生若梦",ROW($2:$600),603),ROW(联盟系统DKP榜单!A28)))&amp;""</f>
        <v xml:space="preserve">萧清荔 </v>
      </c>
      <c r="B29" s="4">
        <f>VLOOKUP(A29,联盟系统DKP榜单!A$1:C$598,3,FALSE)+IF(ISNA(VLOOKUP(A29,历史结余DKP!A$1:B$599,2,0)),0,VLOOKUP(A29,历史结余DKP!A$1:B$599,2,0))</f>
        <v>40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40</v>
      </c>
      <c r="F29" s="20">
        <f t="shared" si="2"/>
        <v>0.01</v>
      </c>
      <c r="G29" s="8">
        <f t="shared" si="1"/>
        <v>24</v>
      </c>
    </row>
    <row r="30" spans="1:7" ht="16.5">
      <c r="A30" s="9" t="str">
        <f t="array" ref="A30">INDEX(联盟系统DKP榜单!A:A,SMALL(IF(联盟系统DKP榜单!$B$2:$B$600="双生若梦",ROW($2:$600),603),ROW(联盟系统DKP榜单!A29)))&amp;""</f>
        <v>莲轻舞步</v>
      </c>
      <c r="B30" s="4">
        <f>VLOOKUP(A30,联盟系统DKP榜单!A$1:C$598,3,FALSE)+IF(ISNA(VLOOKUP(A30,历史结余DKP!A$1:B$599,2,0)),0,VLOOKUP(A30,历史结余DKP!A$1:B$599,2,0))</f>
        <v>38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38</v>
      </c>
      <c r="F30" s="20">
        <f t="shared" si="2"/>
        <v>0.01</v>
      </c>
      <c r="G30" s="8">
        <f t="shared" si="1"/>
        <v>22</v>
      </c>
    </row>
    <row r="31" spans="1:7" ht="16.5">
      <c r="A31" s="9" t="str">
        <f t="array" ref="A31">INDEX(联盟系统DKP榜单!A:A,SMALL(IF(联盟系统DKP榜单!$B$2:$B$600="双生若梦",ROW($2:$600),603),ROW(联盟系统DKP榜单!A30)))&amp;""</f>
        <v xml:space="preserve">莫寻欢 </v>
      </c>
      <c r="B31" s="4">
        <f>VLOOKUP(A31,联盟系统DKP榜单!A$1:C$598,3,FALSE)+IF(ISNA(VLOOKUP(A31,历史结余DKP!A$1:B$599,2,0)),0,VLOOKUP(A31,历史结余DKP!A$1:B$599,2,0))</f>
        <v>196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196</v>
      </c>
      <c r="F31" s="20">
        <f t="shared" si="2"/>
        <v>3</v>
      </c>
      <c r="G31" s="8">
        <f t="shared" si="1"/>
        <v>46</v>
      </c>
    </row>
    <row r="32" spans="1:7" ht="16.5">
      <c r="A32" s="9" t="str">
        <f t="array" ref="A32">INDEX(联盟系统DKP榜单!A:A,SMALL(IF(联盟系统DKP榜单!$B$2:$B$600="双生若梦",ROW($2:$600),603),ROW(联盟系统DKP榜单!A31)))&amp;""</f>
        <v>若小瞳丶</v>
      </c>
      <c r="B32" s="4">
        <f>VLOOKUP(A32,联盟系统DKP榜单!A$1:C$598,3,FALSE)+IF(ISNA(VLOOKUP(A32,历史结余DKP!A$1:B$599,2,0)),0,VLOOKUP(A32,历史结余DKP!A$1:B$599,2,0))</f>
        <v>200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200</v>
      </c>
      <c r="F32" s="20">
        <f t="shared" si="2"/>
        <v>3</v>
      </c>
      <c r="G32" s="8">
        <f t="shared" si="1"/>
        <v>50</v>
      </c>
    </row>
    <row r="33" spans="1:7" ht="16.5">
      <c r="A33" s="9" t="str">
        <f t="array" ref="A33">INDEX(联盟系统DKP榜单!A:A,SMALL(IF(联盟系统DKP榜单!$B$2:$B$600="双生若梦",ROW($2:$600),603),ROW(联盟系统DKP榜单!A32)))&amp;""</f>
        <v>花红月阳</v>
      </c>
      <c r="B33" s="4">
        <f>VLOOKUP(A33,联盟系统DKP榜单!A$1:C$598,3,FALSE)+IF(ISNA(VLOOKUP(A33,历史结余DKP!A$1:B$599,2,0)),0,VLOOKUP(A33,历史结余DKP!A$1:B$599,2,0))</f>
        <v>24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24</v>
      </c>
      <c r="F33" s="20">
        <f t="shared" si="2"/>
        <v>0.01</v>
      </c>
      <c r="G33" s="8">
        <f t="shared" si="1"/>
        <v>8</v>
      </c>
    </row>
    <row r="34" spans="1:7" ht="16.5">
      <c r="A34" s="9" t="str">
        <f t="array" ref="A34">INDEX(联盟系统DKP榜单!A:A,SMALL(IF(联盟系统DKP榜单!$B$2:$B$600="双生若梦",ROW($2:$600),603),ROW(联盟系统DKP榜单!A33)))&amp;""</f>
        <v xml:space="preserve">花拜拜 </v>
      </c>
      <c r="B34" s="4">
        <f>VLOOKUP(A34,联盟系统DKP榜单!A$1:C$598,3,FALSE)+IF(ISNA(VLOOKUP(A34,历史结余DKP!A$1:B$599,2,0)),0,VLOOKUP(A34,历史结余DKP!A$1:B$599,2,0))</f>
        <v>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0</v>
      </c>
      <c r="F34" s="20">
        <f t="shared" si="2"/>
        <v>0</v>
      </c>
      <c r="G34" s="8">
        <f t="shared" ref="G34:G65" si="4">IF(F34=0.01,E34-16,E34-F34*50)</f>
        <v>0</v>
      </c>
    </row>
    <row r="35" spans="1:7" ht="16.5">
      <c r="A35" s="9" t="str">
        <f t="array" ref="A35">INDEX(联盟系统DKP榜单!A:A,SMALL(IF(联盟系统DKP榜单!$B$2:$B$600="双生若梦",ROW($2:$600),603),ROW(联盟系统DKP榜单!A34)))&amp;""</f>
        <v>芍药非药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0</v>
      </c>
      <c r="F35" s="20">
        <f t="shared" si="2"/>
        <v>0</v>
      </c>
      <c r="G35" s="8">
        <f t="shared" si="4"/>
        <v>0</v>
      </c>
    </row>
    <row r="36" spans="1:7" ht="16.5">
      <c r="A36" s="9" t="str">
        <f t="array" ref="A36">INDEX(联盟系统DKP榜单!A:A,SMALL(IF(联盟系统DKP榜单!$B$2:$B$600="双生若梦",ROW($2:$600),603),ROW(联盟系统DKP榜单!A35)))&amp;""</f>
        <v xml:space="preserve">艾莉亞史塔克  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INDEX(联盟系统DKP榜单!A:A,SMALL(IF(联盟系统DKP榜单!$B$2:$B$600="双生若梦",ROW($2:$600),603),ROW(联盟系统DKP榜单!A36)))&amp;""</f>
        <v>肚肚好疼</v>
      </c>
      <c r="B37" s="4">
        <f>VLOOKUP(A37,联盟系统DKP榜单!A$1:C$598,3,FALSE)+IF(ISNA(VLOOKUP(A37,历史结余DKP!A$1:B$599,2,0)),0,VLOOKUP(A37,历史结余DKP!A$1:B$599,2,0))</f>
        <v>63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63</v>
      </c>
      <c r="F37" s="20">
        <f t="shared" si="2"/>
        <v>0.01</v>
      </c>
      <c r="G37" s="8">
        <f t="shared" si="4"/>
        <v>47</v>
      </c>
    </row>
    <row r="38" spans="1:7" ht="16.5">
      <c r="A38" s="9" t="str">
        <f t="array" ref="A38">INDEX(联盟系统DKP榜单!A:A,SMALL(IF(联盟系统DKP榜单!$B$2:$B$600="双生若梦",ROW($2:$600),603),ROW(联盟系统DKP榜单!A37)))&amp;""</f>
        <v xml:space="preserve">翊兮  </v>
      </c>
      <c r="B38" s="4">
        <f>VLOOKUP(A38,联盟系统DKP榜单!A$1:C$598,3,FALSE)+IF(ISNA(VLOOKUP(A38,历史结余DKP!A$1:B$599,2,0)),0,VLOOKUP(A38,历史结余DKP!A$1:B$599,2,0))</f>
        <v>140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140</v>
      </c>
      <c r="F38" s="20">
        <f t="shared" si="2"/>
        <v>2</v>
      </c>
      <c r="G38" s="8">
        <f t="shared" si="4"/>
        <v>40</v>
      </c>
    </row>
    <row r="39" spans="1:7" ht="16.5">
      <c r="A39" s="9" t="str">
        <f t="array" ref="A39">INDEX(联盟系统DKP榜单!A:A,SMALL(IF(联盟系统DKP榜单!$B$2:$B$600="双生若梦",ROW($2:$600),603),ROW(联盟系统DKP榜单!A38)))&amp;""</f>
        <v xml:space="preserve">纯情少妇马芳玲 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0</v>
      </c>
      <c r="F39" s="20">
        <f t="shared" si="2"/>
        <v>0</v>
      </c>
      <c r="G39" s="8">
        <f t="shared" si="4"/>
        <v>0</v>
      </c>
    </row>
    <row r="40" spans="1:7" ht="16.5">
      <c r="A40" s="9" t="str">
        <f t="array" ref="A40">INDEX(联盟系统DKP榜单!A:A,SMALL(IF(联盟系统DKP榜单!$B$2:$B$600="双生若梦",ROW($2:$600),603),ROW(联盟系统DKP榜单!A39)))&amp;""</f>
        <v>紫雨幽雲</v>
      </c>
      <c r="B40" s="4">
        <f>VLOOKUP(A40,联盟系统DKP榜单!A$1:C$598,3,FALSE)+IF(ISNA(VLOOKUP(A40,历史结余DKP!A$1:B$599,2,0)),0,VLOOKUP(A40,历史结余DKP!A$1:B$599,2,0))</f>
        <v>1178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40</v>
      </c>
      <c r="E40" s="20">
        <f t="shared" si="3"/>
        <v>1218</v>
      </c>
      <c r="F40" s="20">
        <f t="shared" si="2"/>
        <v>6</v>
      </c>
      <c r="G40" s="8">
        <f t="shared" si="4"/>
        <v>918</v>
      </c>
    </row>
    <row r="41" spans="1:7" ht="16.5">
      <c r="A41" s="9" t="str">
        <f t="array" ref="A41">INDEX(联盟系统DKP榜单!A:A,SMALL(IF(联盟系统DKP榜单!$B$2:$B$600="双生若梦",ROW($2:$600),603),ROW(联盟系统DKP榜单!A40)))&amp;""</f>
        <v xml:space="preserve">紫心瞳 </v>
      </c>
      <c r="B41" s="4">
        <f>VLOOKUP(A41,联盟系统DKP榜单!A$1:C$598,3,FALSE)+IF(ISNA(VLOOKUP(A41,历史结余DKP!A$1:B$599,2,0)),0,VLOOKUP(A41,历史结余DKP!A$1:B$599,2,0))</f>
        <v>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0</v>
      </c>
      <c r="F41" s="20">
        <f t="shared" si="2"/>
        <v>0</v>
      </c>
      <c r="G41" s="8">
        <f t="shared" si="4"/>
        <v>0</v>
      </c>
    </row>
    <row r="42" spans="1:7" ht="16.5">
      <c r="A42" s="9" t="str">
        <f t="array" ref="A42">INDEX(联盟系统DKP榜单!A:A,SMALL(IF(联盟系统DKP榜单!$B$2:$B$600="双生若梦",ROW($2:$600),603),ROW(联盟系统DKP榜单!A41)))&amp;""</f>
        <v>秋灬小天</v>
      </c>
      <c r="B42" s="4">
        <f>VLOOKUP(A42,联盟系统DKP榜单!A$1:C$598,3,FALSE)+IF(ISNA(VLOOKUP(A42,历史结余DKP!A$1:B$599,2,0)),0,VLOOKUP(A42,历史结余DKP!A$1:B$599,2,0))</f>
        <v>16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16</v>
      </c>
      <c r="F42" s="20">
        <f t="shared" si="2"/>
        <v>0.01</v>
      </c>
      <c r="G42" s="8">
        <f t="shared" si="4"/>
        <v>0</v>
      </c>
    </row>
    <row r="43" spans="1:7" ht="16.5">
      <c r="A43" s="9" t="str">
        <f t="array" ref="A43">INDEX(联盟系统DKP榜单!A:A,SMALL(IF(联盟系统DKP榜单!$B$2:$B$600="双生若梦",ROW($2:$600),603),ROW(联盟系统DKP榜单!A42)))&amp;""</f>
        <v xml:space="preserve">离渊不破笑道人 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0</v>
      </c>
      <c r="F43" s="20">
        <f t="shared" si="2"/>
        <v>0</v>
      </c>
      <c r="G43" s="8">
        <f t="shared" si="4"/>
        <v>0</v>
      </c>
    </row>
    <row r="44" spans="1:7" ht="16.5">
      <c r="A44" s="9" t="str">
        <f t="array" ref="A44">INDEX(联盟系统DKP榜单!A:A,SMALL(IF(联盟系统DKP榜单!$B$2:$B$600="双生若梦",ROW($2:$600),603),ROW(联盟系统DKP榜单!A43)))&amp;""</f>
        <v>白马尚文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0</v>
      </c>
      <c r="F44" s="20">
        <f t="shared" si="2"/>
        <v>0</v>
      </c>
      <c r="G44" s="8">
        <f t="shared" si="4"/>
        <v>0</v>
      </c>
    </row>
    <row r="45" spans="1:7" ht="16.5">
      <c r="A45" s="9" t="str">
        <f t="array" ref="A45">INDEX(联盟系统DKP榜单!A:A,SMALL(IF(联盟系统DKP榜单!$B$2:$B$600="双生若梦",ROW($2:$600),603),ROW(联盟系统DKP榜单!A44)))&amp;""</f>
        <v>玖舞白兰</v>
      </c>
      <c r="B45" s="4">
        <f>VLOOKUP(A45,联盟系统DKP榜单!A$1:C$598,3,FALSE)+IF(ISNA(VLOOKUP(A45,历史结余DKP!A$1:B$599,2,0)),0,VLOOKUP(A45,历史结余DKP!A$1:B$599,2,0))</f>
        <v>38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38</v>
      </c>
      <c r="F45" s="20">
        <f t="shared" si="2"/>
        <v>0.01</v>
      </c>
      <c r="G45" s="8">
        <f t="shared" si="4"/>
        <v>22</v>
      </c>
    </row>
    <row r="46" spans="1:7" ht="16.5">
      <c r="A46" s="9" t="str">
        <f t="array" ref="A46">INDEX(联盟系统DKP榜单!A:A,SMALL(IF(联盟系统DKP榜单!$B$2:$B$600="双生若梦",ROW($2:$600),603),ROW(联盟系统DKP榜单!A45)))&amp;""</f>
        <v xml:space="preserve">王竹音 </v>
      </c>
      <c r="B46" s="4">
        <f>VLOOKUP(A46,联盟系统DKP榜单!A$1:C$598,3,FALSE)+IF(ISNA(VLOOKUP(A46,历史结余DKP!A$1:B$599,2,0)),0,VLOOKUP(A46,历史结余DKP!A$1:B$599,2,0))</f>
        <v>60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60</v>
      </c>
      <c r="F46" s="20">
        <f t="shared" si="2"/>
        <v>0.01</v>
      </c>
      <c r="G46" s="8">
        <f t="shared" si="4"/>
        <v>44</v>
      </c>
    </row>
    <row r="47" spans="1:7" ht="16.5">
      <c r="A47" s="9" t="str">
        <f t="array" ref="A47">INDEX(联盟系统DKP榜单!A:A,SMALL(IF(联盟系统DKP榜单!$B$2:$B$600="双生若梦",ROW($2:$600),603),ROW(联盟系统DKP榜单!A46)))&amp;""</f>
        <v xml:space="preserve">牟云晖 </v>
      </c>
      <c r="B47" s="4">
        <f>VLOOKUP(A47,联盟系统DKP榜单!A$1:C$598,3,FALSE)+IF(ISNA(VLOOKUP(A47,历史结余DKP!A$1:B$599,2,0)),0,VLOOKUP(A47,历史结余DKP!A$1:B$599,2,0))</f>
        <v>40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40</v>
      </c>
      <c r="F47" s="20">
        <f t="shared" si="2"/>
        <v>0.01</v>
      </c>
      <c r="G47" s="8">
        <f t="shared" si="4"/>
        <v>24</v>
      </c>
    </row>
    <row r="48" spans="1:7" ht="16.5">
      <c r="A48" s="9" t="str">
        <f t="array" ref="A48">INDEX(联盟系统DKP榜单!A:A,SMALL(IF(联盟系统DKP榜单!$B$2:$B$600="双生若梦",ROW($2:$600),603),ROW(联盟系统DKP榜单!A47)))&amp;""</f>
        <v xml:space="preserve">爆爆鲤 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0</v>
      </c>
      <c r="F48" s="20">
        <f t="shared" si="2"/>
        <v>0</v>
      </c>
      <c r="G48" s="8">
        <f t="shared" si="4"/>
        <v>0</v>
      </c>
    </row>
    <row r="49" spans="1:7" ht="16.5">
      <c r="A49" s="9" t="str">
        <f t="array" ref="A49">INDEX(联盟系统DKP榜单!A:A,SMALL(IF(联盟系统DKP榜单!$B$2:$B$600="双生若梦",ROW($2:$600),603),ROW(联盟系统DKP榜单!A48)))&amp;""</f>
        <v xml:space="preserve">燕十四 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0</v>
      </c>
      <c r="F49" s="20">
        <f t="shared" si="2"/>
        <v>0</v>
      </c>
      <c r="G49" s="8">
        <f t="shared" si="4"/>
        <v>0</v>
      </c>
    </row>
    <row r="50" spans="1:7" ht="16.5">
      <c r="A50" s="9" t="str">
        <f t="array" ref="A50">INDEX(联盟系统DKP榜单!A:A,SMALL(IF(联盟系统DKP榜单!$B$2:$B$600="双生若梦",ROW($2:$600),603),ROW(联盟系统DKP榜单!A49)))&amp;""</f>
        <v xml:space="preserve">潇洒仗剑天下  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0</v>
      </c>
      <c r="F50" s="20">
        <f t="shared" si="2"/>
        <v>0</v>
      </c>
      <c r="G50" s="8">
        <f t="shared" si="4"/>
        <v>0</v>
      </c>
    </row>
    <row r="51" spans="1:7" ht="16.5">
      <c r="A51" s="9" t="str">
        <f t="array" ref="A51">INDEX(联盟系统DKP榜单!A:A,SMALL(IF(联盟系统DKP榜单!$B$2:$B$600="双生若梦",ROW($2:$600),603),ROW(联盟系统DKP榜单!A50)))&amp;""</f>
        <v>浩浩丶浩</v>
      </c>
      <c r="B51" s="4">
        <f>VLOOKUP(A51,联盟系统DKP榜单!A$1:C$598,3,FALSE)+IF(ISNA(VLOOKUP(A51,历史结余DKP!A$1:B$599,2,0)),0,VLOOKUP(A51,历史结余DKP!A$1:B$599,2,0))</f>
        <v>5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5</v>
      </c>
      <c r="F51" s="20">
        <f t="shared" si="2"/>
        <v>0</v>
      </c>
      <c r="G51" s="8">
        <f t="shared" si="4"/>
        <v>5</v>
      </c>
    </row>
    <row r="52" spans="1:7" ht="16.5">
      <c r="A52" s="9" t="str">
        <f t="array" ref="A52">INDEX(联盟系统DKP榜单!A:A,SMALL(IF(联盟系统DKP榜单!$B$2:$B$600="双生若梦",ROW($2:$600),603),ROW(联盟系统DKP榜单!A51)))&amp;""</f>
        <v xml:space="preserve">浓转淡抹才相宜 </v>
      </c>
      <c r="B52" s="4">
        <f>VLOOKUP(A52,联盟系统DKP榜单!A$1:C$598,3,FALSE)+IF(ISNA(VLOOKUP(A52,历史结余DKP!A$1:B$599,2,0)),0,VLOOKUP(A52,历史结余DKP!A$1:B$599,2,0))</f>
        <v>40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40</v>
      </c>
      <c r="F52" s="20">
        <f t="shared" si="2"/>
        <v>0.01</v>
      </c>
      <c r="G52" s="8">
        <f t="shared" si="4"/>
        <v>24</v>
      </c>
    </row>
    <row r="53" spans="1:7" ht="16.5">
      <c r="A53" s="9" t="str">
        <f t="array" ref="A53">INDEX(联盟系统DKP榜单!A:A,SMALL(IF(联盟系统DKP榜单!$B$2:$B$600="双生若梦",ROW($2:$600),603),ROW(联盟系统DKP榜单!A52)))&amp;""</f>
        <v xml:space="preserve">流年似锦忄   </v>
      </c>
      <c r="B53" s="4">
        <f>VLOOKUP(A53,联盟系统DKP榜单!A$1:C$598,3,FALSE)+IF(ISNA(VLOOKUP(A53,历史结余DKP!A$1:B$599,2,0)),0,VLOOKUP(A53,历史结余DKP!A$1:B$599,2,0))</f>
        <v>81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81</v>
      </c>
      <c r="F53" s="20">
        <f t="shared" si="2"/>
        <v>1</v>
      </c>
      <c r="G53" s="8">
        <f t="shared" si="4"/>
        <v>31</v>
      </c>
    </row>
    <row r="54" spans="1:7" ht="16.5">
      <c r="A54" s="9" t="str">
        <f t="array" ref="A54">INDEX(联盟系统DKP榜单!A:A,SMALL(IF(联盟系统DKP榜单!$B$2:$B$600="双生若梦",ROW($2:$600),603),ROW(联盟系统DKP榜单!A53)))&amp;""</f>
        <v xml:space="preserve">汪汪汪汪汪汪。 </v>
      </c>
      <c r="B54" s="4">
        <f>VLOOKUP(A54,联盟系统DKP榜单!A$1:C$598,3,FALSE)+IF(ISNA(VLOOKUP(A54,历史结余DKP!A$1:B$599,2,0)),0,VLOOKUP(A54,历史结余DKP!A$1:B$599,2,0))</f>
        <v>156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156</v>
      </c>
      <c r="F54" s="20">
        <f t="shared" si="2"/>
        <v>2</v>
      </c>
      <c r="G54" s="8">
        <f t="shared" si="4"/>
        <v>56</v>
      </c>
    </row>
    <row r="55" spans="1:7" ht="16.5">
      <c r="A55" s="9" t="str">
        <f t="array" ref="A55">INDEX(联盟系统DKP榜单!A:A,SMALL(IF(联盟系统DKP榜单!$B$2:$B$600="双生若梦",ROW($2:$600),603),ROW(联盟系统DKP榜单!A54)))&amp;""</f>
        <v>水影悠兰</v>
      </c>
      <c r="B55" s="4">
        <f>VLOOKUP(A55,联盟系统DKP榜单!A$1:C$598,3,FALSE)+IF(ISNA(VLOOKUP(A55,历史结余DKP!A$1:B$599,2,0)),0,VLOOKUP(A55,历史结余DKP!A$1:B$599,2,0))</f>
        <v>1509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60</v>
      </c>
      <c r="E55" s="20">
        <f t="shared" si="3"/>
        <v>1569</v>
      </c>
      <c r="F55" s="20">
        <f t="shared" si="2"/>
        <v>6</v>
      </c>
      <c r="G55" s="8">
        <f t="shared" si="4"/>
        <v>1269</v>
      </c>
    </row>
    <row r="56" spans="1:7" ht="16.5">
      <c r="A56" s="9" t="str">
        <f t="array" ref="A56">INDEX(联盟系统DKP榜单!A:A,SMALL(IF(联盟系统DKP榜单!$B$2:$B$600="双生若梦",ROW($2:$600),603),ROW(联盟系统DKP榜单!A55)))&amp;""</f>
        <v>此情珂待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0</v>
      </c>
      <c r="F56" s="20">
        <f t="shared" si="2"/>
        <v>0</v>
      </c>
      <c r="G56" s="8">
        <f t="shared" si="4"/>
        <v>0</v>
      </c>
    </row>
    <row r="57" spans="1:7" ht="16.5">
      <c r="A57" s="9" t="str">
        <f t="array" ref="A57">INDEX(联盟系统DKP榜单!A:A,SMALL(IF(联盟系统DKP榜单!$B$2:$B$600="双生若梦",ROW($2:$600),603),ROW(联盟系统DKP榜单!A56)))&amp;""</f>
        <v xml:space="preserve">歌风路丶三狗蛋 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0</v>
      </c>
      <c r="F57" s="20">
        <f t="shared" si="2"/>
        <v>0</v>
      </c>
      <c r="G57" s="8">
        <f t="shared" si="4"/>
        <v>0</v>
      </c>
    </row>
    <row r="58" spans="1:7" ht="16.5">
      <c r="A58" s="9" t="str">
        <f t="array" ref="A58">INDEX(联盟系统DKP榜单!A:A,SMALL(IF(联盟系统DKP榜单!$B$2:$B$600="双生若梦",ROW($2:$600),603),ROW(联盟系统DKP榜单!A57)))&amp;""</f>
        <v>楚晋一平</v>
      </c>
      <c r="B58" s="4">
        <f>VLOOKUP(A58,联盟系统DKP榜单!A$1:C$598,3,FALSE)+IF(ISNA(VLOOKUP(A58,历史结余DKP!A$1:B$599,2,0)),0,VLOOKUP(A58,历史结余DKP!A$1:B$599,2,0))</f>
        <v>47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47</v>
      </c>
      <c r="F58" s="20">
        <f t="shared" si="2"/>
        <v>0.01</v>
      </c>
      <c r="G58" s="8">
        <f t="shared" si="4"/>
        <v>31</v>
      </c>
    </row>
    <row r="59" spans="1:7" ht="16.5">
      <c r="A59" s="9" t="str">
        <f t="array" ref="A59">INDEX(联盟系统DKP榜单!A:A,SMALL(IF(联盟系统DKP榜单!$B$2:$B$600="双生若梦",ROW($2:$600),603),ROW(联盟系统DKP榜单!A58)))&amp;""</f>
        <v xml:space="preserve">梅葭  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0</v>
      </c>
      <c r="F59" s="20">
        <f t="shared" si="2"/>
        <v>0</v>
      </c>
      <c r="G59" s="8">
        <f t="shared" si="4"/>
        <v>0</v>
      </c>
    </row>
    <row r="60" spans="1:7" ht="16.5">
      <c r="A60" s="9" t="str">
        <f t="array" ref="A60">INDEX(联盟系统DKP榜单!A:A,SMALL(IF(联盟系统DKP榜单!$B$2:$B$600="双生若梦",ROW($2:$600),603),ROW(联盟系统DKP榜单!A59)))&amp;""</f>
        <v xml:space="preserve">格殺  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0</v>
      </c>
      <c r="F60" s="20">
        <f t="shared" si="2"/>
        <v>0</v>
      </c>
      <c r="G60" s="8">
        <f t="shared" si="4"/>
        <v>0</v>
      </c>
    </row>
    <row r="61" spans="1:7" ht="16.5">
      <c r="A61" s="9" t="str">
        <f t="array" ref="A61">INDEX(联盟系统DKP榜单!A:A,SMALL(IF(联盟系统DKP榜单!$B$2:$B$600="双生若梦",ROW($2:$600),603),ROW(联盟系统DKP榜单!A60)))&amp;""</f>
        <v xml:space="preserve">格七  </v>
      </c>
      <c r="B61" s="4">
        <f>VLOOKUP(A61,联盟系统DKP榜单!A$1:C$598,3,FALSE)+IF(ISNA(VLOOKUP(A61,历史结余DKP!A$1:B$599,2,0)),0,VLOOKUP(A61,历史结余DKP!A$1:B$599,2,0))</f>
        <v>5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5</v>
      </c>
      <c r="F61" s="20">
        <f t="shared" si="2"/>
        <v>0</v>
      </c>
      <c r="G61" s="8">
        <f t="shared" si="4"/>
        <v>5</v>
      </c>
    </row>
    <row r="62" spans="1:7" ht="16.5">
      <c r="A62" s="9" t="str">
        <f t="array" ref="A62">INDEX(联盟系统DKP榜单!A:A,SMALL(IF(联盟系统DKP榜单!$B$2:$B$600="双生若梦",ROW($2:$600),603),ROW(联盟系统DKP榜单!A61)))&amp;""</f>
        <v>木易开宇</v>
      </c>
      <c r="B62" s="4">
        <f>VLOOKUP(A62,联盟系统DKP榜单!A$1:C$598,3,FALSE)+IF(ISNA(VLOOKUP(A62,历史结余DKP!A$1:B$599,2,0)),0,VLOOKUP(A62,历史结余DKP!A$1:B$599,2,0))</f>
        <v>26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26</v>
      </c>
      <c r="F62" s="20">
        <f t="shared" si="2"/>
        <v>0.01</v>
      </c>
      <c r="G62" s="8">
        <f t="shared" si="4"/>
        <v>10</v>
      </c>
    </row>
    <row r="63" spans="1:7" ht="16.5">
      <c r="A63" s="9" t="str">
        <f t="array" ref="A63">INDEX(联盟系统DKP榜单!A:A,SMALL(IF(联盟系统DKP榜单!$B$2:$B$600="双生若梦",ROW($2:$600),603),ROW(联盟系统DKP榜单!A62)))&amp;""</f>
        <v>月随风动</v>
      </c>
      <c r="B63" s="4">
        <f>VLOOKUP(A63,联盟系统DKP榜单!A$1:C$598,3,FALSE)+IF(ISNA(VLOOKUP(A63,历史结余DKP!A$1:B$599,2,0)),0,VLOOKUP(A63,历史结余DKP!A$1:B$599,2,0))</f>
        <v>3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3</v>
      </c>
      <c r="F63" s="20">
        <f t="shared" si="2"/>
        <v>0</v>
      </c>
      <c r="G63" s="8">
        <f t="shared" si="4"/>
        <v>3</v>
      </c>
    </row>
    <row r="64" spans="1:7" ht="16.5">
      <c r="A64" s="9" t="str">
        <f t="array" ref="A64">INDEX(联盟系统DKP榜单!A:A,SMALL(IF(联盟系统DKP榜单!$B$2:$B$600="双生若梦",ROW($2:$600),603),ROW(联盟系统DKP榜单!A63)))&amp;""</f>
        <v xml:space="preserve">月月月月月月児 </v>
      </c>
      <c r="B64" s="4">
        <f>VLOOKUP(A64,联盟系统DKP榜单!A$1:C$598,3,FALSE)+IF(ISNA(VLOOKUP(A64,历史结余DKP!A$1:B$599,2,0)),0,VLOOKUP(A64,历史结余DKP!A$1:B$599,2,0))</f>
        <v>40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40</v>
      </c>
      <c r="F64" s="20">
        <f t="shared" si="2"/>
        <v>0.01</v>
      </c>
      <c r="G64" s="8">
        <f t="shared" si="4"/>
        <v>24</v>
      </c>
    </row>
    <row r="65" spans="1:7" ht="16.5">
      <c r="A65" s="9" t="str">
        <f t="array" ref="A65">INDEX(联盟系统DKP榜单!A:A,SMALL(IF(联盟系统DKP榜单!$B$2:$B$600="双生若梦",ROW($2:$600),603),ROW(联盟系统DKP榜单!A64)))&amp;""</f>
        <v xml:space="preserve">最可爱的师姐  </v>
      </c>
      <c r="B65" s="4">
        <f>VLOOKUP(A65,联盟系统DKP榜单!A$1:C$598,3,FALSE)+IF(ISNA(VLOOKUP(A65,历史结余DKP!A$1:B$599,2,0)),0,VLOOKUP(A65,历史结余DKP!A$1:B$599,2,0))</f>
        <v>40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40</v>
      </c>
      <c r="F65" s="20">
        <f t="shared" si="2"/>
        <v>0.01</v>
      </c>
      <c r="G65" s="8">
        <f t="shared" si="4"/>
        <v>24</v>
      </c>
    </row>
    <row r="66" spans="1:7" ht="16.5">
      <c r="A66" s="9" t="str">
        <f t="array" ref="A66">INDEX(联盟系统DKP榜单!A:A,SMALL(IF(联盟系统DKP榜单!$B$2:$B$600="双生若梦",ROW($2:$600),603),ROW(联盟系统DKP榜单!A65)))&amp;""</f>
        <v xml:space="preserve">晏安安 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INDEX(联盟系统DKP榜单!A:A,SMALL(IF(联盟系统DKP榜单!$B$2:$B$600="双生若梦",ROW($2:$600),603),ROW(联盟系统DKP榜单!A66)))&amp;""</f>
        <v xml:space="preserve">星星小霸王丶  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0</v>
      </c>
      <c r="F67" s="20">
        <f t="shared" ref="F67:F130" si="7">IF(ISNA(E67),0,IF(AND(E67&gt;15,E67&lt;66),0.01,IF(E67&gt;316,6,ROUNDDOWN((E67-16)/50,0))))</f>
        <v>0</v>
      </c>
      <c r="G67" s="8">
        <f t="shared" si="6"/>
        <v>0</v>
      </c>
    </row>
    <row r="68" spans="1:7" ht="16.5">
      <c r="A68" s="9" t="str">
        <f t="array" ref="A68">INDEX(联盟系统DKP榜单!A:A,SMALL(IF(联盟系统DKP榜单!$B$2:$B$600="双生若梦",ROW($2:$600),603),ROW(联盟系统DKP榜单!A67)))&amp;""</f>
        <v xml:space="preserve">昔昔 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INDEX(联盟系统DKP榜单!A:A,SMALL(IF(联盟系统DKP榜单!$B$2:$B$600="双生若梦",ROW($2:$600),603),ROW(联盟系统DKP榜单!A68)))&amp;""</f>
        <v xml:space="preserve">无心的夏季   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INDEX(联盟系统DKP榜单!A:A,SMALL(IF(联盟系统DKP榜单!$B$2:$B$600="双生若梦",ROW($2:$600),603),ROW(联盟系统DKP榜单!A69)))&amp;""</f>
        <v xml:space="preserve">斩念者 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INDEX(联盟系统DKP榜单!A:A,SMALL(IF(联盟系统DKP榜单!$B$2:$B$600="双生若梦",ROW($2:$600),603),ROW(联盟系统DKP榜单!A70)))&amp;""</f>
        <v xml:space="preserve">搞事girl  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INDEX(联盟系统DKP榜单!A:A,SMALL(IF(联盟系统DKP榜单!$B$2:$B$600="双生若梦",ROW($2:$600),603),ROW(联盟系统DKP榜单!A71)))&amp;""</f>
        <v xml:space="preserve">拉莱耶灬绘本  </v>
      </c>
      <c r="B72" s="4">
        <f>VLOOKUP(A72,联盟系统DKP榜单!A$1:C$598,3,FALSE)+IF(ISNA(VLOOKUP(A72,历史结余DKP!A$1:B$599,2,0)),0,VLOOKUP(A72,历史结余DKP!A$1:B$599,2,0))</f>
        <v>141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141</v>
      </c>
      <c r="F72" s="20">
        <f t="shared" si="7"/>
        <v>2</v>
      </c>
      <c r="G72" s="8">
        <f t="shared" si="6"/>
        <v>41</v>
      </c>
    </row>
    <row r="73" spans="1:7" ht="16.5">
      <c r="A73" s="9" t="str">
        <f t="array" ref="A73">INDEX(联盟系统DKP榜单!A:A,SMALL(IF(联盟系统DKP榜单!$B$2:$B$600="双生若梦",ROW($2:$600),603),ROW(联盟系统DKP榜单!A72)))&amp;""</f>
        <v xml:space="preserve">戌云缈 </v>
      </c>
      <c r="B73" s="4">
        <f>VLOOKUP(A73,联盟系统DKP榜单!A$1:C$598,3,FALSE)+IF(ISNA(VLOOKUP(A73,历史结余DKP!A$1:B$599,2,0)),0,VLOOKUP(A73,历史结余DKP!A$1:B$599,2,0))</f>
        <v>10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 t="shared" si="5"/>
        <v>10</v>
      </c>
      <c r="F73" s="20">
        <f t="shared" si="7"/>
        <v>0</v>
      </c>
      <c r="G73" s="8">
        <f t="shared" si="6"/>
        <v>10</v>
      </c>
    </row>
    <row r="74" spans="1:7" ht="16.5">
      <c r="A74" s="9" t="str">
        <f t="array" ref="A74">INDEX(联盟系统DKP榜单!A:A,SMALL(IF(联盟系统DKP榜单!$B$2:$B$600="双生若梦",ROW($2:$600),603),ROW(联盟系统DKP榜单!A73)))&amp;""</f>
        <v xml:space="preserve">志方  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INDEX(联盟系统DKP榜单!A:A,SMALL(IF(联盟系统DKP榜单!$B$2:$B$600="双生若梦",ROW($2:$600),603),ROW(联盟系统DKP榜单!A74)))&amp;""</f>
        <v>弥花羽ゅ</v>
      </c>
      <c r="B75" s="4">
        <f>VLOOKUP(A75,联盟系统DKP榜单!A$1:C$598,3,FALSE)+IF(ISNA(VLOOKUP(A75,历史结余DKP!A$1:B$599,2,0)),0,VLOOKUP(A75,历史结余DKP!A$1:B$599,2,0))</f>
        <v>238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238</v>
      </c>
      <c r="F75" s="20">
        <f t="shared" si="7"/>
        <v>4</v>
      </c>
      <c r="G75" s="8">
        <f t="shared" si="6"/>
        <v>38</v>
      </c>
    </row>
    <row r="76" spans="1:7" ht="16.5">
      <c r="A76" s="9" t="str">
        <f t="array" ref="A76">INDEX(联盟系统DKP榜单!A:A,SMALL(IF(联盟系统DKP榜单!$B$2:$B$600="双生若梦",ROW($2:$600),603),ROW(联盟系统DKP榜单!A75)))&amp;""</f>
        <v>弥咲生ゅ</v>
      </c>
      <c r="B76" s="4">
        <f>VLOOKUP(A76,联盟系统DKP榜单!A$1:C$598,3,FALSE)+IF(ISNA(VLOOKUP(A76,历史结余DKP!A$1:B$599,2,0)),0,VLOOKUP(A76,历史结余DKP!A$1:B$599,2,0))</f>
        <v>84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84</v>
      </c>
      <c r="F76" s="20">
        <f t="shared" si="7"/>
        <v>1</v>
      </c>
      <c r="G76" s="8">
        <f t="shared" si="6"/>
        <v>34</v>
      </c>
    </row>
    <row r="77" spans="1:7" ht="16.5">
      <c r="A77" s="9" t="str">
        <f t="array" ref="A77">INDEX(联盟系统DKP榜单!A:A,SMALL(IF(联盟系统DKP榜单!$B$2:$B$600="双生若梦",ROW($2:$600),603),ROW(联盟系统DKP榜单!A76)))&amp;""</f>
        <v>弑神丶Death</v>
      </c>
      <c r="B77" s="4">
        <f>VLOOKUP(A77,联盟系统DKP榜单!A$1:C$598,3,FALSE)+IF(ISNA(VLOOKUP(A77,历史结余DKP!A$1:B$599,2,0)),0,VLOOKUP(A77,历史结余DKP!A$1:B$599,2,0))</f>
        <v>39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39</v>
      </c>
      <c r="F77" s="20">
        <f t="shared" si="7"/>
        <v>0.01</v>
      </c>
      <c r="G77" s="8">
        <f t="shared" si="6"/>
        <v>23</v>
      </c>
    </row>
    <row r="78" spans="1:7" ht="16.5">
      <c r="A78" s="9" t="str">
        <f t="array" ref="A78">INDEX(联盟系统DKP榜单!A:A,SMALL(IF(联盟系统DKP榜单!$B$2:$B$600="双生若梦",ROW($2:$600),603),ROW(联盟系统DKP榜单!A77)))&amp;""</f>
        <v xml:space="preserve">弃丶红颜泪痕湿 </v>
      </c>
      <c r="B78" s="4">
        <f>VLOOKUP(A78,联盟系统DKP榜单!A$1:C$598,3,FALSE)+IF(ISNA(VLOOKUP(A78,历史结余DKP!A$1:B$599,2,0)),0,VLOOKUP(A78,历史结余DKP!A$1:B$599,2,0))</f>
        <v>132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132</v>
      </c>
      <c r="F78" s="20">
        <f t="shared" si="7"/>
        <v>2</v>
      </c>
      <c r="G78" s="8">
        <f t="shared" si="6"/>
        <v>32</v>
      </c>
    </row>
    <row r="79" spans="1:7" ht="16.5">
      <c r="A79" s="9" t="str">
        <f t="array" ref="A79">INDEX(联盟系统DKP榜单!A:A,SMALL(IF(联盟系统DKP榜单!$B$2:$B$600="双生若梦",ROW($2:$600),603),ROW(联盟系统DKP榜单!A78)))&amp;""</f>
        <v xml:space="preserve">帅气无敌康爸爸 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INDEX(联盟系统DKP榜单!A:A,SMALL(IF(联盟系统DKP榜单!$B$2:$B$600="双生若梦",ROW($2:$600),603),ROW(联盟系统DKP榜单!A79)))&amp;""</f>
        <v xml:space="preserve">尹霓裳 </v>
      </c>
      <c r="B80" s="4">
        <f>VLOOKUP(A80,联盟系统DKP榜单!A$1:C$598,3,FALSE)+IF(ISNA(VLOOKUP(A80,历史结余DKP!A$1:B$599,2,0)),0,VLOOKUP(A80,历史结余DKP!A$1:B$599,2,0))</f>
        <v>55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55</v>
      </c>
      <c r="F80" s="20">
        <f t="shared" si="7"/>
        <v>0.01</v>
      </c>
      <c r="G80" s="8">
        <f t="shared" si="6"/>
        <v>39</v>
      </c>
    </row>
    <row r="81" spans="1:7" ht="16.5">
      <c r="A81" s="9" t="str">
        <f t="array" ref="A81">INDEX(联盟系统DKP榜单!A:A,SMALL(IF(联盟系统DKP榜单!$B$2:$B$600="双生若梦",ROW($2:$600),603),ROW(联盟系统DKP榜单!A80)))&amp;""</f>
        <v xml:space="preserve">就爱杯中物   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0</v>
      </c>
      <c r="F81" s="20">
        <f t="shared" si="7"/>
        <v>0</v>
      </c>
      <c r="G81" s="8">
        <f t="shared" si="6"/>
        <v>0</v>
      </c>
    </row>
    <row r="82" spans="1:7" ht="16.5">
      <c r="A82" s="9" t="str">
        <f t="array" ref="A82">INDEX(联盟系统DKP榜单!A:A,SMALL(IF(联盟系统DKP榜单!$B$2:$B$600="双生若梦",ROW($2:$600),603),ROW(联盟系统DKP榜单!A81)))&amp;""</f>
        <v xml:space="preserve">小雨煕 </v>
      </c>
      <c r="B82" s="4">
        <f>VLOOKUP(A82,联盟系统DKP榜单!A$1:C$598,3,FALSE)+IF(ISNA(VLOOKUP(A82,历史结余DKP!A$1:B$599,2,0)),0,VLOOKUP(A82,历史结余DKP!A$1:B$599,2,0))</f>
        <v>45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45</v>
      </c>
      <c r="F82" s="20">
        <f t="shared" si="7"/>
        <v>0.01</v>
      </c>
      <c r="G82" s="8">
        <f t="shared" si="6"/>
        <v>29</v>
      </c>
    </row>
    <row r="83" spans="1:7" ht="16.5">
      <c r="A83" s="9" t="str">
        <f t="array" ref="A83">INDEX(联盟系统DKP榜单!A:A,SMALL(IF(联盟系统DKP榜单!$B$2:$B$600="双生若梦",ROW($2:$600),603),ROW(联盟系统DKP榜单!A82)))&amp;""</f>
        <v xml:space="preserve">小心有诈哦   </v>
      </c>
      <c r="B83" s="4">
        <f>VLOOKUP(A83,联盟系统DKP榜单!A$1:C$598,3,FALSE)+IF(ISNA(VLOOKUP(A83,历史结余DKP!A$1:B$599,2,0)),0,VLOOKUP(A83,历史结余DKP!A$1:B$599,2,0))</f>
        <v>10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10</v>
      </c>
      <c r="F83" s="20">
        <f t="shared" si="7"/>
        <v>0</v>
      </c>
      <c r="G83" s="8">
        <f t="shared" si="6"/>
        <v>10</v>
      </c>
    </row>
    <row r="84" spans="1:7" ht="16.5">
      <c r="A84" s="9" t="str">
        <f t="array" ref="A84">INDEX(联盟系统DKP榜单!A:A,SMALL(IF(联盟系统DKP榜单!$B$2:$B$600="双生若梦",ROW($2:$600),603),ROW(联盟系统DKP榜单!A83)))&amp;""</f>
        <v xml:space="preserve">宫离嫣 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0</v>
      </c>
      <c r="F84" s="20">
        <f t="shared" si="7"/>
        <v>0</v>
      </c>
      <c r="G84" s="8">
        <f t="shared" si="6"/>
        <v>0</v>
      </c>
    </row>
    <row r="85" spans="1:7" ht="16.5">
      <c r="A85" s="9" t="str">
        <f t="array" ref="A85">INDEX(联盟系统DKP榜单!A:A,SMALL(IF(联盟系统DKP榜单!$B$2:$B$600="双生若梦",ROW($2:$600),603),ROW(联盟系统DKP榜单!A84)))&amp;""</f>
        <v xml:space="preserve">孟采绮 </v>
      </c>
      <c r="B85" s="4">
        <f>VLOOKUP(A85,联盟系统DKP榜单!A$1:C$598,3,FALSE)+IF(ISNA(VLOOKUP(A85,历史结余DKP!A$1:B$599,2,0)),0,VLOOKUP(A85,历史结余DKP!A$1:B$599,2,0))</f>
        <v>182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182</v>
      </c>
      <c r="F85" s="20">
        <f t="shared" si="7"/>
        <v>3</v>
      </c>
      <c r="G85" s="8">
        <f t="shared" si="6"/>
        <v>32</v>
      </c>
    </row>
    <row r="86" spans="1:7" ht="16.5">
      <c r="A86" s="9" t="str">
        <f t="array" ref="A86">INDEX(联盟系统DKP榜单!A:A,SMALL(IF(联盟系统DKP榜单!$B$2:$B$600="双生若梦",ROW($2:$600),603),ROW(联盟系统DKP榜单!A85)))&amp;""</f>
        <v xml:space="preserve">妄于  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0</v>
      </c>
      <c r="F86" s="20">
        <f t="shared" si="7"/>
        <v>0</v>
      </c>
      <c r="G86" s="8">
        <f t="shared" si="6"/>
        <v>0</v>
      </c>
    </row>
    <row r="87" spans="1:7" ht="16.5">
      <c r="A87" s="9" t="str">
        <f t="array" ref="A87">INDEX(联盟系统DKP榜单!A:A,SMALL(IF(联盟系统DKP榜单!$B$2:$B$600="双生若梦",ROW($2:$600),603),ROW(联盟系统DKP榜单!A86)))&amp;""</f>
        <v>奶小牛丶</v>
      </c>
      <c r="B87" s="4">
        <f>VLOOKUP(A87,联盟系统DKP榜单!A$1:C$598,3,FALSE)+IF(ISNA(VLOOKUP(A87,历史结余DKP!A$1:B$599,2,0)),0,VLOOKUP(A87,历史结余DKP!A$1:B$599,2,0))</f>
        <v>1336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20</v>
      </c>
      <c r="E87" s="20">
        <f t="shared" si="5"/>
        <v>1356</v>
      </c>
      <c r="F87" s="20">
        <f t="shared" si="7"/>
        <v>6</v>
      </c>
      <c r="G87" s="8">
        <f t="shared" si="6"/>
        <v>1056</v>
      </c>
    </row>
    <row r="88" spans="1:7" ht="16.5">
      <c r="A88" s="9" t="str">
        <f t="array" ref="A88">INDEX(联盟系统DKP榜单!A:A,SMALL(IF(联盟系统DKP榜单!$B$2:$B$600="双生若梦",ROW($2:$600),603),ROW(联盟系统DKP榜单!A87)))&amp;""</f>
        <v xml:space="preserve">奈何桥前不轮回 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INDEX(联盟系统DKP榜单!A:A,SMALL(IF(联盟系统DKP榜单!$B$2:$B$600="双生若梦",ROW($2:$600),603),ROW(联盟系统DKP榜单!A88)))&amp;""</f>
        <v>天涯劍豪</v>
      </c>
      <c r="B89" s="4">
        <f>VLOOKUP(A89,联盟系统DKP榜单!A$1:C$598,3,FALSE)+IF(ISNA(VLOOKUP(A89,历史结余DKP!A$1:B$599,2,0)),0,VLOOKUP(A89,历史结余DKP!A$1:B$599,2,0))</f>
        <v>15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15</v>
      </c>
      <c r="F89" s="20">
        <f t="shared" si="7"/>
        <v>0</v>
      </c>
      <c r="G89" s="8">
        <f t="shared" si="6"/>
        <v>15</v>
      </c>
    </row>
    <row r="90" spans="1:7" ht="16.5">
      <c r="A90" s="9" t="str">
        <f t="array" ref="A90">INDEX(联盟系统DKP榜单!A:A,SMALL(IF(联盟系统DKP榜单!$B$2:$B$600="双生若梦",ROW($2:$600),603),ROW(联盟系统DKP榜单!A89)))&amp;""</f>
        <v>天下芒果</v>
      </c>
      <c r="B90" s="4">
        <f>VLOOKUP(A90,联盟系统DKP榜单!A$1:C$598,3,FALSE)+IF(ISNA(VLOOKUP(A90,历史结余DKP!A$1:B$599,2,0)),0,VLOOKUP(A90,历史结余DKP!A$1:B$599,2,0))</f>
        <v>211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40</v>
      </c>
      <c r="E90" s="20">
        <f t="shared" si="5"/>
        <v>251</v>
      </c>
      <c r="F90" s="20">
        <f t="shared" si="7"/>
        <v>4</v>
      </c>
      <c r="G90" s="8">
        <f t="shared" si="6"/>
        <v>51</v>
      </c>
    </row>
    <row r="91" spans="1:7" ht="16.5">
      <c r="A91" s="9" t="str">
        <f t="array" ref="A91">INDEX(联盟系统DKP榜单!A:A,SMALL(IF(联盟系统DKP榜单!$B$2:$B$600="双生若梦",ROW($2:$600),603),ROW(联盟系统DKP榜单!A90)))&amp;""</f>
        <v xml:space="preserve">大漠不孤烟   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0</v>
      </c>
      <c r="F91" s="20">
        <f t="shared" si="7"/>
        <v>0</v>
      </c>
      <c r="G91" s="8">
        <f t="shared" si="6"/>
        <v>0</v>
      </c>
    </row>
    <row r="92" spans="1:7" ht="16.5">
      <c r="A92" s="9" t="str">
        <f t="array" ref="A92">INDEX(联盟系统DKP榜单!A:A,SMALL(IF(联盟系统DKP榜单!$B$2:$B$600="双生若梦",ROW($2:$600),603),ROW(联盟系统DKP榜单!A91)))&amp;""</f>
        <v xml:space="preserve">大小屁 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INDEX(联盟系统DKP榜单!A:A,SMALL(IF(联盟系统DKP榜单!$B$2:$B$600="双生若梦",ROW($2:$600),603),ROW(联盟系统DKP榜单!A92)))&amp;""</f>
        <v xml:space="preserve">夢里不知她是客 </v>
      </c>
      <c r="B93" s="4">
        <f>VLOOKUP(A93,联盟系统DKP榜单!A$1:C$598,3,FALSE)+IF(ISNA(VLOOKUP(A93,历史结余DKP!A$1:B$599,2,0)),0,VLOOKUP(A93,历史结余DKP!A$1:B$599,2,0))</f>
        <v>191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191</v>
      </c>
      <c r="F93" s="20">
        <f t="shared" si="7"/>
        <v>3</v>
      </c>
      <c r="G93" s="8">
        <f t="shared" si="6"/>
        <v>41</v>
      </c>
    </row>
    <row r="94" spans="1:7" ht="16.5">
      <c r="A94" s="9" t="str">
        <f t="array" ref="A94">INDEX(联盟系统DKP榜单!A:A,SMALL(IF(联盟系统DKP榜单!$B$2:$B$600="双生若梦",ROW($2:$600),603),ROW(联盟系统DKP榜单!A93)))&amp;""</f>
        <v xml:space="preserve">夏鸳丶 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INDEX(联盟系统DKP榜单!A:A,SMALL(IF(联盟系统DKP榜单!$B$2:$B$600="双生若梦",ROW($2:$600),603),ROW(联盟系统DKP榜单!A94)))&amp;""</f>
        <v>墨韵轩华</v>
      </c>
      <c r="B95" s="4">
        <f>VLOOKUP(A95,联盟系统DKP榜单!A$1:C$598,3,FALSE)+IF(ISNA(VLOOKUP(A95,历史结余DKP!A$1:B$599,2,0)),0,VLOOKUP(A95,历史结余DKP!A$1:B$599,2,0))</f>
        <v>1183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60</v>
      </c>
      <c r="E95" s="20">
        <f t="shared" si="5"/>
        <v>1243</v>
      </c>
      <c r="F95" s="20">
        <f t="shared" si="7"/>
        <v>6</v>
      </c>
      <c r="G95" s="8">
        <f t="shared" si="6"/>
        <v>943</v>
      </c>
    </row>
    <row r="96" spans="1:7" ht="16.5">
      <c r="A96" s="9" t="str">
        <f t="array" ref="A96">INDEX(联盟系统DKP榜单!A:A,SMALL(IF(联盟系统DKP榜单!$B$2:$B$600="双生若梦",ROW($2:$600),603),ROW(联盟系统DKP榜单!A95)))&amp;""</f>
        <v>四月耀阳</v>
      </c>
      <c r="B96" s="4">
        <f>VLOOKUP(A96,联盟系统DKP榜单!A$1:C$598,3,FALSE)+IF(ISNA(VLOOKUP(A96,历史结余DKP!A$1:B$599,2,0)),0,VLOOKUP(A96,历史结余DKP!A$1:B$599,2,0))</f>
        <v>50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50</v>
      </c>
      <c r="F96" s="20">
        <f t="shared" si="7"/>
        <v>0.01</v>
      </c>
      <c r="G96" s="8">
        <f t="shared" si="6"/>
        <v>34</v>
      </c>
    </row>
    <row r="97" spans="1:7" ht="16.5">
      <c r="A97" s="9" t="str">
        <f t="array" ref="A97">INDEX(联盟系统DKP榜单!A:A,SMALL(IF(联盟系统DKP榜单!$B$2:$B$600="双生若梦",ROW($2:$600),603),ROW(联盟系统DKP榜单!A96)))&amp;""</f>
        <v xml:space="preserve">喵喵喵喵喵喵。 </v>
      </c>
      <c r="B97" s="4">
        <f>VLOOKUP(A97,联盟系统DKP榜单!A$1:C$598,3,FALSE)+IF(ISNA(VLOOKUP(A97,历史结余DKP!A$1:B$599,2,0)),0,VLOOKUP(A97,历史结余DKP!A$1:B$599,2,0))</f>
        <v>155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 t="shared" si="5"/>
        <v>155</v>
      </c>
      <c r="F97" s="20">
        <f t="shared" si="7"/>
        <v>2</v>
      </c>
      <c r="G97" s="8">
        <f t="shared" si="6"/>
        <v>55</v>
      </c>
    </row>
    <row r="98" spans="1:7" ht="16.5">
      <c r="A98" s="9" t="str">
        <f t="array" ref="A98">INDEX(联盟系统DKP榜单!A:A,SMALL(IF(联盟系统DKP榜单!$B$2:$B$600="双生若梦",ROW($2:$600),603),ROW(联盟系统DKP榜单!A97)))&amp;""</f>
        <v xml:space="preserve">唐鳇  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INDEX(联盟系统DKP榜单!A:A,SMALL(IF(联盟系统DKP榜单!$B$2:$B$600="双生若梦",ROW($2:$600),603),ROW(联盟系统DKP榜单!A98)))&amp;""</f>
        <v xml:space="preserve">唐馨蓝 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0</v>
      </c>
      <c r="F99" s="20">
        <f t="shared" si="7"/>
        <v>0</v>
      </c>
      <c r="G99" s="8">
        <f t="shared" si="9"/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INDEX(联盟系统DKP榜单!A:A,SMALL(IF(联盟系统DKP榜单!$B$2:$B$600="双生若梦",ROW($2:$600),603),ROW(联盟系统DKP榜单!A99)))&amp;""</f>
        <v>唐舞桐灬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INDEX(联盟系统DKP榜单!A:A,SMALL(IF(联盟系统DKP榜单!$B$2:$B$600="双生若梦",ROW($2:$600),603),ROW(联盟系统DKP榜单!A100)))&amp;""</f>
        <v xml:space="preserve">哈逸曦 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INDEX(联盟系统DKP榜单!A:A,SMALL(IF(联盟系统DKP榜单!$B$2:$B$600="双生若梦",ROW($2:$600),603),ROW(联盟系统DKP榜单!A101)))&amp;""</f>
        <v xml:space="preserve">呆萌呆萌小奶盖 </v>
      </c>
      <c r="B102" s="4">
        <f>VLOOKUP(A102,联盟系统DKP榜单!A$1:C$598,3,FALSE)+IF(ISNA(VLOOKUP(A102,历史结余DKP!A$1:B$599,2,0)),0,VLOOKUP(A102,历史结余DKP!A$1:B$599,2,0))</f>
        <v>40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40</v>
      </c>
      <c r="F102" s="20">
        <f t="shared" si="7"/>
        <v>0.01</v>
      </c>
      <c r="G102" s="8">
        <f t="shared" si="9"/>
        <v>24</v>
      </c>
    </row>
    <row r="103" spans="1:7" ht="16.5">
      <c r="A103" s="9" t="str">
        <f t="array" ref="A103">INDEX(联盟系统DKP榜单!A:A,SMALL(IF(联盟系统DKP榜单!$B$2:$B$600="双生若梦",ROW($2:$600),603),ROW(联盟系统DKP榜单!A102)))&amp;""</f>
        <v xml:space="preserve">呆小坤 </v>
      </c>
      <c r="B103" s="4">
        <f>VLOOKUP(A103,联盟系统DKP榜单!A$1:C$598,3,FALSE)+IF(ISNA(VLOOKUP(A103,历史结余DKP!A$1:B$599,2,0)),0,VLOOKUP(A103,历史结余DKP!A$1:B$599,2,0))</f>
        <v>40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40</v>
      </c>
      <c r="F103" s="20">
        <f t="shared" si="7"/>
        <v>0.01</v>
      </c>
      <c r="G103" s="8">
        <f t="shared" si="9"/>
        <v>24</v>
      </c>
    </row>
    <row r="104" spans="1:7" ht="16.5">
      <c r="A104" s="9" t="str">
        <f t="array" ref="A104">INDEX(联盟系统DKP榜单!A:A,SMALL(IF(联盟系统DKP榜单!$B$2:$B$600="双生若梦",ROW($2:$600),603),ROW(联盟系统DKP榜单!A103)))&amp;""</f>
        <v xml:space="preserve">叶菡  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0</v>
      </c>
      <c r="F104" s="20">
        <f t="shared" si="7"/>
        <v>0</v>
      </c>
      <c r="G104" s="8">
        <f t="shared" si="9"/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INDEX(联盟系统DKP榜单!A:A,SMALL(IF(联盟系统DKP榜单!$B$2:$B$600="双生若梦",ROW($2:$600),603),ROW(联盟系统DKP榜单!A104)))&amp;""</f>
        <v xml:space="preserve">叶枫刃 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0</v>
      </c>
      <c r="F105" s="20">
        <f t="shared" si="7"/>
        <v>0</v>
      </c>
      <c r="G105" s="8">
        <f t="shared" si="9"/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INDEX(联盟系统DKP榜单!A:A,SMALL(IF(联盟系统DKP榜单!$B$2:$B$600="双生若梦",ROW($2:$600),603),ROW(联盟系统DKP榜单!A105)))&amp;""</f>
        <v xml:space="preserve">史上最帅真武  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INDEX(联盟系统DKP榜单!A:A,SMALL(IF(联盟系统DKP榜单!$B$2:$B$600="双生若梦",ROW($2:$600),603),ROW(联盟系统DKP榜单!A106)))&amp;""</f>
        <v xml:space="preserve">古千易 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0</v>
      </c>
      <c r="F107" s="20">
        <f t="shared" si="7"/>
        <v>0</v>
      </c>
      <c r="G107" s="8">
        <f t="shared" si="9"/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INDEX(联盟系统DKP榜单!A:A,SMALL(IF(联盟系统DKP榜单!$B$2:$B$600="双生若梦",ROW($2:$600),603),ROW(联盟系统DKP榜单!A107)))&amp;""</f>
        <v xml:space="preserve">友善的小内衣  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INDEX(联盟系统DKP榜单!A:A,SMALL(IF(联盟系统DKP榜单!$B$2:$B$600="双生若梦",ROW($2:$600),603),ROW(联盟系统DKP榜单!A108)))&amp;""</f>
        <v>卿卿予梦</v>
      </c>
      <c r="B109" s="4">
        <f>VLOOKUP(A109,联盟系统DKP榜单!A$1:C$598,3,FALSE)+IF(ISNA(VLOOKUP(A109,历史结余DKP!A$1:B$599,2,0)),0,VLOOKUP(A109,历史结余DKP!A$1:B$599,2,0))</f>
        <v>15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 t="shared" si="8"/>
        <v>15</v>
      </c>
      <c r="F109" s="20">
        <f t="shared" si="7"/>
        <v>0</v>
      </c>
      <c r="G109" s="8">
        <f t="shared" si="9"/>
        <v>15</v>
      </c>
    </row>
    <row r="110" spans="1:7" ht="16.5">
      <c r="A110" s="9" t="str">
        <f t="array" ref="A110">INDEX(联盟系统DKP榜单!A:A,SMALL(IF(联盟系统DKP榜单!$B$2:$B$600="双生若梦",ROW($2:$600),603),ROW(联盟系统DKP榜单!A109)))&amp;""</f>
        <v xml:space="preserve">千绯  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INDEX(联盟系统DKP榜单!A:A,SMALL(IF(联盟系统DKP榜单!$B$2:$B$600="双生若梦",ROW($2:$600),603),ROW(联盟系统DKP榜单!A110)))&amp;""</f>
        <v xml:space="preserve">北城殇 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INDEX(联盟系统DKP榜单!A:A,SMALL(IF(联盟系统DKP榜单!$B$2:$B$600="双生若梦",ROW($2:$600),603),ROW(联盟系统DKP榜单!A111)))&amp;""</f>
        <v xml:space="preserve">到处走的三百块 </v>
      </c>
      <c r="B112" s="4">
        <f>VLOOKUP(A112,联盟系统DKP榜单!A$1:C$598,3,FALSE)+IF(ISNA(VLOOKUP(A112,历史结余DKP!A$1:B$599,2,0)),0,VLOOKUP(A112,历史结余DKP!A$1:B$599,2,0))</f>
        <v>150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150</v>
      </c>
      <c r="F112" s="20">
        <f t="shared" si="7"/>
        <v>2</v>
      </c>
      <c r="G112" s="8">
        <f t="shared" si="9"/>
        <v>50</v>
      </c>
    </row>
    <row r="113" spans="1:7" ht="16.5">
      <c r="A113" s="9" t="str">
        <f t="array" ref="A113">INDEX(联盟系统DKP榜单!A:A,SMALL(IF(联盟系统DKP榜单!$B$2:$B$600="双生若梦",ROW($2:$600),603),ROW(联盟系统DKP榜单!A112)))&amp;""</f>
        <v xml:space="preserve">冷清初 </v>
      </c>
      <c r="B113" s="4">
        <f>VLOOKUP(A113,联盟系统DKP榜单!A$1:C$598,3,FALSE)+IF(ISNA(VLOOKUP(A113,历史结余DKP!A$1:B$599,2,0)),0,VLOOKUP(A113,历史结余DKP!A$1:B$599,2,0))</f>
        <v>61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61</v>
      </c>
      <c r="F113" s="20">
        <f t="shared" si="7"/>
        <v>0.01</v>
      </c>
      <c r="G113" s="8">
        <f t="shared" si="9"/>
        <v>45</v>
      </c>
    </row>
    <row r="114" spans="1:7" ht="16.5">
      <c r="A114" s="9" t="str">
        <f t="array" ref="A114">INDEX(联盟系统DKP榜单!A:A,SMALL(IF(联盟系统DKP榜单!$B$2:$B$600="双生若梦",ROW($2:$600),603),ROW(联盟系统DKP榜单!A113)))&amp;""</f>
        <v xml:space="preserve">冷嫣妍 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0</v>
      </c>
      <c r="F114" s="20">
        <f t="shared" si="7"/>
        <v>0</v>
      </c>
      <c r="G114" s="8">
        <f t="shared" si="9"/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INDEX(联盟系统DKP榜单!A:A,SMALL(IF(联盟系统DKP榜单!$B$2:$B$600="双生若梦",ROW($2:$600),603),ROW(联盟系统DKP榜单!A114)))&amp;""</f>
        <v>冷如是丶</v>
      </c>
      <c r="B115" s="4">
        <f>VLOOKUP(A115,联盟系统DKP榜单!A$1:C$598,3,FALSE)+IF(ISNA(VLOOKUP(A115,历史结余DKP!A$1:B$599,2,0)),0,VLOOKUP(A115,历史结余DKP!A$1:B$599,2,0))</f>
        <v>112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112</v>
      </c>
      <c r="F115" s="20">
        <f t="shared" si="7"/>
        <v>1</v>
      </c>
      <c r="G115" s="8">
        <f t="shared" si="9"/>
        <v>62</v>
      </c>
    </row>
    <row r="116" spans="1:7" ht="16.5">
      <c r="A116" s="9" t="str">
        <f t="array" ref="A116">INDEX(联盟系统DKP榜单!A:A,SMALL(IF(联盟系统DKP榜单!$B$2:$B$600="双生若梦",ROW($2:$600),603),ROW(联盟系统DKP榜单!A115)))&amp;""</f>
        <v>冬瓜小荞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INDEX(联盟系统DKP榜单!A:A,SMALL(IF(联盟系统DKP榜单!$B$2:$B$600="双生若梦",ROW($2:$600),603),ROW(联盟系统DKP榜单!A116)))&amp;""</f>
        <v xml:space="preserve">兰博基尼貓   </v>
      </c>
      <c r="B117" s="4">
        <f>VLOOKUP(A117,联盟系统DKP榜单!A$1:C$598,3,FALSE)+IF(ISNA(VLOOKUP(A117,历史结余DKP!A$1:B$599,2,0)),0,VLOOKUP(A117,历史结余DKP!A$1:B$599,2,0))</f>
        <v>5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5</v>
      </c>
      <c r="F117" s="20">
        <f t="shared" si="7"/>
        <v>0</v>
      </c>
      <c r="G117" s="8">
        <f t="shared" si="9"/>
        <v>5</v>
      </c>
    </row>
    <row r="118" spans="1:7" ht="16.5">
      <c r="A118" s="9" t="str">
        <f t="array" ref="A118">INDEX(联盟系统DKP榜单!A:A,SMALL(IF(联盟系统DKP榜单!$B$2:$B$600="双生若梦",ROW($2:$600),603),ROW(联盟系统DKP榜单!A117)))&amp;""</f>
        <v xml:space="preserve">傲娇小姐姐う  </v>
      </c>
      <c r="B118" s="4">
        <f>VLOOKUP(A118,联盟系统DKP榜单!A$1:C$598,3,FALSE)+IF(ISNA(VLOOKUP(A118,历史结余DKP!A$1:B$599,2,0)),0,VLOOKUP(A118,历史结余DKP!A$1:B$599,2,0))</f>
        <v>60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60</v>
      </c>
      <c r="F118" s="20">
        <f t="shared" si="7"/>
        <v>0.01</v>
      </c>
      <c r="G118" s="8">
        <f t="shared" si="9"/>
        <v>44</v>
      </c>
    </row>
    <row r="119" spans="1:7" ht="16.5">
      <c r="A119" s="9" t="str">
        <f t="array" ref="A119">INDEX(联盟系统DKP榜单!A:A,SMALL(IF(联盟系统DKP榜单!$B$2:$B$600="双生若梦",ROW($2:$600),603),ROW(联盟系统DKP榜单!A118)))&amp;""</f>
        <v xml:space="preserve">依旧丨 </v>
      </c>
      <c r="B119" s="4">
        <f>VLOOKUP(A119,联盟系统DKP榜单!A$1:C$598,3,FALSE)+IF(ISNA(VLOOKUP(A119,历史结余DKP!A$1:B$599,2,0)),0,VLOOKUP(A119,历史结余DKP!A$1:B$599,2,0))</f>
        <v>40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40</v>
      </c>
      <c r="F119" s="20">
        <f t="shared" si="7"/>
        <v>0.01</v>
      </c>
      <c r="G119" s="8">
        <f t="shared" si="9"/>
        <v>24</v>
      </c>
    </row>
    <row r="120" spans="1:7" ht="16.5">
      <c r="A120" s="9" t="str">
        <f t="array" ref="A120">INDEX(联盟系统DKP榜单!A:A,SMALL(IF(联盟系统DKP榜单!$B$2:$B$600="双生若梦",ROW($2:$600),603),ROW(联盟系统DKP榜单!A119)))&amp;""</f>
        <v xml:space="preserve">你就让我嘿嘿嘿 </v>
      </c>
      <c r="B120" s="4">
        <f>VLOOKUP(A120,联盟系统DKP榜单!A$1:C$598,3,FALSE)+IF(ISNA(VLOOKUP(A120,历史结余DKP!A$1:B$599,2,0)),0,VLOOKUP(A120,历史结余DKP!A$1:B$599,2,0))</f>
        <v>10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10</v>
      </c>
      <c r="F120" s="20">
        <f t="shared" si="7"/>
        <v>0</v>
      </c>
      <c r="G120" s="8">
        <f t="shared" si="9"/>
        <v>10</v>
      </c>
    </row>
    <row r="121" spans="1:7" ht="16.5">
      <c r="A121" s="9" t="str">
        <f t="array" ref="A121">INDEX(联盟系统DKP榜单!A:A,SMALL(IF(联盟系统DKP榜单!$B$2:$B$600="双生若梦",ROW($2:$600),603),ROW(联盟系统DKP榜单!A120)))&amp;""</f>
        <v xml:space="preserve">何月凡 </v>
      </c>
      <c r="B121" s="4">
        <f>VLOOKUP(A121,联盟系统DKP榜单!A$1:C$598,3,FALSE)+IF(ISNA(VLOOKUP(A121,历史结余DKP!A$1:B$599,2,0)),0,VLOOKUP(A121,历史结余DKP!A$1:B$599,2,0))</f>
        <v>40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40</v>
      </c>
      <c r="F121" s="20">
        <f t="shared" si="7"/>
        <v>0.01</v>
      </c>
      <c r="G121" s="8">
        <f t="shared" si="9"/>
        <v>24</v>
      </c>
    </row>
    <row r="122" spans="1:7" ht="16.5">
      <c r="A122" s="9" t="str">
        <f t="array" ref="A122">INDEX(联盟系统DKP榜单!A:A,SMALL(IF(联盟系统DKP榜单!$B$2:$B$600="双生若梦",ROW($2:$600),603),ROW(联盟系统DKP榜单!A121)))&amp;""</f>
        <v xml:space="preserve">何曾丶 </v>
      </c>
      <c r="B122" s="4">
        <f>VLOOKUP(A122,联盟系统DKP榜单!A$1:C$598,3,FALSE)+IF(ISNA(VLOOKUP(A122,历史结余DKP!A$1:B$599,2,0)),0,VLOOKUP(A122,历史结余DKP!A$1:B$599,2,0))</f>
        <v>200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200</v>
      </c>
      <c r="F122" s="20">
        <f t="shared" si="7"/>
        <v>3</v>
      </c>
      <c r="G122" s="8">
        <f t="shared" si="9"/>
        <v>50</v>
      </c>
    </row>
    <row r="123" spans="1:7" ht="16.5">
      <c r="A123" s="9" t="str">
        <f t="array" ref="A123">INDEX(联盟系统DKP榜单!A:A,SMALL(IF(联盟系统DKP榜单!$B$2:$B$600="双生若梦",ROW($2:$600),603),ROW(联盟系统DKP榜单!A122)))&amp;""</f>
        <v xml:space="preserve">伴我几度い   </v>
      </c>
      <c r="B123" s="4">
        <f>VLOOKUP(A123,联盟系统DKP榜单!A$1:C$598,3,FALSE)+IF(ISNA(VLOOKUP(A123,历史结余DKP!A$1:B$599,2,0)),0,VLOOKUP(A123,历史结余DKP!A$1:B$599,2,0))</f>
        <v>403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403</v>
      </c>
      <c r="F123" s="20">
        <f t="shared" si="7"/>
        <v>6</v>
      </c>
      <c r="G123" s="8">
        <f t="shared" si="9"/>
        <v>103</v>
      </c>
    </row>
    <row r="124" spans="1:7" ht="16.5">
      <c r="A124" s="9" t="str">
        <f t="array" ref="A124">INDEX(联盟系统DKP榜单!A:A,SMALL(IF(联盟系统DKP榜单!$B$2:$B$600="双生若梦",ROW($2:$600),603),ROW(联盟系统DKP榜单!A123)))&amp;""</f>
        <v xml:space="preserve">伐青  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INDEX(联盟系统DKP榜单!A:A,SMALL(IF(联盟系统DKP榜单!$B$2:$B$600="双生若梦",ROW($2:$600),603),ROW(联盟系统DKP榜单!A124)))&amp;""</f>
        <v xml:space="preserve">从南 </v>
      </c>
      <c r="B125" s="4">
        <f>VLOOKUP(A125,联盟系统DKP榜单!A$1:C$598,3,FALSE)+IF(ISNA(VLOOKUP(A125,历史结余DKP!A$1:B$599,2,0)),0,VLOOKUP(A125,历史结余DKP!A$1:B$599,2,0))</f>
        <v>176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176</v>
      </c>
      <c r="F125" s="20">
        <f t="shared" si="7"/>
        <v>3</v>
      </c>
      <c r="G125" s="8">
        <f t="shared" si="9"/>
        <v>26</v>
      </c>
    </row>
    <row r="126" spans="1:7" ht="16.5">
      <c r="A126" s="9" t="str">
        <f t="array" ref="A126">INDEX(联盟系统DKP榜单!A:A,SMALL(IF(联盟系统DKP榜单!$B$2:$B$600="双生若梦",ROW($2:$600),603),ROW(联盟系统DKP榜单!A125)))&amp;""</f>
        <v xml:space="preserve">人肉饭 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0</v>
      </c>
      <c r="F126" s="20">
        <f t="shared" si="7"/>
        <v>0</v>
      </c>
      <c r="G126" s="8">
        <f t="shared" si="9"/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INDEX(联盟系统DKP榜单!A:A,SMALL(IF(联盟系统DKP榜单!$B$2:$B$600="双生若梦",ROW($2:$600),603),ROW(联盟系统DKP榜单!A126)))&amp;""</f>
        <v xml:space="preserve">云泠舟 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INDEX(联盟系统DKP榜单!A:A,SMALL(IF(联盟系统DKP榜单!$B$2:$B$600="双生若梦",ROW($2:$600),603),ROW(联盟系统DKP榜单!A127)))&amp;""</f>
        <v xml:space="preserve">二瞳  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INDEX(联盟系统DKP榜单!A:A,SMALL(IF(联盟系统DKP榜单!$B$2:$B$600="双生若梦",ROW($2:$600),603),ROW(联盟系统DKP榜单!A128)))&amp;""</f>
        <v xml:space="preserve">九袋丐 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INDEX(联盟系统DKP榜单!A:A,SMALL(IF(联盟系统DKP榜单!$B$2:$B$600="双生若梦",ROW($2:$600),603),ROW(联盟系统DKP榜单!A129)))&amp;""</f>
        <v xml:space="preserve">乏乏  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4" si="10">SUM(B130:D130)</f>
        <v>0</v>
      </c>
      <c r="F130" s="20">
        <f t="shared" si="7"/>
        <v>0</v>
      </c>
      <c r="G130" s="8">
        <f t="shared" ref="G130:G144" si="11"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INDEX(联盟系统DKP榜单!A:A,SMALL(IF(联盟系统DKP榜单!$B$2:$B$600="双生若梦",ROW($2:$600),603),ROW(联盟系统DKP榜单!A130)))&amp;""</f>
        <v xml:space="preserve">乌啦啦黑魔法  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INDEX(联盟系统DKP榜单!A:A,SMALL(IF(联盟系统DKP榜单!$B$2:$B$600="双生若梦",ROW($2:$600),603),ROW(联盟系统DKP榜单!A131)))&amp;""</f>
        <v>乄框框ら</v>
      </c>
      <c r="B132" s="4">
        <f>VLOOKUP(A132,联盟系统DKP榜单!A$1:C$598,3,FALSE)+IF(ISNA(VLOOKUP(A132,历史结余DKP!A$1:B$599,2,0)),0,VLOOKUP(A132,历史结余DKP!A$1:B$599,2,0))</f>
        <v>3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3</v>
      </c>
      <c r="F132" s="20">
        <f t="shared" si="12"/>
        <v>0</v>
      </c>
      <c r="G132" s="8">
        <f t="shared" si="11"/>
        <v>3</v>
      </c>
    </row>
    <row r="133" spans="1:7" ht="16.5">
      <c r="A133" s="9" t="str">
        <f t="array" ref="A133">INDEX(联盟系统DKP榜单!A:A,SMALL(IF(联盟系统DKP榜单!$B$2:$B$600="双生若梦",ROW($2:$600),603),ROW(联盟系统DKP榜单!A132)))&amp;""</f>
        <v>丶吴宇森</v>
      </c>
      <c r="B133" s="4">
        <f>VLOOKUP(A133,联盟系统DKP榜单!A$1:C$598,3,FALSE)+IF(ISNA(VLOOKUP(A133,历史结余DKP!A$1:B$599,2,0)),0,VLOOKUP(A133,历史结余DKP!A$1:B$599,2,0))</f>
        <v>28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28</v>
      </c>
      <c r="F133" s="20">
        <f t="shared" si="12"/>
        <v>0.01</v>
      </c>
      <c r="G133" s="8">
        <f t="shared" si="11"/>
        <v>12</v>
      </c>
    </row>
    <row r="134" spans="1:7" ht="16.5">
      <c r="A134" s="9" t="str">
        <f t="array" ref="A134">INDEX(联盟系统DKP榜单!A:A,SMALL(IF(联盟系统DKP榜单!$B$2:$B$600="双生若梦",ROW($2:$600),603),ROW(联盟系统DKP榜单!A133)))&amp;""</f>
        <v xml:space="preserve">两把剑就是厉害 </v>
      </c>
      <c r="B134" s="4">
        <f>VLOOKUP(A134,联盟系统DKP榜单!A$1:C$598,3,FALSE)+IF(ISNA(VLOOKUP(A134,历史结余DKP!A$1:B$599,2,0)),0,VLOOKUP(A134,历史结余DKP!A$1:B$599,2,0))</f>
        <v>60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60</v>
      </c>
      <c r="F134" s="20">
        <f t="shared" si="12"/>
        <v>0.01</v>
      </c>
      <c r="G134" s="8">
        <f t="shared" si="11"/>
        <v>44</v>
      </c>
    </row>
    <row r="135" spans="1:7" ht="16.5">
      <c r="A135" s="9" t="str">
        <f t="array" ref="A135">INDEX(联盟系统DKP榜单!A:A,SMALL(IF(联盟系统DKP榜单!$B$2:$B$600="双生若梦",ROW($2:$600),603),ROW(联盟系统DKP榜单!A134)))&amp;""</f>
        <v xml:space="preserve">东风路大狗蛋  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INDEX(联盟系统DKP榜单!A:A,SMALL(IF(联盟系统DKP榜单!$B$2:$B$600="双生若梦",ROW($2:$600),603),ROW(联盟系统DKP榜单!A135)))&amp;""</f>
        <v xml:space="preserve">东风路三狗蛋  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0</v>
      </c>
      <c r="F136" s="20">
        <f t="shared" si="12"/>
        <v>0</v>
      </c>
      <c r="G136" s="8">
        <f t="shared" si="11"/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INDEX(联盟系统DKP榜单!A:A,SMALL(IF(联盟系统DKP榜单!$B$2:$B$600="双生若梦",ROW($2:$600),603),ROW(联盟系统DKP榜单!A136)))&amp;""</f>
        <v xml:space="preserve">上官萌萌丶   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0</v>
      </c>
      <c r="F137" s="20">
        <f t="shared" si="12"/>
        <v>0</v>
      </c>
      <c r="G137" s="8">
        <f t="shared" si="11"/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INDEX(联盟系统DKP榜单!A:A,SMALL(IF(联盟系统DKP榜单!$B$2:$B$600="双生若梦",ROW($2:$600),603),ROW(联盟系统DKP榜单!A137)))&amp;""</f>
        <v xml:space="preserve">一生有你丶夕阳 </v>
      </c>
      <c r="B138" s="4">
        <f>VLOOKUP(A138,联盟系统DKP榜单!A$1:C$598,3,FALSE)+IF(ISNA(VLOOKUP(A138,历史结余DKP!A$1:B$599,2,0)),0,VLOOKUP(A138,历史结余DKP!A$1:B$599,2,0))</f>
        <v>45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45</v>
      </c>
      <c r="F138" s="20">
        <f t="shared" si="12"/>
        <v>0.01</v>
      </c>
      <c r="G138" s="8">
        <f t="shared" si="11"/>
        <v>29</v>
      </c>
    </row>
    <row r="139" spans="1:7" ht="16.5">
      <c r="A139" s="9" t="str">
        <f t="array" ref="A139">INDEX(联盟系统DKP榜单!A:A,SMALL(IF(联盟系统DKP榜单!$B$2:$B$600="双生若梦",ROW($2:$600),603),ROW(联盟系统DKP榜单!A138)))&amp;""</f>
        <v xml:space="preserve">一朝花满城   </v>
      </c>
      <c r="B139" s="4">
        <f>VLOOKUP(A139,联盟系统DKP榜单!A$1:C$598,3,FALSE)+IF(ISNA(VLOOKUP(A139,历史结余DKP!A$1:B$599,2,0)),0,VLOOKUP(A139,历史结余DKP!A$1:B$599,2,0))</f>
        <v>277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277</v>
      </c>
      <c r="F139" s="20">
        <f t="shared" si="12"/>
        <v>5</v>
      </c>
      <c r="G139" s="8">
        <f t="shared" si="11"/>
        <v>27</v>
      </c>
    </row>
    <row r="140" spans="1:7" ht="16.5">
      <c r="A140" s="9" t="str">
        <f t="array" ref="A140">INDEX(联盟系统DKP榜单!A:A,SMALL(IF(联盟系统DKP榜单!$B$2:$B$600="双生若梦",ROW($2:$600),603),ROW(联盟系统DKP榜单!A139)))&amp;""</f>
        <v xml:space="preserve">一夜雪千山   </v>
      </c>
      <c r="B140" s="4">
        <f>VLOOKUP(A140,联盟系统DKP榜单!A$1:C$598,3,FALSE)+IF(ISNA(VLOOKUP(A140,历史结余DKP!A$1:B$599,2,0)),0,VLOOKUP(A140,历史结余DKP!A$1:B$599,2,0))</f>
        <v>10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10</v>
      </c>
      <c r="F140" s="20">
        <f t="shared" si="12"/>
        <v>0</v>
      </c>
      <c r="G140" s="8">
        <f t="shared" si="11"/>
        <v>10</v>
      </c>
    </row>
    <row r="141" spans="1:7" ht="16.5">
      <c r="A141" s="9" t="str">
        <f t="array" ref="A141">INDEX(联盟系统DKP榜单!A:A,SMALL(IF(联盟系统DKP榜单!$B$2:$B$600="双生若梦",ROW($2:$600),603),ROW(联盟系统DKP榜单!A140)))&amp;""</f>
        <v xml:space="preserve">一只黄李鸣翠柳 </v>
      </c>
      <c r="B141" s="4">
        <f>VLOOKUP(A141,联盟系统DKP榜单!A$1:C$598,3,FALSE)+IF(ISNA(VLOOKUP(A141,历史结余DKP!A$1:B$599,2,0)),0,VLOOKUP(A141,历史结余DKP!A$1:B$599,2,0))</f>
        <v>76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76</v>
      </c>
      <c r="F141" s="20">
        <f t="shared" si="12"/>
        <v>1</v>
      </c>
      <c r="G141" s="8">
        <f t="shared" si="11"/>
        <v>26</v>
      </c>
    </row>
    <row r="142" spans="1:7" ht="16.5">
      <c r="A142" s="9" t="str">
        <f t="array" ref="A142">INDEX(联盟系统DKP榜单!A:A,SMALL(IF(联盟系统DKP榜单!$B$2:$B$600="双生若梦",ROW($2:$600),603),ROW(联盟系统DKP榜单!A141)))&amp;""</f>
        <v xml:space="preserve">오澈澈ぃ오   </v>
      </c>
      <c r="B142" s="4">
        <f>VLOOKUP(A142,联盟系统DKP榜单!A$1:C$598,3,FALSE)+IF(ISNA(VLOOKUP(A142,历史结余DKP!A$1:B$599,2,0)),0,VLOOKUP(A142,历史结余DKP!A$1:B$599,2,0))</f>
        <v>55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55</v>
      </c>
      <c r="F142" s="20">
        <f t="shared" si="12"/>
        <v>0.01</v>
      </c>
      <c r="G142" s="8">
        <f t="shared" si="11"/>
        <v>39</v>
      </c>
    </row>
    <row r="143" spans="1:7" ht="16.5">
      <c r="A143" s="9" t="str">
        <f t="array" ref="A143">INDEX(联盟系统DKP榜单!A:A,SMALL(IF(联盟系统DKP榜单!$B$2:$B$600="双生若梦",ROW($2:$600),603),ROW(联盟系统DKP榜单!A142)))&amp;""</f>
        <v xml:space="preserve">오潇潇ぃ오   </v>
      </c>
      <c r="B143" s="4">
        <f>VLOOKUP(A143,联盟系统DKP榜单!A$1:C$598,3,FALSE)+IF(ISNA(VLOOKUP(A143,历史结余DKP!A$1:B$599,2,0)),0,VLOOKUP(A143,历史结余DKP!A$1:B$599,2,0))</f>
        <v>10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si="10"/>
        <v>10</v>
      </c>
      <c r="F143" s="20">
        <f t="shared" si="12"/>
        <v>0</v>
      </c>
      <c r="G143" s="8">
        <f t="shared" si="11"/>
        <v>10</v>
      </c>
    </row>
    <row r="144" spans="1:7" ht="16.5">
      <c r="A144" s="9" t="str">
        <f t="array" ref="A144">INDEX(联盟系统DKP榜单!A:A,SMALL(IF(联盟系统DKP榜单!$B$2:$B$600="双生若梦",ROW($2:$600),603),ROW(联盟系统DKP榜单!A143)))&amp;""</f>
        <v>燃尽</v>
      </c>
      <c r="B144" s="4">
        <f>VLOOKUP(A144,联盟系统DKP榜单!A$1:C$598,3,FALSE)+IF(ISNA(VLOOKUP(A144,历史结余DKP!A$1:B$599,2,0)),0,VLOOKUP(A144,历史结余DKP!A$1:B$599,2,0))</f>
        <v>25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0"/>
        <v>25</v>
      </c>
      <c r="F144" s="20">
        <f t="shared" si="12"/>
        <v>0.01</v>
      </c>
      <c r="G144" s="8">
        <f t="shared" si="11"/>
        <v>9</v>
      </c>
    </row>
    <row r="145" spans="1:7" ht="16.5">
      <c r="A145" s="9" t="str">
        <f t="array" ref="A145">INDEX(联盟系统DKP榜单!A:A,SMALL(IF(联盟系统DKP榜单!$B$2:$B$600="双生若梦",ROW($2:$600),603),ROW(联盟系统DKP榜单!A144)))&amp;""</f>
        <v xml:space="preserve">屎里求生＂ </v>
      </c>
      <c r="B145" s="4">
        <f>VLOOKUP(A145,联盟系统DKP榜单!A$1:C$598,3,FALSE)+IF(ISNA(VLOOKUP(A145,历史结余DKP!A$1:B$599,2,0)),0,VLOOKUP(A145,历史结余DKP!A$1:B$599,2,0))</f>
        <v>262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 t="shared" ref="E145:E149" si="13">SUM(B145:D145)</f>
        <v>262</v>
      </c>
      <c r="F145" s="20">
        <f t="shared" si="12"/>
        <v>4</v>
      </c>
      <c r="G145" s="8">
        <f t="shared" ref="G145:G149" si="14">IF(F145=0.01,E145-16,E145-F145*50)</f>
        <v>62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>YoYo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 t="shared" si="13"/>
        <v>0</v>
      </c>
      <c r="F146" s="20">
        <f t="shared" si="12"/>
        <v>0</v>
      </c>
      <c r="G146" s="8">
        <f t="shared" si="14"/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>w浅墨w</v>
      </c>
      <c r="B147" s="4">
        <f>VLOOKUP(A147,联盟系统DKP榜单!A$1:C$598,3,FALSE)+IF(ISNA(VLOOKUP(A147,历史结余DKP!A$1:B$599,2,0)),0,VLOOKUP(A147,历史结余DKP!A$1:B$599,2,0))</f>
        <v>10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 t="shared" si="13"/>
        <v>10</v>
      </c>
      <c r="F147" s="20">
        <f t="shared" si="12"/>
        <v>0</v>
      </c>
      <c r="G147" s="8">
        <f t="shared" si="14"/>
        <v>10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 xml:space="preserve">Darius丶ViTa             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 t="shared" si="13"/>
        <v>0</v>
      </c>
      <c r="F148" s="20">
        <f t="shared" si="12"/>
        <v>0</v>
      </c>
      <c r="G148" s="8">
        <f t="shared" si="14"/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42560</v>
      </c>
      <c r="D149" s="20">
        <f>20*COUNTIF('YY统计(掠夺+各类活动)'!A$2:M$150,$A149)</f>
        <v>36380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4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2" activePane="bottomLeft" state="frozen"/>
      <selection pane="bottomLeft" activeCell="L7" sqref="L7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265</v>
      </c>
      <c r="C1" s="15" t="s">
        <v>264</v>
      </c>
      <c r="D1" s="15" t="s">
        <v>16</v>
      </c>
      <c r="E1" s="15" t="s">
        <v>266</v>
      </c>
      <c r="F1" s="15" t="s">
        <v>263</v>
      </c>
      <c r="G1" s="15" t="s">
        <v>252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 xml:space="preserve">黑泽丶纱重   </v>
      </c>
      <c r="B2" s="4">
        <f>VLOOKUP(A2,联盟系统DKP榜单!A$1:C$598,3,FALSE)+IF(ISNA(VLOOKUP(A2,历史结余DKP!A$1:B$599,2,0)),0,VLOOKUP(A2,历史结余DKP!A$1:B$599,2,0))</f>
        <v>331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0</v>
      </c>
      <c r="E2" s="20">
        <f t="shared" ref="E2:E33" si="0">SUM(B2:D2)</f>
        <v>331</v>
      </c>
      <c r="F2" s="20">
        <f>IF(ISNA(E2),0,IF(AND(E2&gt;15,E2&lt;66),0.01,IF(E2&gt;316,6,ROUNDDOWN((E2-16)/50,0))))</f>
        <v>6</v>
      </c>
      <c r="G2" s="8">
        <f t="shared" ref="G2:G33" si="1">IF(F2=0.01,E2-16,E2-F2*50)</f>
        <v>31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 xml:space="preserve">黑泽丶八重   </v>
      </c>
      <c r="B3" s="4">
        <f>VLOOKUP(A3,联盟系统DKP榜单!A$1:C$598,3,FALSE)+IF(ISNA(VLOOKUP(A3,历史结余DKP!A$1:B$599,2,0)),0,VLOOKUP(A3,历史结余DKP!A$1:B$599,2,0))</f>
        <v>170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 t="shared" si="0"/>
        <v>170</v>
      </c>
      <c r="F3" s="20">
        <f t="shared" ref="F3:F66" si="2">IF(ISNA(E3),0,IF(AND(E3&gt;15,E3&lt;66),0.01,IF(E3&gt;316,6,ROUNDDOWN((E3-16)/50,0))))</f>
        <v>3</v>
      </c>
      <c r="G3" s="8">
        <f t="shared" si="1"/>
        <v>20</v>
      </c>
    </row>
    <row r="4" spans="1:11" ht="16.5">
      <c r="A4" s="9" t="str">
        <f t="array" ref="A4">INDEX(联盟系统DKP榜单!A:A,SMALL(IF(联盟系统DKP榜单!$B$2:$B$600="双生何梦",ROW($2:$600),603),ROW(联盟系统DKP榜单!A3)))&amp;""</f>
        <v>黄怀雪华</v>
      </c>
      <c r="B4" s="4">
        <f>VLOOKUP(A4,联盟系统DKP榜单!A$1:C$598,3,FALSE)+IF(ISNA(VLOOKUP(A4,历史结余DKP!A$1:B$599,2,0)),0,VLOOKUP(A4,历史结余DKP!A$1:B$599,2,0))</f>
        <v>292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 t="shared" si="0"/>
        <v>352</v>
      </c>
      <c r="F4" s="20">
        <f t="shared" si="2"/>
        <v>6</v>
      </c>
      <c r="G4" s="8">
        <f t="shared" si="1"/>
        <v>52</v>
      </c>
    </row>
    <row r="5" spans="1:11" ht="16.5">
      <c r="A5" s="9" t="str">
        <f t="array" ref="A5">INDEX(联盟系统DKP榜单!A:A,SMALL(IF(联盟系统DKP榜单!$B$2:$B$600="双生何梦",ROW($2:$600),603),ROW(联盟系统DKP榜单!A4)))&amp;""</f>
        <v xml:space="preserve">鱼香  </v>
      </c>
      <c r="B5" s="4">
        <f>VLOOKUP(A5,联盟系统DKP榜单!A$1:C$598,3,FALSE)+IF(ISNA(VLOOKUP(A5,历史结余DKP!A$1:B$599,2,0)),0,VLOOKUP(A5,历史结余DKP!A$1:B$599,2,0))</f>
        <v>0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 t="shared" si="0"/>
        <v>0</v>
      </c>
      <c r="F5" s="20">
        <f t="shared" si="2"/>
        <v>0</v>
      </c>
      <c r="G5" s="8">
        <f t="shared" si="1"/>
        <v>0</v>
      </c>
    </row>
    <row r="6" spans="1:11" ht="16.5">
      <c r="A6" s="9" t="str">
        <f t="array" ref="A6">INDEX(联盟系统DKP榜单!A:A,SMALL(IF(联盟系统DKP榜单!$B$2:$B$600="双生何梦",ROW($2:$600),603),ROW(联盟系统DKP榜单!A5)))&amp;""</f>
        <v xml:space="preserve">骑蚂蚁の猪   </v>
      </c>
      <c r="B6" s="4">
        <f>VLOOKUP(A6,联盟系统DKP榜单!A$1:C$598,3,FALSE)+IF(ISNA(VLOOKUP(A6,历史结余DKP!A$1:B$599,2,0)),0,VLOOKUP(A6,历史结余DKP!A$1:B$599,2,0))</f>
        <v>5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 t="shared" si="0"/>
        <v>5</v>
      </c>
      <c r="F6" s="20">
        <f t="shared" si="2"/>
        <v>0</v>
      </c>
      <c r="G6" s="8">
        <f t="shared" si="1"/>
        <v>5</v>
      </c>
    </row>
    <row r="7" spans="1:11" ht="16.5">
      <c r="A7" s="9" t="str">
        <f t="array" ref="A7">INDEX(联盟系统DKP榜单!A:A,SMALL(IF(联盟系统DKP榜单!$B$2:$B$600="双生何梦",ROW($2:$600),603),ROW(联盟系统DKP榜单!A6)))&amp;""</f>
        <v xml:space="preserve">青锋寒 </v>
      </c>
      <c r="B7" s="4">
        <f>VLOOKUP(A7,联盟系统DKP榜单!A$1:C$598,3,FALSE)+IF(ISNA(VLOOKUP(A7,历史结余DKP!A$1:B$599,2,0)),0,VLOOKUP(A7,历史结余DKP!A$1:B$599,2,0))</f>
        <v>95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 t="shared" si="0"/>
        <v>95</v>
      </c>
      <c r="F7" s="20">
        <f t="shared" si="2"/>
        <v>1</v>
      </c>
      <c r="G7" s="8">
        <f t="shared" si="1"/>
        <v>45</v>
      </c>
    </row>
    <row r="8" spans="1:11" ht="16.5">
      <c r="A8" s="9" t="str">
        <f t="array" ref="A8">INDEX(联盟系统DKP榜单!A:A,SMALL(IF(联盟系统DKP榜单!$B$2:$B$600="双生何梦",ROW($2:$600),603),ROW(联盟系统DKP榜单!A7)))&amp;""</f>
        <v xml:space="preserve">雪遥  </v>
      </c>
      <c r="B8" s="4">
        <f>VLOOKUP(A8,联盟系统DKP榜单!A$1:C$598,3,FALSE)+IF(ISNA(VLOOKUP(A8,历史结余DKP!A$1:B$599,2,0)),0,VLOOKUP(A8,历史结余DKP!A$1:B$599,2,0))</f>
        <v>0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 t="shared" si="0"/>
        <v>0</v>
      </c>
      <c r="F8" s="20">
        <f t="shared" si="2"/>
        <v>0</v>
      </c>
      <c r="G8" s="8">
        <f t="shared" si="1"/>
        <v>0</v>
      </c>
    </row>
    <row r="9" spans="1:11" ht="16.5">
      <c r="A9" s="9" t="str">
        <f t="array" ref="A9">INDEX(联盟系统DKP榜单!A:A,SMALL(IF(联盟系统DKP榜单!$B$2:$B$600="双生何梦",ROW($2:$600),603),ROW(联盟系统DKP榜单!A8)))&amp;""</f>
        <v>陌路莫回</v>
      </c>
      <c r="B9" s="4">
        <f>VLOOKUP(A9,联盟系统DKP榜单!A$1:C$598,3,FALSE)+IF(ISNA(VLOOKUP(A9,历史结余DKP!A$1:B$599,2,0)),0,VLOOKUP(A9,历史结余DKP!A$1:B$599,2,0))</f>
        <v>54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 t="shared" si="0"/>
        <v>54</v>
      </c>
      <c r="F9" s="20">
        <f t="shared" si="2"/>
        <v>0.01</v>
      </c>
      <c r="G9" s="8">
        <f t="shared" si="1"/>
        <v>38</v>
      </c>
    </row>
    <row r="10" spans="1:11" ht="16.5">
      <c r="A10" s="9" t="str">
        <f t="array" ref="A10">INDEX(联盟系统DKP榜单!A:A,SMALL(IF(联盟系统DKP榜单!$B$2:$B$600="双生何梦",ROW($2:$600),603),ROW(联盟系统DKP榜单!A9)))&amp;""</f>
        <v>闾丘泪儿</v>
      </c>
      <c r="B10" s="4">
        <f>VLOOKUP(A10,联盟系统DKP榜单!A$1:C$598,3,FALSE)+IF(ISNA(VLOOKUP(A10,历史结余DKP!A$1:B$599,2,0)),0,VLOOKUP(A10,历史结余DKP!A$1:B$599,2,0))</f>
        <v>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 t="shared" si="0"/>
        <v>0</v>
      </c>
      <c r="F10" s="20">
        <f t="shared" si="2"/>
        <v>0</v>
      </c>
      <c r="G10" s="8">
        <f t="shared" si="1"/>
        <v>0</v>
      </c>
    </row>
    <row r="11" spans="1:11" ht="16.5">
      <c r="A11" s="9" t="str">
        <f t="array" ref="A11">INDEX(联盟系统DKP榜单!A:A,SMALL(IF(联盟系统DKP榜单!$B$2:$B$600="双生何梦",ROW($2:$600),603),ROW(联盟系统DKP榜单!A10)))&amp;""</f>
        <v xml:space="preserve">长安 </v>
      </c>
      <c r="B11" s="4">
        <f>VLOOKUP(A11,联盟系统DKP榜单!A$1:C$598,3,FALSE)+IF(ISNA(VLOOKUP(A11,历史结余DKP!A$1:B$599,2,0)),0,VLOOKUP(A11,历史结余DKP!A$1:B$599,2,0))</f>
        <v>46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 t="shared" si="0"/>
        <v>46</v>
      </c>
      <c r="F11" s="20">
        <f t="shared" si="2"/>
        <v>0.01</v>
      </c>
      <c r="G11" s="8">
        <f t="shared" si="1"/>
        <v>30</v>
      </c>
    </row>
    <row r="12" spans="1:11" ht="16.5">
      <c r="A12" s="9" t="str">
        <f t="array" ref="A12">INDEX(联盟系统DKP榜单!A:A,SMALL(IF(联盟系统DKP榜单!$B$2:$B$600="双生何梦",ROW($2:$600),603),ROW(联盟系统DKP榜单!A11)))&amp;""</f>
        <v>钟离三昧</v>
      </c>
      <c r="B12" s="4">
        <f>VLOOKUP(A12,联盟系统DKP榜单!A$1:C$598,3,FALSE)+IF(ISNA(VLOOKUP(A12,历史结余DKP!A$1:B$599,2,0)),0,VLOOKUP(A12,历史结余DKP!A$1:B$599,2,0))</f>
        <v>0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 t="shared" si="0"/>
        <v>0</v>
      </c>
      <c r="F12" s="20">
        <f t="shared" si="2"/>
        <v>0</v>
      </c>
      <c r="G12" s="8">
        <f t="shared" si="1"/>
        <v>0</v>
      </c>
    </row>
    <row r="13" spans="1:11" ht="16.5">
      <c r="A13" s="9" t="str">
        <f t="array" ref="A13">INDEX(联盟系统DKP榜单!A:A,SMALL(IF(联盟系统DKP榜单!$B$2:$B$600="双生何梦",ROW($2:$600),603),ROW(联盟系统DKP榜单!A12)))&amp;""</f>
        <v>酱油酱紫</v>
      </c>
      <c r="B13" s="4">
        <f>VLOOKUP(A13,联盟系统DKP榜单!A$1:C$598,3,FALSE)+IF(ISNA(VLOOKUP(A13,历史结余DKP!A$1:B$599,2,0)),0,VLOOKUP(A13,历史结余DKP!A$1:B$599,2,0))</f>
        <v>12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 t="shared" si="0"/>
        <v>12</v>
      </c>
      <c r="F13" s="20">
        <f t="shared" si="2"/>
        <v>0</v>
      </c>
      <c r="G13" s="8">
        <f t="shared" si="1"/>
        <v>12</v>
      </c>
    </row>
    <row r="14" spans="1:11" ht="16.5">
      <c r="A14" s="9" t="str">
        <f t="array" ref="A14">INDEX(联盟系统DKP榜单!A:A,SMALL(IF(联盟系统DKP榜单!$B$2:$B$600="双生何梦",ROW($2:$600),603),ROW(联盟系统DKP榜单!A13)))&amp;""</f>
        <v xml:space="preserve">邱少  </v>
      </c>
      <c r="B14" s="4">
        <f>VLOOKUP(A14,联盟系统DKP榜单!A$1:C$598,3,FALSE)+IF(ISNA(VLOOKUP(A14,历史结余DKP!A$1:B$599,2,0)),0,VLOOKUP(A14,历史结余DKP!A$1:B$599,2,0))</f>
        <v>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 t="shared" si="0"/>
        <v>0</v>
      </c>
      <c r="F14" s="20">
        <f t="shared" si="2"/>
        <v>0</v>
      </c>
      <c r="G14" s="8">
        <f t="shared" si="1"/>
        <v>0</v>
      </c>
    </row>
    <row r="15" spans="1:11" ht="16.5">
      <c r="A15" s="9" t="str">
        <f t="array" ref="A15">INDEX(联盟系统DKP榜单!A:A,SMALL(IF(联盟系统DKP榜单!$B$2:$B$600="双生何梦",ROW($2:$600),603),ROW(联盟系统DKP榜单!A14)))&amp;""</f>
        <v xml:space="preserve">遇之则感。   </v>
      </c>
      <c r="B15" s="4">
        <f>VLOOKUP(A15,联盟系统DKP榜单!A$1:C$598,3,FALSE)+IF(ISNA(VLOOKUP(A15,历史结余DKP!A$1:B$599,2,0)),0,VLOOKUP(A15,历史结余DKP!A$1:B$599,2,0))</f>
        <v>5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 t="shared" si="0"/>
        <v>5</v>
      </c>
      <c r="F15" s="20">
        <f t="shared" si="2"/>
        <v>0</v>
      </c>
      <c r="G15" s="8">
        <f t="shared" si="1"/>
        <v>5</v>
      </c>
    </row>
    <row r="16" spans="1:11" ht="16.5">
      <c r="A16" s="9" t="str">
        <f t="array" ref="A16">INDEX(联盟系统DKP榜单!A:A,SMALL(IF(联盟系统DKP榜单!$B$2:$B$600="双生何梦",ROW($2:$600),603),ROW(联盟系统DKP榜单!A15)))&amp;""</f>
        <v xml:space="preserve">逸仙丶清音   </v>
      </c>
      <c r="B16" s="4">
        <f>VLOOKUP(A16,联盟系统DKP榜单!A$1:C$598,3,FALSE)+IF(ISNA(VLOOKUP(A16,历史结余DKP!A$1:B$599,2,0)),0,VLOOKUP(A16,历史结余DKP!A$1:B$599,2,0))</f>
        <v>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 t="shared" si="0"/>
        <v>0</v>
      </c>
      <c r="F16" s="20">
        <f t="shared" si="2"/>
        <v>0</v>
      </c>
      <c r="G16" s="8">
        <f t="shared" si="1"/>
        <v>0</v>
      </c>
    </row>
    <row r="17" spans="1:7" ht="16.5">
      <c r="A17" s="9" t="str">
        <f t="array" ref="A17">INDEX(联盟系统DKP榜单!A:A,SMALL(IF(联盟系统DKP榜单!$B$2:$B$600="双生何梦",ROW($2:$600),603),ROW(联盟系统DKP榜单!A16)))&amp;""</f>
        <v xml:space="preserve">逸仙丶婆仔   </v>
      </c>
      <c r="B17" s="4">
        <f>VLOOKUP(A17,联盟系统DKP榜单!A$1:C$598,3,FALSE)+IF(ISNA(VLOOKUP(A17,历史结余DKP!A$1:B$599,2,0)),0,VLOOKUP(A17,历史结余DKP!A$1:B$599,2,0))</f>
        <v>90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 t="shared" si="0"/>
        <v>90</v>
      </c>
      <c r="F17" s="20">
        <f t="shared" si="2"/>
        <v>1</v>
      </c>
      <c r="G17" s="8">
        <f t="shared" si="1"/>
        <v>40</v>
      </c>
    </row>
    <row r="18" spans="1:7" ht="16.5">
      <c r="A18" s="9" t="str">
        <f t="array" ref="A18">INDEX(联盟系统DKP榜单!A:A,SMALL(IF(联盟系统DKP榜单!$B$2:$B$600="双生何梦",ROW($2:$600),603),ROW(联盟系统DKP榜单!A17)))&amp;""</f>
        <v xml:space="preserve">迷途乌鸦的悲鸣 </v>
      </c>
      <c r="B18" s="4">
        <f>VLOOKUP(A18,联盟系统DKP榜单!A$1:C$598,3,FALSE)+IF(ISNA(VLOOKUP(A18,历史结余DKP!A$1:B$599,2,0)),0,VLOOKUP(A18,历史结余DKP!A$1:B$599,2,0))</f>
        <v>40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 t="shared" si="0"/>
        <v>40</v>
      </c>
      <c r="F18" s="20">
        <f t="shared" si="2"/>
        <v>0.01</v>
      </c>
      <c r="G18" s="8">
        <f t="shared" si="1"/>
        <v>24</v>
      </c>
    </row>
    <row r="19" spans="1:7" ht="16.5">
      <c r="A19" s="9" t="str">
        <f t="array" ref="A19">INDEX(联盟系统DKP榜单!A:A,SMALL(IF(联盟系统DKP榜单!$B$2:$B$600="双生何梦",ROW($2:$600),603),ROW(联盟系统DKP榜单!A18)))&amp;""</f>
        <v xml:space="preserve">这货不是刘鑫雨 </v>
      </c>
      <c r="B19" s="4">
        <f>VLOOKUP(A19,联盟系统DKP榜单!A$1:C$598,3,FALSE)+IF(ISNA(VLOOKUP(A19,历史结余DKP!A$1:B$599,2,0)),0,VLOOKUP(A19,历史结余DKP!A$1:B$599,2,0))</f>
        <v>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 t="shared" si="0"/>
        <v>0</v>
      </c>
      <c r="F19" s="20">
        <f t="shared" si="2"/>
        <v>0</v>
      </c>
      <c r="G19" s="8">
        <f t="shared" si="1"/>
        <v>0</v>
      </c>
    </row>
    <row r="20" spans="1:7" ht="16.5">
      <c r="A20" s="9" t="str">
        <f t="array" ref="A20">INDEX(联盟系统DKP榜单!A:A,SMALL(IF(联盟系统DKP榜单!$B$2:$B$600="双生何梦",ROW($2:$600),603),ROW(联盟系统DKP榜单!A19)))&amp;""</f>
        <v xml:space="preserve">超懒的阿元呀  </v>
      </c>
      <c r="B20" s="4">
        <f>VLOOKUP(A20,联盟系统DKP榜单!A$1:C$598,3,FALSE)+IF(ISNA(VLOOKUP(A20,历史结余DKP!A$1:B$599,2,0)),0,VLOOKUP(A20,历史结余DKP!A$1:B$599,2,0))</f>
        <v>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 t="shared" si="0"/>
        <v>0</v>
      </c>
      <c r="F20" s="20">
        <f t="shared" si="2"/>
        <v>0</v>
      </c>
      <c r="G20" s="8">
        <f t="shared" si="1"/>
        <v>0</v>
      </c>
    </row>
    <row r="21" spans="1:7" ht="16.5">
      <c r="A21" s="9" t="str">
        <f t="array" ref="A21">INDEX(联盟系统DKP榜单!A:A,SMALL(IF(联盟系统DKP榜单!$B$2:$B$600="双生何梦",ROW($2:$600),603),ROW(联盟系统DKP榜单!A20)))&amp;""</f>
        <v xml:space="preserve">豆豆与老吴   </v>
      </c>
      <c r="B21" s="4">
        <f>VLOOKUP(A21,联盟系统DKP榜单!A$1:C$598,3,FALSE)+IF(ISNA(VLOOKUP(A21,历史结余DKP!A$1:B$599,2,0)),0,VLOOKUP(A21,历史结余DKP!A$1:B$599,2,0))</f>
        <v>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 t="shared" si="0"/>
        <v>0</v>
      </c>
      <c r="F21" s="20">
        <f t="shared" si="2"/>
        <v>0</v>
      </c>
      <c r="G21" s="8">
        <f t="shared" si="1"/>
        <v>0</v>
      </c>
    </row>
    <row r="22" spans="1:7" ht="16.5">
      <c r="A22" s="9" t="str">
        <f t="array" ref="A22">INDEX(联盟系统DKP榜单!A:A,SMALL(IF(联盟系统DKP榜单!$B$2:$B$600="双生何梦",ROW($2:$600),603),ROW(联盟系统DKP榜单!A21)))&amp;""</f>
        <v>诸葛疯子</v>
      </c>
      <c r="B22" s="4">
        <f>VLOOKUP(A22,联盟系统DKP榜单!A$1:C$598,3,FALSE)+IF(ISNA(VLOOKUP(A22,历史结余DKP!A$1:B$599,2,0)),0,VLOOKUP(A22,历史结余DKP!A$1:B$599,2,0))</f>
        <v>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 t="shared" si="0"/>
        <v>0</v>
      </c>
      <c r="F22" s="20">
        <f t="shared" si="2"/>
        <v>0</v>
      </c>
      <c r="G22" s="8">
        <f t="shared" si="1"/>
        <v>0</v>
      </c>
    </row>
    <row r="23" spans="1:7" ht="16.5">
      <c r="A23" s="9" t="str">
        <f t="array" ref="A23">INDEX(联盟系统DKP榜单!A:A,SMALL(IF(联盟系统DKP榜单!$B$2:$B$600="双生何梦",ROW($2:$600),603),ROW(联盟系统DKP榜单!A22)))&amp;""</f>
        <v xml:space="preserve">西鳯  </v>
      </c>
      <c r="B23" s="4">
        <f>VLOOKUP(A23,联盟系统DKP榜单!A$1:C$598,3,FALSE)+IF(ISNA(VLOOKUP(A23,历史结余DKP!A$1:B$599,2,0)),0,VLOOKUP(A23,历史结余DKP!A$1:B$599,2,0))</f>
        <v>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 t="shared" si="0"/>
        <v>0</v>
      </c>
      <c r="F23" s="20">
        <f t="shared" si="2"/>
        <v>0</v>
      </c>
      <c r="G23" s="8">
        <f t="shared" si="1"/>
        <v>0</v>
      </c>
    </row>
    <row r="24" spans="1:7" ht="16.5">
      <c r="A24" s="9" t="str">
        <f t="array" ref="A24">INDEX(联盟系统DKP榜单!A:A,SMALL(IF(联盟系统DKP榜单!$B$2:$B$600="双生何梦",ROW($2:$600),603),ROW(联盟系统DKP榜单!A23)))&amp;""</f>
        <v xml:space="preserve">襄州牛头梗   </v>
      </c>
      <c r="B24" s="4">
        <f>VLOOKUP(A24,联盟系统DKP榜单!A$1:C$598,3,FALSE)+IF(ISNA(VLOOKUP(A24,历史结余DKP!A$1:B$599,2,0)),0,VLOOKUP(A24,历史结余DKP!A$1:B$599,2,0))</f>
        <v>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 t="shared" si="0"/>
        <v>0</v>
      </c>
      <c r="F24" s="20">
        <f t="shared" si="2"/>
        <v>0</v>
      </c>
      <c r="G24" s="8">
        <f t="shared" si="1"/>
        <v>0</v>
      </c>
    </row>
    <row r="25" spans="1:7" ht="16.5">
      <c r="A25" s="9" t="str">
        <f t="array" ref="A25">INDEX(联盟系统DKP榜单!A:A,SMALL(IF(联盟系统DKP榜单!$B$2:$B$600="双生何梦",ROW($2:$600),603),ROW(联盟系统DKP榜单!A24)))&amp;""</f>
        <v xml:space="preserve">薛无衡 </v>
      </c>
      <c r="B25" s="4">
        <f>VLOOKUP(A25,联盟系统DKP榜单!A$1:C$598,3,FALSE)+IF(ISNA(VLOOKUP(A25,历史结余DKP!A$1:B$599,2,0)),0,VLOOKUP(A25,历史结余DKP!A$1:B$599,2,0))</f>
        <v>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 t="shared" si="0"/>
        <v>0</v>
      </c>
      <c r="F25" s="20">
        <f t="shared" si="2"/>
        <v>0</v>
      </c>
      <c r="G25" s="8">
        <f t="shared" si="1"/>
        <v>0</v>
      </c>
    </row>
    <row r="26" spans="1:7" ht="16.5">
      <c r="A26" s="9" t="str">
        <f t="array" ref="A26">INDEX(联盟系统DKP榜单!A:A,SMALL(IF(联盟系统DKP榜单!$B$2:$B$600="双生何梦",ROW($2:$600),603),ROW(联盟系统DKP榜单!A25)))&amp;""</f>
        <v xml:space="preserve">葉窕  </v>
      </c>
      <c r="B26" s="4">
        <f>VLOOKUP(A26,联盟系统DKP榜单!A$1:C$598,3,FALSE)+IF(ISNA(VLOOKUP(A26,历史结余DKP!A$1:B$599,2,0)),0,VLOOKUP(A26,历史结余DKP!A$1:B$599,2,0))</f>
        <v>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 t="shared" si="0"/>
        <v>0</v>
      </c>
      <c r="F26" s="20">
        <f t="shared" si="2"/>
        <v>0</v>
      </c>
      <c r="G26" s="8">
        <f t="shared" si="1"/>
        <v>0</v>
      </c>
    </row>
    <row r="27" spans="1:7" ht="16.5">
      <c r="A27" s="9" t="str">
        <f t="array" ref="A27">INDEX(联盟系统DKP榜单!A:A,SMALL(IF(联盟系统DKP榜单!$B$2:$B$600="双生何梦",ROW($2:$600),603),ROW(联盟系统DKP榜单!A26)))&amp;""</f>
        <v xml:space="preserve">落日色的狐狸然 </v>
      </c>
      <c r="B27" s="4">
        <f>VLOOKUP(A27,联盟系统DKP榜单!A$1:C$598,3,FALSE)+IF(ISNA(VLOOKUP(A27,历史结余DKP!A$1:B$599,2,0)),0,VLOOKUP(A27,历史结余DKP!A$1:B$599,2,0))</f>
        <v>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 t="shared" si="0"/>
        <v>0</v>
      </c>
      <c r="F27" s="20">
        <f t="shared" si="2"/>
        <v>0</v>
      </c>
      <c r="G27" s="8">
        <f t="shared" si="1"/>
        <v>0</v>
      </c>
    </row>
    <row r="28" spans="1:7" ht="16.5">
      <c r="A28" s="9" t="str">
        <f t="array" ref="A28">INDEX(联盟系统DKP榜单!A:A,SMALL(IF(联盟系统DKP榜单!$B$2:$B$600="双生何梦",ROW($2:$600),603),ROW(联盟系统DKP榜单!A27)))&amp;""</f>
        <v xml:space="preserve">萝卜兔zz   </v>
      </c>
      <c r="B28" s="4">
        <f>VLOOKUP(A28,联盟系统DKP榜单!A$1:C$598,3,FALSE)+IF(ISNA(VLOOKUP(A28,历史结余DKP!A$1:B$599,2,0)),0,VLOOKUP(A28,历史结余DKP!A$1:B$599,2,0))</f>
        <v>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 t="shared" si="0"/>
        <v>0</v>
      </c>
      <c r="F28" s="20">
        <f t="shared" si="2"/>
        <v>0</v>
      </c>
      <c r="G28" s="8">
        <f t="shared" si="1"/>
        <v>0</v>
      </c>
    </row>
    <row r="29" spans="1:7" ht="16.5">
      <c r="A29" s="9" t="str">
        <f t="array" ref="A29">INDEX(联盟系统DKP榜单!A:A,SMALL(IF(联盟系统DKP榜单!$B$2:$B$600="双生何梦",ROW($2:$600),603),ROW(联盟系统DKP榜单!A28)))&amp;""</f>
        <v>萝卜兔z</v>
      </c>
      <c r="B29" s="4">
        <f>VLOOKUP(A29,联盟系统DKP榜单!A$1:C$598,3,FALSE)+IF(ISNA(VLOOKUP(A29,历史结余DKP!A$1:B$599,2,0)),0,VLOOKUP(A29,历史结余DKP!A$1:B$599,2,0))</f>
        <v>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 t="shared" si="0"/>
        <v>0</v>
      </c>
      <c r="F29" s="20">
        <f t="shared" si="2"/>
        <v>0</v>
      </c>
      <c r="G29" s="8">
        <f t="shared" si="1"/>
        <v>0</v>
      </c>
    </row>
    <row r="30" spans="1:7" ht="16.5">
      <c r="A30" s="9" t="str">
        <f t="array" ref="A30">INDEX(联盟系统DKP榜单!A:A,SMALL(IF(联盟系统DKP榜单!$B$2:$B$600="双生何梦",ROW($2:$600),603),ROW(联盟系统DKP榜单!A29)))&amp;""</f>
        <v xml:space="preserve">萝卜兔 </v>
      </c>
      <c r="B30" s="4">
        <f>VLOOKUP(A30,联盟系统DKP榜单!A$1:C$598,3,FALSE)+IF(ISNA(VLOOKUP(A30,历史结余DKP!A$1:B$599,2,0)),0,VLOOKUP(A30,历史结余DKP!A$1:B$599,2,0))</f>
        <v>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 t="shared" si="0"/>
        <v>0</v>
      </c>
      <c r="F30" s="20">
        <f t="shared" si="2"/>
        <v>0</v>
      </c>
      <c r="G30" s="8">
        <f t="shared" si="1"/>
        <v>0</v>
      </c>
    </row>
    <row r="31" spans="1:7" ht="16.5">
      <c r="A31" s="9" t="str">
        <f t="array" ref="A31">INDEX(联盟系统DKP榜单!A:A,SMALL(IF(联盟系统DKP榜单!$B$2:$B$600="双生何梦",ROW($2:$600),603),ROW(联盟系统DKP榜单!A30)))&amp;""</f>
        <v xml:space="preserve">茴香。 </v>
      </c>
      <c r="B31" s="4">
        <f>VLOOKUP(A31,联盟系统DKP榜单!A$1:C$598,3,FALSE)+IF(ISNA(VLOOKUP(A31,历史结余DKP!A$1:B$599,2,0)),0,VLOOKUP(A31,历史结余DKP!A$1:B$599,2,0))</f>
        <v>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 t="shared" si="0"/>
        <v>0</v>
      </c>
      <c r="F31" s="20">
        <f t="shared" si="2"/>
        <v>0</v>
      </c>
      <c r="G31" s="8">
        <f t="shared" si="1"/>
        <v>0</v>
      </c>
    </row>
    <row r="32" spans="1:7" ht="16.5">
      <c r="A32" s="9" t="str">
        <f t="array" ref="A32">INDEX(联盟系统DKP榜单!A:A,SMALL(IF(联盟系统DKP榜单!$B$2:$B$600="双生何梦",ROW($2:$600),603),ROW(联盟系统DKP榜单!A31)))&amp;""</f>
        <v xml:space="preserve">苏幕清 </v>
      </c>
      <c r="B32" s="4">
        <f>VLOOKUP(A32,联盟系统DKP榜单!A$1:C$598,3,FALSE)+IF(ISNA(VLOOKUP(A32,历史结余DKP!A$1:B$599,2,0)),0,VLOOKUP(A32,历史结余DKP!A$1:B$599,2,0))</f>
        <v>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 t="shared" si="0"/>
        <v>0</v>
      </c>
      <c r="F32" s="20">
        <f t="shared" si="2"/>
        <v>0</v>
      </c>
      <c r="G32" s="8">
        <f t="shared" si="1"/>
        <v>0</v>
      </c>
    </row>
    <row r="33" spans="1:7" ht="16.5">
      <c r="A33" s="9" t="str">
        <f t="array" ref="A33">INDEX(联盟系统DKP榜单!A:A,SMALL(IF(联盟系统DKP榜单!$B$2:$B$600="双生何梦",ROW($2:$600),603),ROW(联盟系统DKP榜单!A32)))&amp;""</f>
        <v>苏小嫙。</v>
      </c>
      <c r="B33" s="4">
        <f>VLOOKUP(A33,联盟系统DKP榜单!A$1:C$598,3,FALSE)+IF(ISNA(VLOOKUP(A33,历史结余DKP!A$1:B$599,2,0)),0,VLOOKUP(A33,历史结余DKP!A$1:B$599,2,0))</f>
        <v>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 t="shared" si="0"/>
        <v>0</v>
      </c>
      <c r="F33" s="20">
        <f t="shared" si="2"/>
        <v>0</v>
      </c>
      <c r="G33" s="8">
        <f t="shared" si="1"/>
        <v>0</v>
      </c>
    </row>
    <row r="34" spans="1:7" ht="16.5">
      <c r="A34" s="9" t="str">
        <f t="array" ref="A34">INDEX(联盟系统DKP榜单!A:A,SMALL(IF(联盟系统DKP榜单!$B$2:$B$600="双生何梦",ROW($2:$600),603),ROW(联盟系统DKP榜单!A33)))&amp;""</f>
        <v xml:space="preserve">苏奕轩 </v>
      </c>
      <c r="B34" s="4">
        <f>VLOOKUP(A34,联盟系统DKP榜单!A$1:C$598,3,FALSE)+IF(ISNA(VLOOKUP(A34,历史结余DKP!A$1:B$599,2,0)),0,VLOOKUP(A34,历史结余DKP!A$1:B$599,2,0))</f>
        <v>90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 t="shared" ref="E34:E65" si="3">SUM(B34:D34)</f>
        <v>90</v>
      </c>
      <c r="F34" s="20">
        <f t="shared" si="2"/>
        <v>1</v>
      </c>
      <c r="G34" s="8">
        <f t="shared" ref="G34:G65" si="4">IF(F34=0.01,E34-16,E34-F34*50)</f>
        <v>40</v>
      </c>
    </row>
    <row r="35" spans="1:7" ht="16.5">
      <c r="A35" s="9" t="str">
        <f t="array" ref="A35">INDEX(联盟系统DKP榜单!A:A,SMALL(IF(联盟系统DKP榜单!$B$2:$B$600="双生何梦",ROW($2:$600),603),ROW(联盟系统DKP榜单!A34)))&amp;""</f>
        <v xml:space="preserve">花墨云 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 t="shared" si="3"/>
        <v>0</v>
      </c>
      <c r="F35" s="20">
        <f t="shared" si="2"/>
        <v>0</v>
      </c>
      <c r="G35" s="8">
        <f t="shared" si="4"/>
        <v>0</v>
      </c>
    </row>
    <row r="36" spans="1:7" ht="16.5">
      <c r="A36" s="9" t="str">
        <f t="array" ref="A36">INDEX(联盟系统DKP榜单!A:A,SMALL(IF(联盟系统DKP榜单!$B$2:$B$600="双生何梦",ROW($2:$600),603),ROW(联盟系统DKP榜单!A35)))&amp;""</f>
        <v xml:space="preserve">花儿盛盛开   </v>
      </c>
      <c r="B36" s="4">
        <f>VLOOKUP(A36,联盟系统DKP榜单!A$1:C$598,3,FALSE)+IF(ISNA(VLOOKUP(A36,历史结余DKP!A$1:B$599,2,0)),0,VLOOKUP(A36,历史结余DKP!A$1:B$599,2,0))</f>
        <v>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 t="shared" si="3"/>
        <v>0</v>
      </c>
      <c r="F36" s="20">
        <f t="shared" si="2"/>
        <v>0</v>
      </c>
      <c r="G36" s="8">
        <f t="shared" si="4"/>
        <v>0</v>
      </c>
    </row>
    <row r="37" spans="1:7" ht="16.5">
      <c r="A37" s="9" t="str">
        <f t="array" ref="A37">INDEX(联盟系统DKP榜单!A:A,SMALL(IF(联盟系统DKP榜单!$B$2:$B$600="双生何梦",ROW($2:$600),603),ROW(联盟系统DKP榜单!A36)))&amp;""</f>
        <v xml:space="preserve">舞恋月 </v>
      </c>
      <c r="B37" s="4">
        <f>VLOOKUP(A37,联盟系统DKP榜单!A$1:C$598,3,FALSE)+IF(ISNA(VLOOKUP(A37,历史结余DKP!A$1:B$599,2,0)),0,VLOOKUP(A37,历史结余DKP!A$1:B$599,2,0))</f>
        <v>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 t="shared" si="3"/>
        <v>0</v>
      </c>
      <c r="F37" s="20">
        <f t="shared" si="2"/>
        <v>0</v>
      </c>
      <c r="G37" s="8">
        <f t="shared" si="4"/>
        <v>0</v>
      </c>
    </row>
    <row r="38" spans="1:7" ht="16.5">
      <c r="A38" s="9" t="str">
        <f t="array" ref="A38">INDEX(联盟系统DKP榜单!A:A,SMALL(IF(联盟系统DKP榜单!$B$2:$B$600="双生何梦",ROW($2:$600),603),ROW(联盟系统DKP榜单!A37)))&amp;""</f>
        <v xml:space="preserve">羽洛剑 </v>
      </c>
      <c r="B38" s="4">
        <f>VLOOKUP(A38,联盟系统DKP榜单!A$1:C$598,3,FALSE)+IF(ISNA(VLOOKUP(A38,历史结余DKP!A$1:B$599,2,0)),0,VLOOKUP(A38,历史结余DKP!A$1:B$599,2,0))</f>
        <v>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 t="shared" si="3"/>
        <v>0</v>
      </c>
      <c r="F38" s="20">
        <f t="shared" si="2"/>
        <v>0</v>
      </c>
      <c r="G38" s="8">
        <f t="shared" si="4"/>
        <v>0</v>
      </c>
    </row>
    <row r="39" spans="1:7" ht="16.5">
      <c r="A39" s="9" t="str">
        <f t="array" ref="A39">INDEX(联盟系统DKP榜单!A:A,SMALL(IF(联盟系统DKP榜单!$B$2:$B$600="双生何梦",ROW($2:$600),603),ROW(联盟系统DKP榜单!A38)))&amp;""</f>
        <v>纳兰嫣紫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 t="shared" si="3"/>
        <v>0</v>
      </c>
      <c r="F39" s="20">
        <f t="shared" si="2"/>
        <v>0</v>
      </c>
      <c r="G39" s="8">
        <f t="shared" si="4"/>
        <v>0</v>
      </c>
    </row>
    <row r="40" spans="1:7" ht="16.5">
      <c r="A40" s="9" t="str">
        <f t="array" ref="A40">INDEX(联盟系统DKP榜单!A:A,SMALL(IF(联盟系统DKP榜单!$B$2:$B$600="双生何梦",ROW($2:$600),603),ROW(联盟系统DKP榜单!A39)))&amp;""</f>
        <v>纳兰凌雪</v>
      </c>
      <c r="B40" s="4">
        <f>VLOOKUP(A40,联盟系统DKP榜单!A$1:C$598,3,FALSE)+IF(ISNA(VLOOKUP(A40,历史结余DKP!A$1:B$599,2,0)),0,VLOOKUP(A40,历史结余DKP!A$1:B$599,2,0))</f>
        <v>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 t="shared" si="3"/>
        <v>0</v>
      </c>
      <c r="F40" s="20">
        <f t="shared" si="2"/>
        <v>0</v>
      </c>
      <c r="G40" s="8">
        <f t="shared" si="4"/>
        <v>0</v>
      </c>
    </row>
    <row r="41" spans="1:7" ht="16.5">
      <c r="A41" s="9" t="str">
        <f t="array" ref="A41">INDEX(联盟系统DKP榜单!A:A,SMALL(IF(联盟系统DKP榜单!$B$2:$B$600="双生何梦",ROW($2:$600),603),ROW(联盟系统DKP榜单!A40)))&amp;""</f>
        <v xml:space="preserve">笑看浮华红尘事 </v>
      </c>
      <c r="B41" s="4">
        <f>VLOOKUP(A41,联盟系统DKP榜单!A$1:C$598,3,FALSE)+IF(ISNA(VLOOKUP(A41,历史结余DKP!A$1:B$599,2,0)),0,VLOOKUP(A41,历史结余DKP!A$1:B$599,2,0))</f>
        <v>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 t="shared" si="3"/>
        <v>0</v>
      </c>
      <c r="F41" s="20">
        <f t="shared" si="2"/>
        <v>0</v>
      </c>
      <c r="G41" s="8">
        <f t="shared" si="4"/>
        <v>0</v>
      </c>
    </row>
    <row r="42" spans="1:7" ht="16.5">
      <c r="A42" s="9" t="str">
        <f t="array" ref="A42">INDEX(联盟系统DKP榜单!A:A,SMALL(IF(联盟系统DKP榜单!$B$2:$B$600="双生何梦",ROW($2:$600),603),ROW(联盟系统DKP榜单!A41)))&amp;""</f>
        <v xml:space="preserve">空丣  </v>
      </c>
      <c r="B42" s="4">
        <f>VLOOKUP(A42,联盟系统DKP榜单!A$1:C$598,3,FALSE)+IF(ISNA(VLOOKUP(A42,历史结余DKP!A$1:B$599,2,0)),0,VLOOKUP(A42,历史结余DKP!A$1:B$599,2,0))</f>
        <v>45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 t="shared" si="3"/>
        <v>45</v>
      </c>
      <c r="F42" s="20">
        <f t="shared" si="2"/>
        <v>0.01</v>
      </c>
      <c r="G42" s="8">
        <f t="shared" si="4"/>
        <v>29</v>
      </c>
    </row>
    <row r="43" spans="1:7" ht="16.5">
      <c r="A43" s="9" t="str">
        <f t="array" ref="A43">INDEX(联盟系统DKP榜单!A:A,SMALL(IF(联盟系统DKP榜单!$B$2:$B$600="双生何梦",ROW($2:$600),603),ROW(联盟系统DKP榜单!A42)))&amp;""</f>
        <v>秦友善。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 t="shared" si="3"/>
        <v>0</v>
      </c>
      <c r="F43" s="20">
        <f t="shared" si="2"/>
        <v>0</v>
      </c>
      <c r="G43" s="8">
        <f t="shared" si="4"/>
        <v>0</v>
      </c>
    </row>
    <row r="44" spans="1:7" ht="16.5">
      <c r="A44" s="9" t="str">
        <f t="array" ref="A44">INDEX(联盟系统DKP榜单!A:A,SMALL(IF(联盟系统DKP榜单!$B$2:$B$600="双生何梦",ROW($2:$600),603),ROW(联盟系统DKP榜单!A43)))&amp;""</f>
        <v xml:space="preserve">秋风吹几杖   </v>
      </c>
      <c r="B44" s="4">
        <f>VLOOKUP(A44,联盟系统DKP榜单!A$1:C$598,3,FALSE)+IF(ISNA(VLOOKUP(A44,历史结余DKP!A$1:B$599,2,0)),0,VLOOKUP(A44,历史结余DKP!A$1:B$599,2,0))</f>
        <v>533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 t="shared" si="3"/>
        <v>533</v>
      </c>
      <c r="F44" s="20">
        <f t="shared" si="2"/>
        <v>6</v>
      </c>
      <c r="G44" s="8">
        <f t="shared" si="4"/>
        <v>233</v>
      </c>
    </row>
    <row r="45" spans="1:7" ht="16.5">
      <c r="A45" s="9" t="str">
        <f t="array" ref="A45">INDEX(联盟系统DKP榜单!A:A,SMALL(IF(联盟系统DKP榜单!$B$2:$B$600="双生何梦",ROW($2:$600),603),ROW(联盟系统DKP榜单!A44)))&amp;""</f>
        <v xml:space="preserve">神威司空阿龙  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 t="shared" si="3"/>
        <v>0</v>
      </c>
      <c r="F45" s="20">
        <f t="shared" si="2"/>
        <v>0</v>
      </c>
      <c r="G45" s="8">
        <f t="shared" si="4"/>
        <v>0</v>
      </c>
    </row>
    <row r="46" spans="1:7" ht="16.5">
      <c r="A46" s="9" t="str">
        <f t="array" ref="A46">INDEX(联盟系统DKP榜单!A:A,SMALL(IF(联盟系统DKP榜单!$B$2:$B$600="双生何梦",ROW($2:$600),603),ROW(联盟系统DKP榜单!A45)))&amp;""</f>
        <v>神威再见</v>
      </c>
      <c r="B46" s="4">
        <f>VLOOKUP(A46,联盟系统DKP榜单!A$1:C$598,3,FALSE)+IF(ISNA(VLOOKUP(A46,历史结余DKP!A$1:B$599,2,0)),0,VLOOKUP(A46,历史结余DKP!A$1:B$599,2,0))</f>
        <v>55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 t="shared" si="3"/>
        <v>55</v>
      </c>
      <c r="F46" s="20">
        <f t="shared" si="2"/>
        <v>0.01</v>
      </c>
      <c r="G46" s="8">
        <f t="shared" si="4"/>
        <v>39</v>
      </c>
    </row>
    <row r="47" spans="1:7" ht="16.5">
      <c r="A47" s="9" t="str">
        <f t="array" ref="A47">INDEX(联盟系统DKP榜单!A:A,SMALL(IF(联盟系统DKP榜单!$B$2:$B$600="双生何梦",ROW($2:$600),603),ROW(联盟系统DKP榜单!A46)))&amp;""</f>
        <v xml:space="preserve">真的很帅啊   </v>
      </c>
      <c r="B47" s="4">
        <f>VLOOKUP(A47,联盟系统DKP榜单!A$1:C$598,3,FALSE)+IF(ISNA(VLOOKUP(A47,历史结余DKP!A$1:B$599,2,0)),0,VLOOKUP(A47,历史结余DKP!A$1:B$599,2,0))</f>
        <v>225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 t="shared" si="3"/>
        <v>225</v>
      </c>
      <c r="F47" s="20">
        <f t="shared" si="2"/>
        <v>4</v>
      </c>
      <c r="G47" s="8">
        <f t="shared" si="4"/>
        <v>25</v>
      </c>
    </row>
    <row r="48" spans="1:7" ht="16.5">
      <c r="A48" s="9" t="str">
        <f t="array" ref="A48">INDEX(联盟系统DKP榜单!A:A,SMALL(IF(联盟系统DKP榜单!$B$2:$B$600="双生何梦",ROW($2:$600),603),ROW(联盟系统DKP榜单!A47)))&amp;""</f>
        <v xml:space="preserve">皈依奶小牛丶  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 t="shared" si="3"/>
        <v>0</v>
      </c>
      <c r="F48" s="20">
        <f t="shared" si="2"/>
        <v>0</v>
      </c>
      <c r="G48" s="8">
        <f t="shared" si="4"/>
        <v>0</v>
      </c>
    </row>
    <row r="49" spans="1:7" ht="16.5">
      <c r="A49" s="9" t="str">
        <f t="array" ref="A49">INDEX(联盟系统DKP榜单!A:A,SMALL(IF(联盟系统DKP榜单!$B$2:$B$600="双生何梦",ROW($2:$600),603),ROW(联盟系统DKP榜单!A48)))&amp;""</f>
        <v xml:space="preserve">白白的小白菜  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 t="shared" si="3"/>
        <v>0</v>
      </c>
      <c r="F49" s="20">
        <f t="shared" si="2"/>
        <v>0</v>
      </c>
      <c r="G49" s="8">
        <f t="shared" si="4"/>
        <v>0</v>
      </c>
    </row>
    <row r="50" spans="1:7" ht="16.5">
      <c r="A50" s="9" t="str">
        <f t="array" ref="A50">INDEX(联盟系统DKP榜单!A:A,SMALL(IF(联盟系统DKP榜单!$B$2:$B$600="双生何梦",ROW($2:$600),603),ROW(联盟系统DKP榜单!A49)))&amp;""</f>
        <v xml:space="preserve">白日做梦小奇葩 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 t="shared" si="3"/>
        <v>0</v>
      </c>
      <c r="F50" s="20">
        <f t="shared" si="2"/>
        <v>0</v>
      </c>
      <c r="G50" s="8">
        <f t="shared" si="4"/>
        <v>0</v>
      </c>
    </row>
    <row r="51" spans="1:7" ht="16.5">
      <c r="A51" s="9" t="str">
        <f t="array" ref="A51">INDEX(联盟系统DKP榜单!A:A,SMALL(IF(联盟系统DKP榜单!$B$2:$B$600="双生何梦",ROW($2:$600),603),ROW(联盟系统DKP榜单!A50)))&amp;""</f>
        <v>画未弥笙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 t="shared" si="3"/>
        <v>0</v>
      </c>
      <c r="F51" s="20">
        <f t="shared" si="2"/>
        <v>0</v>
      </c>
      <c r="G51" s="8">
        <f t="shared" si="4"/>
        <v>0</v>
      </c>
    </row>
    <row r="52" spans="1:7" ht="16.5">
      <c r="A52" s="9" t="str">
        <f t="array" ref="A52">INDEX(联盟系统DKP榜单!A:A,SMALL(IF(联盟系统DKP榜单!$B$2:$B$600="双生何梦",ROW($2:$600),603),ROW(联盟系统DKP榜单!A51)))&amp;""</f>
        <v xml:space="preserve">琉璎  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 t="shared" si="3"/>
        <v>0</v>
      </c>
      <c r="F52" s="20">
        <f t="shared" si="2"/>
        <v>0</v>
      </c>
      <c r="G52" s="8">
        <f t="shared" si="4"/>
        <v>0</v>
      </c>
    </row>
    <row r="53" spans="1:7" ht="16.5">
      <c r="A53" s="9" t="str">
        <f t="array" ref="A53">INDEX(联盟系统DKP榜单!A:A,SMALL(IF(联盟系统DKP榜单!$B$2:$B$600="双生何梦",ROW($2:$600),603),ROW(联盟系统DKP榜单!A52)))&amp;""</f>
        <v xml:space="preserve">獨醉。 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 t="shared" si="3"/>
        <v>0</v>
      </c>
      <c r="F53" s="20">
        <f t="shared" si="2"/>
        <v>0</v>
      </c>
      <c r="G53" s="8">
        <f t="shared" si="4"/>
        <v>0</v>
      </c>
    </row>
    <row r="54" spans="1:7" ht="16.5">
      <c r="A54" s="9" t="str">
        <f t="array" ref="A54">INDEX(联盟系统DKP榜单!A:A,SMALL(IF(联盟系统DKP榜单!$B$2:$B$600="双生何梦",ROW($2:$600),603),ROW(联盟系统DKP榜单!A53)))&amp;""</f>
        <v xml:space="preserve">狄万钧 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 t="shared" si="3"/>
        <v>0</v>
      </c>
      <c r="F54" s="20">
        <f t="shared" si="2"/>
        <v>0</v>
      </c>
      <c r="G54" s="8">
        <f t="shared" si="4"/>
        <v>0</v>
      </c>
    </row>
    <row r="55" spans="1:7" ht="16.5">
      <c r="A55" s="9" t="str">
        <f t="array" ref="A55">INDEX(联盟系统DKP榜单!A:A,SMALL(IF(联盟系统DKP榜单!$B$2:$B$600="双生何梦",ROW($2:$600),603),ROW(联盟系统DKP榜单!A54)))&amp;""</f>
        <v>無為誰心</v>
      </c>
      <c r="B55" s="4">
        <f>VLOOKUP(A55,联盟系统DKP榜单!A$1:C$598,3,FALSE)+IF(ISNA(VLOOKUP(A55,历史结余DKP!A$1:B$599,2,0)),0,VLOOKUP(A55,历史结余DKP!A$1:B$599,2,0))</f>
        <v>24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 t="shared" si="3"/>
        <v>24</v>
      </c>
      <c r="F55" s="20">
        <f t="shared" si="2"/>
        <v>0.01</v>
      </c>
      <c r="G55" s="8">
        <f t="shared" si="4"/>
        <v>8</v>
      </c>
    </row>
    <row r="56" spans="1:7" ht="16.5">
      <c r="A56" s="9" t="str">
        <f t="array" ref="A56">INDEX(联盟系统DKP榜单!A:A,SMALL(IF(联盟系统DKP榜单!$B$2:$B$600="双生何梦",ROW($2:$600),603),ROW(联盟系统DKP榜单!A55)))&amp;""</f>
        <v>潇潇飘絮</v>
      </c>
      <c r="B56" s="4">
        <f>VLOOKUP(A56,联盟系统DKP榜单!A$1:C$598,3,FALSE)+IF(ISNA(VLOOKUP(A56,历史结余DKP!A$1:B$599,2,0)),0,VLOOKUP(A56,历史结余DKP!A$1:B$599,2,0))</f>
        <v>5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 t="shared" si="3"/>
        <v>5</v>
      </c>
      <c r="F56" s="20">
        <f t="shared" si="2"/>
        <v>0</v>
      </c>
      <c r="G56" s="8">
        <f t="shared" si="4"/>
        <v>5</v>
      </c>
    </row>
    <row r="57" spans="1:7" ht="16.5">
      <c r="A57" s="9" t="str">
        <f t="array" ref="A57">INDEX(联盟系统DKP榜单!A:A,SMALL(IF(联盟系统DKP榜单!$B$2:$B$600="双生何梦",ROW($2:$600),603),ROW(联盟系统DKP榜单!A56)))&amp;""</f>
        <v xml:space="preserve">渊北雁翊보   </v>
      </c>
      <c r="B57" s="4">
        <f>VLOOKUP(A57,联盟系统DKP榜单!A$1:C$598,3,FALSE)+IF(ISNA(VLOOKUP(A57,历史结余DKP!A$1:B$599,2,0)),0,VLOOKUP(A57,历史结余DKP!A$1:B$599,2,0))</f>
        <v>461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 t="shared" si="3"/>
        <v>461</v>
      </c>
      <c r="F57" s="20">
        <f t="shared" si="2"/>
        <v>6</v>
      </c>
      <c r="G57" s="8">
        <f t="shared" si="4"/>
        <v>161</v>
      </c>
    </row>
    <row r="58" spans="1:7" ht="16.5">
      <c r="A58" s="9" t="str">
        <f t="array" ref="A58">INDEX(联盟系统DKP榜单!A:A,SMALL(IF(联盟系统DKP榜单!$B$2:$B$600="双生何梦",ROW($2:$600),603),ROW(联盟系统DKP榜单!A57)))&amp;""</f>
        <v xml:space="preserve">浅塘り   </v>
      </c>
      <c r="B58" s="4">
        <f>VLOOKUP(A58,联盟系统DKP榜单!A$1:C$598,3,FALSE)+IF(ISNA(VLOOKUP(A58,历史结余DKP!A$1:B$599,2,0)),0,VLOOKUP(A58,历史结余DKP!A$1:B$599,2,0))</f>
        <v>125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 t="shared" si="3"/>
        <v>125</v>
      </c>
      <c r="F58" s="20">
        <f t="shared" si="2"/>
        <v>2</v>
      </c>
      <c r="G58" s="8">
        <f t="shared" si="4"/>
        <v>25</v>
      </c>
    </row>
    <row r="59" spans="1:7" ht="16.5">
      <c r="A59" s="9" t="str">
        <f t="array" ref="A59">INDEX(联盟系统DKP榜单!A:A,SMALL(IF(联盟系统DKP榜单!$B$2:$B$600="双生何梦",ROW($2:$600),603),ROW(联盟系统DKP榜单!A58)))&amp;""</f>
        <v>流年残殒</v>
      </c>
      <c r="B59" s="4">
        <f>VLOOKUP(A59,联盟系统DKP榜单!A$1:C$598,3,FALSE)+IF(ISNA(VLOOKUP(A59,历史结余DKP!A$1:B$599,2,0)),0,VLOOKUP(A59,历史结余DKP!A$1:B$599,2,0))</f>
        <v>211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 t="shared" si="3"/>
        <v>211</v>
      </c>
      <c r="F59" s="20">
        <f t="shared" si="2"/>
        <v>3</v>
      </c>
      <c r="G59" s="8">
        <f t="shared" si="4"/>
        <v>61</v>
      </c>
    </row>
    <row r="60" spans="1:7" ht="16.5">
      <c r="A60" s="9" t="str">
        <f t="array" ref="A60">INDEX(联盟系统DKP榜单!A:A,SMALL(IF(联盟系统DKP榜单!$B$2:$B$600="双生何梦",ROW($2:$600),603),ROW(联盟系统DKP榜单!A59)))&amp;""</f>
        <v>没有麦단</v>
      </c>
      <c r="B60" s="4">
        <f>VLOOKUP(A60,联盟系统DKP榜单!A$1:C$598,3,FALSE)+IF(ISNA(VLOOKUP(A60,历史结余DKP!A$1:B$599,2,0)),0,VLOOKUP(A60,历史结余DKP!A$1:B$599,2,0))</f>
        <v>36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 t="shared" si="3"/>
        <v>36</v>
      </c>
      <c r="F60" s="20">
        <f t="shared" si="2"/>
        <v>0.01</v>
      </c>
      <c r="G60" s="8">
        <f t="shared" si="4"/>
        <v>20</v>
      </c>
    </row>
    <row r="61" spans="1:7" ht="16.5">
      <c r="A61" s="9" t="str">
        <f t="array" ref="A61">INDEX(联盟系统DKP榜单!A:A,SMALL(IF(联盟系统DKP榜单!$B$2:$B$600="双生何梦",ROW($2:$600),603),ROW(联盟系统DKP榜单!A60)))&amp;""</f>
        <v>毒药奶茶</v>
      </c>
      <c r="B61" s="4">
        <f>VLOOKUP(A61,联盟系统DKP榜单!A$1:C$598,3,FALSE)+IF(ISNA(VLOOKUP(A61,历史结余DKP!A$1:B$599,2,0)),0,VLOOKUP(A61,历史结余DKP!A$1:B$599,2,0))</f>
        <v>24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 t="shared" si="3"/>
        <v>24</v>
      </c>
      <c r="F61" s="20">
        <f t="shared" si="2"/>
        <v>0.01</v>
      </c>
      <c r="G61" s="8">
        <f t="shared" si="4"/>
        <v>8</v>
      </c>
    </row>
    <row r="62" spans="1:7" ht="16.5">
      <c r="A62" s="9" t="str">
        <f t="array" ref="A62">INDEX(联盟系统DKP榜单!A:A,SMALL(IF(联盟系统DKP榜单!$B$2:$B$600="双生何梦",ROW($2:$600),603),ROW(联盟系统DKP榜单!A61)))&amp;""</f>
        <v xml:space="preserve">段麒  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 t="shared" si="3"/>
        <v>0</v>
      </c>
      <c r="F62" s="20">
        <f t="shared" si="2"/>
        <v>0</v>
      </c>
      <c r="G62" s="8">
        <f t="shared" si="4"/>
        <v>0</v>
      </c>
    </row>
    <row r="63" spans="1:7" ht="16.5">
      <c r="A63" s="9" t="str">
        <f t="array" ref="A63">INDEX(联盟系统DKP榜单!A:A,SMALL(IF(联盟系统DKP榜单!$B$2:$B$600="双生何梦",ROW($2:$600),603),ROW(联盟系统DKP榜单!A62)))&amp;""</f>
        <v xml:space="preserve">欲挽游丝萦好梦 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 t="shared" si="3"/>
        <v>0</v>
      </c>
      <c r="F63" s="20">
        <f t="shared" si="2"/>
        <v>0</v>
      </c>
      <c r="G63" s="8">
        <f t="shared" si="4"/>
        <v>0</v>
      </c>
    </row>
    <row r="64" spans="1:7" ht="16.5">
      <c r="A64" s="9" t="str">
        <f t="array" ref="A64">INDEX(联盟系统DKP榜单!A:A,SMALL(IF(联盟系统DKP榜单!$B$2:$B$600="双生何梦",ROW($2:$600),603),ROW(联盟系统DKP榜单!A63)))&amp;""</f>
        <v xml:space="preserve">榕月  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 t="shared" si="3"/>
        <v>0</v>
      </c>
      <c r="F64" s="20">
        <f t="shared" si="2"/>
        <v>0</v>
      </c>
      <c r="G64" s="8">
        <f t="shared" si="4"/>
        <v>0</v>
      </c>
    </row>
    <row r="65" spans="1:7" ht="16.5">
      <c r="A65" s="9" t="str">
        <f t="array" ref="A65">INDEX(联盟系统DKP榜单!A:A,SMALL(IF(联盟系统DKP榜单!$B$2:$B$600="双生何梦",ROW($2:$600),603),ROW(联盟系统DKP榜单!A64)))&amp;""</f>
        <v>梨花黛雨</v>
      </c>
      <c r="B65" s="4">
        <f>VLOOKUP(A65,联盟系统DKP榜单!A$1:C$598,3,FALSE)+IF(ISNA(VLOOKUP(A65,历史结余DKP!A$1:B$599,2,0)),0,VLOOKUP(A65,历史结余DKP!A$1:B$599,2,0))</f>
        <v>71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 t="shared" si="3"/>
        <v>71</v>
      </c>
      <c r="F65" s="20">
        <f t="shared" si="2"/>
        <v>1</v>
      </c>
      <c r="G65" s="8">
        <f t="shared" si="4"/>
        <v>21</v>
      </c>
    </row>
    <row r="66" spans="1:7" ht="16.5">
      <c r="A66" s="9" t="str">
        <f t="array" ref="A66">INDEX(联盟系统DKP榜单!A:A,SMALL(IF(联盟系统DKP榜单!$B$2:$B$600="双生何梦",ROW($2:$600),603),ROW(联盟系统DKP榜单!A65)))&amp;""</f>
        <v xml:space="preserve">桃之夭夭の   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 t="shared" ref="E66:E97" si="5">SUM(B66:D66)</f>
        <v>0</v>
      </c>
      <c r="F66" s="20">
        <f t="shared" si="2"/>
        <v>0</v>
      </c>
      <c r="G66" s="8">
        <f t="shared" ref="G66:G97" si="6"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INDEX(联盟系统DKP榜单!A:A,SMALL(IF(联盟系统DKP榜单!$B$2:$B$600="双生何梦",ROW($2:$600),603),ROW(联盟系统DKP榜单!A66)))&amp;""</f>
        <v xml:space="preserve">树儿高高长   </v>
      </c>
      <c r="B67" s="4">
        <f>VLOOKUP(A67,联盟系统DKP榜单!A$1:C$598,3,FALSE)+IF(ISNA(VLOOKUP(A67,历史结余DKP!A$1:B$599,2,0)),0,VLOOKUP(A67,历史结余DKP!A$1:B$599,2,0))</f>
        <v>240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 t="shared" si="5"/>
        <v>240</v>
      </c>
      <c r="F67" s="20">
        <f t="shared" ref="F67:F130" si="7">IF(ISNA(E67),0,IF(AND(E67&gt;15,E67&lt;66),0.01,IF(E67&gt;316,6,ROUNDDOWN((E67-16)/50,0))))</f>
        <v>4</v>
      </c>
      <c r="G67" s="8">
        <f t="shared" si="6"/>
        <v>40</v>
      </c>
    </row>
    <row r="68" spans="1:7" ht="16.5">
      <c r="A68" s="9" t="str">
        <f t="array" ref="A68">INDEX(联盟系统DKP榜单!A:A,SMALL(IF(联盟系统DKP榜单!$B$2:$B$600="双生何梦",ROW($2:$600),603),ROW(联盟系统DKP榜单!A67)))&amp;""</f>
        <v xml:space="preserve">枫丶萧萧兮   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 t="shared" si="5"/>
        <v>0</v>
      </c>
      <c r="F68" s="20">
        <f t="shared" si="7"/>
        <v>0</v>
      </c>
      <c r="G68" s="8">
        <f t="shared" si="6"/>
        <v>0</v>
      </c>
    </row>
    <row r="69" spans="1:7" ht="16.5">
      <c r="A69" s="9" t="str">
        <f t="array" ref="A69">INDEX(联盟系统DKP榜单!A:A,SMALL(IF(联盟系统DKP榜单!$B$2:$B$600="双生何梦",ROW($2:$600),603),ROW(联盟系统DKP榜单!A68)))&amp;""</f>
        <v xml:space="preserve">林清言 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 t="shared" si="5"/>
        <v>0</v>
      </c>
      <c r="F69" s="20">
        <f t="shared" si="7"/>
        <v>0</v>
      </c>
      <c r="G69" s="8">
        <f t="shared" si="6"/>
        <v>0</v>
      </c>
    </row>
    <row r="70" spans="1:7" ht="16.5">
      <c r="A70" s="9" t="str">
        <f t="array" ref="A70">INDEX(联盟系统DKP榜单!A:A,SMALL(IF(联盟系统DKP榜单!$B$2:$B$600="双生何梦",ROW($2:$600),603),ROW(联盟系统DKP榜单!A69)))&amp;""</f>
        <v xml:space="preserve">有你的晴天   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 t="shared" si="5"/>
        <v>0</v>
      </c>
      <c r="F70" s="20">
        <f t="shared" si="7"/>
        <v>0</v>
      </c>
      <c r="G70" s="8">
        <f t="shared" si="6"/>
        <v>0</v>
      </c>
    </row>
    <row r="71" spans="1:7" ht="16.5">
      <c r="A71" s="9" t="str">
        <f t="array" ref="A71">INDEX(联盟系统DKP榜单!A:A,SMALL(IF(联盟系统DKP榜单!$B$2:$B$600="双生何梦",ROW($2:$600),603),ROW(联盟系统DKP榜单!A70)))&amp;""</f>
        <v>曲终无意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 t="shared" si="5"/>
        <v>0</v>
      </c>
      <c r="F71" s="20">
        <f t="shared" si="7"/>
        <v>0</v>
      </c>
      <c r="G71" s="8">
        <f t="shared" si="6"/>
        <v>0</v>
      </c>
    </row>
    <row r="72" spans="1:7" ht="16.5">
      <c r="A72" s="9" t="str">
        <f t="array" ref="A72">INDEX(联盟系统DKP榜单!A:A,SMALL(IF(联盟系统DKP榜单!$B$2:$B$600="双生何梦",ROW($2:$600),603),ROW(联盟系统DKP榜单!A71)))&amp;""</f>
        <v xml:space="preserve">晴栀沐婉音   </v>
      </c>
      <c r="B72" s="4">
        <f>VLOOKUP(A72,联盟系统DKP榜单!A$1:C$598,3,FALSE)+IF(ISNA(VLOOKUP(A72,历史结余DKP!A$1:B$599,2,0)),0,VLOOKUP(A72,历史结余DKP!A$1:B$599,2,0))</f>
        <v>121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 t="shared" si="5"/>
        <v>121</v>
      </c>
      <c r="F72" s="20">
        <f t="shared" si="7"/>
        <v>2</v>
      </c>
      <c r="G72" s="8">
        <f t="shared" si="6"/>
        <v>21</v>
      </c>
    </row>
    <row r="73" spans="1:7" ht="16.5">
      <c r="A73" s="9" t="str">
        <f t="array" ref="A73">INDEX(联盟系统DKP榜单!A:A,SMALL(IF(联盟系统DKP榜单!$B$2:$B$600="双生何梦",ROW($2:$600),603),ROW(联盟系统DKP榜单!A72)))&amp;""</f>
        <v>晓月梦澈</v>
      </c>
      <c r="B73" s="4">
        <f>VLOOKUP(A73,联盟系统DKP榜单!A$1:C$598,3,FALSE)+IF(ISNA(VLOOKUP(A73,历史结余DKP!A$1:B$599,2,0)),0,VLOOKUP(A73,历史结余DKP!A$1:B$599,2,0))</f>
        <v>108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40</v>
      </c>
      <c r="E73" s="20">
        <f t="shared" si="5"/>
        <v>148</v>
      </c>
      <c r="F73" s="20">
        <f t="shared" si="7"/>
        <v>2</v>
      </c>
      <c r="G73" s="8">
        <f t="shared" si="6"/>
        <v>48</v>
      </c>
    </row>
    <row r="74" spans="1:7" ht="16.5">
      <c r="A74" s="9" t="str">
        <f t="array" ref="A74">INDEX(联盟系统DKP榜单!A:A,SMALL(IF(联盟系统DKP榜单!$B$2:$B$600="双生何梦",ROW($2:$600),603),ROW(联盟系统DKP榜单!A73)))&amp;""</f>
        <v xml:space="preserve">时光不矜持   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 t="shared" si="5"/>
        <v>0</v>
      </c>
      <c r="F74" s="20">
        <f t="shared" si="7"/>
        <v>0</v>
      </c>
      <c r="G74" s="8">
        <f t="shared" si="6"/>
        <v>0</v>
      </c>
    </row>
    <row r="75" spans="1:7" ht="16.5">
      <c r="A75" s="9" t="str">
        <f t="array" ref="A75">INDEX(联盟系统DKP榜单!A:A,SMALL(IF(联盟系统DKP榜单!$B$2:$B$600="双生何梦",ROW($2:$600),603),ROW(联盟系统DKP榜单!A74)))&amp;""</f>
        <v>日向钢次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 t="shared" si="5"/>
        <v>0</v>
      </c>
      <c r="F75" s="20">
        <f t="shared" si="7"/>
        <v>0</v>
      </c>
      <c r="G75" s="8">
        <f t="shared" si="6"/>
        <v>0</v>
      </c>
    </row>
    <row r="76" spans="1:7" ht="16.5">
      <c r="A76" s="9" t="str">
        <f t="array" ref="A76">INDEX(联盟系统DKP榜单!A:A,SMALL(IF(联盟系统DKP榜单!$B$2:$B$600="双生何梦",ROW($2:$600),603),ROW(联盟系统DKP榜单!A75)))&amp;""</f>
        <v xml:space="preserve">无所不能小奇葩 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 t="shared" si="5"/>
        <v>0</v>
      </c>
      <c r="F76" s="20">
        <f t="shared" si="7"/>
        <v>0</v>
      </c>
      <c r="G76" s="8">
        <f t="shared" si="6"/>
        <v>0</v>
      </c>
    </row>
    <row r="77" spans="1:7" ht="16.5">
      <c r="A77" s="9" t="str">
        <f t="array" ref="A77">INDEX(联盟系统DKP榜单!A:A,SMALL(IF(联盟系统DKP榜单!$B$2:$B$600="双生何梦",ROW($2:$600),603),ROW(联盟系统DKP榜单!A76)))&amp;""</f>
        <v xml:space="preserve">文艺的青年   </v>
      </c>
      <c r="B77" s="4">
        <f>VLOOKUP(A77,联盟系统DKP榜单!A$1:C$598,3,FALSE)+IF(ISNA(VLOOKUP(A77,历史结余DKP!A$1:B$599,2,0)),0,VLOOKUP(A77,历史结余DKP!A$1:B$599,2,0))</f>
        <v>55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 t="shared" si="5"/>
        <v>55</v>
      </c>
      <c r="F77" s="20">
        <f t="shared" si="7"/>
        <v>0.01</v>
      </c>
      <c r="G77" s="8">
        <f t="shared" si="6"/>
        <v>39</v>
      </c>
    </row>
    <row r="78" spans="1:7" ht="16.5">
      <c r="A78" s="9" t="str">
        <f t="array" ref="A78">INDEX(联盟系统DKP榜单!A:A,SMALL(IF(联盟系统DKP榜单!$B$2:$B$600="双生何梦",ROW($2:$600),603),ROW(联盟系统DKP榜单!A77)))&amp;""</f>
        <v>指星瞻月</v>
      </c>
      <c r="B78" s="4">
        <f>VLOOKUP(A78,联盟系统DKP榜单!A$1:C$598,3,FALSE)+IF(ISNA(VLOOKUP(A78,历史结余DKP!A$1:B$599,2,0)),0,VLOOKUP(A78,历史结余DKP!A$1:B$599,2,0))</f>
        <v>8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 t="shared" si="5"/>
        <v>8</v>
      </c>
      <c r="F78" s="20">
        <f t="shared" si="7"/>
        <v>0</v>
      </c>
      <c r="G78" s="8">
        <f t="shared" si="6"/>
        <v>8</v>
      </c>
    </row>
    <row r="79" spans="1:7" ht="16.5">
      <c r="A79" s="9" t="str">
        <f t="array" ref="A79">INDEX(联盟系统DKP榜单!A:A,SMALL(IF(联盟系统DKP榜单!$B$2:$B$600="双生何梦",ROW($2:$600),603),ROW(联盟系统DKP榜单!A78)))&amp;""</f>
        <v xml:space="preserve">拜见女皇陛下丶 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 t="shared" si="5"/>
        <v>0</v>
      </c>
      <c r="F79" s="20">
        <f t="shared" si="7"/>
        <v>0</v>
      </c>
      <c r="G79" s="8">
        <f t="shared" si="6"/>
        <v>0</v>
      </c>
    </row>
    <row r="80" spans="1:7" ht="16.5">
      <c r="A80" s="9" t="str">
        <f t="array" ref="A80">INDEX(联盟系统DKP榜单!A:A,SMALL(IF(联盟系统DKP榜单!$B$2:$B$600="双生何梦",ROW($2:$600),603),ROW(联盟系统DKP榜单!A79)))&amp;""</f>
        <v xml:space="preserve">我是兔子哟   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 t="shared" si="5"/>
        <v>0</v>
      </c>
      <c r="F80" s="20">
        <f t="shared" si="7"/>
        <v>0</v>
      </c>
      <c r="G80" s="8">
        <f t="shared" si="6"/>
        <v>0</v>
      </c>
    </row>
    <row r="81" spans="1:7" ht="16.5">
      <c r="A81" s="9" t="str">
        <f t="array" ref="A81">INDEX(联盟系统DKP榜单!A:A,SMALL(IF(联盟系统DKP榜单!$B$2:$B$600="双生何梦",ROW($2:$600),603),ROW(联盟系统DKP榜单!A80)))&amp;""</f>
        <v xml:space="preserve">我很皮 </v>
      </c>
      <c r="B81" s="4">
        <f>VLOOKUP(A81,联盟系统DKP榜单!A$1:C$598,3,FALSE)+IF(ISNA(VLOOKUP(A81,历史结余DKP!A$1:B$599,2,0)),0,VLOOKUP(A81,历史结余DKP!A$1:B$599,2,0))</f>
        <v>100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 t="shared" si="5"/>
        <v>100</v>
      </c>
      <c r="F81" s="20">
        <f t="shared" si="7"/>
        <v>1</v>
      </c>
      <c r="G81" s="8">
        <f t="shared" si="6"/>
        <v>50</v>
      </c>
    </row>
    <row r="82" spans="1:7" ht="16.5">
      <c r="A82" s="9" t="str">
        <f t="array" ref="A82">INDEX(联盟系统DKP榜单!A:A,SMALL(IF(联盟系统DKP榜单!$B$2:$B$600="双生何梦",ROW($2:$600),603),ROW(联盟系统DKP榜单!A81)))&amp;""</f>
        <v xml:space="preserve">我家熊熊可萌了 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 t="shared" si="5"/>
        <v>0</v>
      </c>
      <c r="F82" s="20">
        <f t="shared" si="7"/>
        <v>0</v>
      </c>
      <c r="G82" s="8">
        <f t="shared" si="6"/>
        <v>0</v>
      </c>
    </row>
    <row r="83" spans="1:7" ht="16.5">
      <c r="A83" s="9" t="str">
        <f t="array" ref="A83">INDEX(联盟系统DKP榜单!A:A,SMALL(IF(联盟系统DKP榜单!$B$2:$B$600="双生何梦",ROW($2:$600),603),ROW(联盟系统DKP榜单!A82)))&amp;""</f>
        <v xml:space="preserve">慕瑾遥 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 t="shared" si="5"/>
        <v>0</v>
      </c>
      <c r="F83" s="20">
        <f t="shared" si="7"/>
        <v>0</v>
      </c>
      <c r="G83" s="8">
        <f t="shared" si="6"/>
        <v>0</v>
      </c>
    </row>
    <row r="84" spans="1:7" ht="16.5">
      <c r="A84" s="9" t="str">
        <f t="array" ref="A84">INDEX(联盟系统DKP榜单!A:A,SMALL(IF(联盟系统DKP榜单!$B$2:$B$600="双生何梦",ROW($2:$600),603),ROW(联盟系统DKP榜单!A83)))&amp;""</f>
        <v xml:space="preserve">惜玉挽轻裳   </v>
      </c>
      <c r="B84" s="4">
        <f>VLOOKUP(A84,联盟系统DKP榜单!A$1:C$598,3,FALSE)+IF(ISNA(VLOOKUP(A84,历史结余DKP!A$1:B$599,2,0)),0,VLOOKUP(A84,历史结余DKP!A$1:B$599,2,0))</f>
        <v>50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 t="shared" si="5"/>
        <v>50</v>
      </c>
      <c r="F84" s="20">
        <f t="shared" si="7"/>
        <v>0.01</v>
      </c>
      <c r="G84" s="8">
        <f t="shared" si="6"/>
        <v>34</v>
      </c>
    </row>
    <row r="85" spans="1:7" ht="16.5">
      <c r="A85" s="9" t="str">
        <f t="array" ref="A85">INDEX(联盟系统DKP榜单!A:A,SMALL(IF(联盟系统DKP榜单!$B$2:$B$600="双生何梦",ROW($2:$600),603),ROW(联盟系统DKP榜单!A84)))&amp;""</f>
        <v xml:space="preserve">恶钙  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 t="shared" si="5"/>
        <v>0</v>
      </c>
      <c r="F85" s="20">
        <f t="shared" si="7"/>
        <v>0</v>
      </c>
      <c r="G85" s="8">
        <f t="shared" si="6"/>
        <v>0</v>
      </c>
    </row>
    <row r="86" spans="1:7" ht="16.5">
      <c r="A86" s="9" t="str">
        <f t="array" ref="A86">INDEX(联盟系统DKP榜单!A:A,SMALL(IF(联盟系统DKP榜单!$B$2:$B$600="双生何梦",ROW($2:$600),603),ROW(联盟系统DKP榜单!A85)))&amp;""</f>
        <v xml:space="preserve">张灵风 </v>
      </c>
      <c r="B86" s="4">
        <f>VLOOKUP(A86,联盟系统DKP榜单!A$1:C$598,3,FALSE)+IF(ISNA(VLOOKUP(A86,历史结余DKP!A$1:B$599,2,0)),0,VLOOKUP(A86,历史结余DKP!A$1:B$599,2,0))</f>
        <v>60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 t="shared" si="5"/>
        <v>60</v>
      </c>
      <c r="F86" s="20">
        <f t="shared" si="7"/>
        <v>0.01</v>
      </c>
      <c r="G86" s="8">
        <f t="shared" si="6"/>
        <v>44</v>
      </c>
    </row>
    <row r="87" spans="1:7" ht="16.5">
      <c r="A87" s="9" t="str">
        <f t="array" ref="A87">INDEX(联盟系统DKP榜单!A:A,SMALL(IF(联盟系统DKP榜单!$B$2:$B$600="双生何梦",ROW($2:$600),603),ROW(联盟系统DKP榜单!A86)))&amp;""</f>
        <v xml:space="preserve">幻月影清怜   </v>
      </c>
      <c r="B87" s="4">
        <f>VLOOKUP(A87,联盟系统DKP榜单!A$1:C$598,3,FALSE)+IF(ISNA(VLOOKUP(A87,历史结余DKP!A$1:B$599,2,0)),0,VLOOKUP(A87,历史结余DKP!A$1:B$599,2,0))</f>
        <v>100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 t="shared" si="5"/>
        <v>100</v>
      </c>
      <c r="F87" s="20">
        <f t="shared" si="7"/>
        <v>1</v>
      </c>
      <c r="G87" s="8">
        <f t="shared" si="6"/>
        <v>50</v>
      </c>
    </row>
    <row r="88" spans="1:7" ht="16.5">
      <c r="A88" s="9" t="str">
        <f t="array" ref="A88">INDEX(联盟系统DKP榜单!A:A,SMALL(IF(联盟系统DKP榜单!$B$2:$B$600="双生何梦",ROW($2:$600),603),ROW(联盟系统DKP榜单!A87)))&amp;""</f>
        <v xml:space="preserve">希希希丶汐   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 t="shared" si="5"/>
        <v>0</v>
      </c>
      <c r="F88" s="20">
        <f t="shared" si="7"/>
        <v>0</v>
      </c>
      <c r="G88" s="8">
        <f t="shared" si="6"/>
        <v>0</v>
      </c>
    </row>
    <row r="89" spans="1:7" ht="16.5">
      <c r="A89" s="9" t="str">
        <f t="array" ref="A89">INDEX(联盟系统DKP榜单!A:A,SMALL(IF(联盟系统DKP榜单!$B$2:$B$600="双生何梦",ROW($2:$600),603),ROW(联盟系统DKP榜单!A88)))&amp;""</f>
        <v xml:space="preserve">师傅师傅我来了 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 t="shared" si="5"/>
        <v>0</v>
      </c>
      <c r="F89" s="20">
        <f t="shared" si="7"/>
        <v>0</v>
      </c>
      <c r="G89" s="8">
        <f t="shared" si="6"/>
        <v>0</v>
      </c>
    </row>
    <row r="90" spans="1:7" ht="16.5">
      <c r="A90" s="9" t="str">
        <f t="array" ref="A90">INDEX(联盟系统DKP榜单!A:A,SMALL(IF(联盟系统DKP榜单!$B$2:$B$600="双生何梦",ROW($2:$600),603),ROW(联盟系统DKP榜单!A89)))&amp;""</f>
        <v>小丑呵呵</v>
      </c>
      <c r="B90" s="4">
        <f>VLOOKUP(A90,联盟系统DKP榜单!A$1:C$598,3,FALSE)+IF(ISNA(VLOOKUP(A90,历史结余DKP!A$1:B$599,2,0)),0,VLOOKUP(A90,历史结余DKP!A$1:B$599,2,0))</f>
        <v>136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 t="shared" si="5"/>
        <v>136</v>
      </c>
      <c r="F90" s="20">
        <f t="shared" si="7"/>
        <v>2</v>
      </c>
      <c r="G90" s="8">
        <f t="shared" si="6"/>
        <v>36</v>
      </c>
    </row>
    <row r="91" spans="1:7" ht="16.5">
      <c r="A91" s="9" t="str">
        <f t="array" ref="A91">INDEX(联盟系统DKP榜单!A:A,SMALL(IF(联盟系统DKP榜单!$B$2:$B$600="双生何梦",ROW($2:$600),603),ROW(联盟系统DKP榜单!A90)))&amp;""</f>
        <v xml:space="preserve">守护锋 </v>
      </c>
      <c r="B91" s="4">
        <f>VLOOKUP(A91,联盟系统DKP榜单!A$1:C$598,3,FALSE)+IF(ISNA(VLOOKUP(A91,历史结余DKP!A$1:B$599,2,0)),0,VLOOKUP(A91,历史结余DKP!A$1:B$599,2,0))</f>
        <v>15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 t="shared" si="5"/>
        <v>15</v>
      </c>
      <c r="F91" s="20">
        <f t="shared" si="7"/>
        <v>0</v>
      </c>
      <c r="G91" s="8">
        <f t="shared" si="6"/>
        <v>15</v>
      </c>
    </row>
    <row r="92" spans="1:7" ht="16.5">
      <c r="A92" s="9" t="str">
        <f t="array" ref="A92">INDEX(联盟系统DKP榜单!A:A,SMALL(IF(联盟系统DKP榜单!$B$2:$B$600="双生何梦",ROW($2:$600),603),ROW(联盟系统DKP榜单!A91)))&amp;""</f>
        <v>威武豆豆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 t="shared" si="5"/>
        <v>0</v>
      </c>
      <c r="F92" s="20">
        <f t="shared" si="7"/>
        <v>0</v>
      </c>
      <c r="G92" s="8">
        <f t="shared" si="6"/>
        <v>0</v>
      </c>
    </row>
    <row r="93" spans="1:7" ht="16.5">
      <c r="A93" s="9" t="str">
        <f t="array" ref="A93">INDEX(联盟系统DKP榜单!A:A,SMALL(IF(联盟系统DKP榜单!$B$2:$B$600="双生何梦",ROW($2:$600),603),ROW(联盟系统DKP榜单!A92)))&amp;""</f>
        <v xml:space="preserve">太白洗衣液   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 t="shared" si="5"/>
        <v>0</v>
      </c>
      <c r="F93" s="20">
        <f t="shared" si="7"/>
        <v>0</v>
      </c>
      <c r="G93" s="8">
        <f t="shared" si="6"/>
        <v>0</v>
      </c>
    </row>
    <row r="94" spans="1:7" ht="16.5">
      <c r="A94" s="9" t="str">
        <f t="array" ref="A94">INDEX(联盟系统DKP榜单!A:A,SMALL(IF(联盟系统DKP榜单!$B$2:$B$600="双生何梦",ROW($2:$600),603),ROW(联盟系统DKP榜单!A93)))&amp;""</f>
        <v>太极魔尊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 t="shared" si="5"/>
        <v>0</v>
      </c>
      <c r="F94" s="20">
        <f t="shared" si="7"/>
        <v>0</v>
      </c>
      <c r="G94" s="8">
        <f t="shared" si="6"/>
        <v>0</v>
      </c>
    </row>
    <row r="95" spans="1:7" ht="16.5">
      <c r="A95" s="9" t="str">
        <f t="array" ref="A95">INDEX(联盟系统DKP榜单!A:A,SMALL(IF(联盟系统DKP榜单!$B$2:$B$600="双生何梦",ROW($2:$600),603),ROW(联盟系统DKP榜单!A94)))&amp;""</f>
        <v xml:space="preserve">太子彬 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 t="shared" si="5"/>
        <v>0</v>
      </c>
      <c r="F95" s="20">
        <f t="shared" si="7"/>
        <v>0</v>
      </c>
      <c r="G95" s="8">
        <f t="shared" si="6"/>
        <v>0</v>
      </c>
    </row>
    <row r="96" spans="1:7" ht="16.5">
      <c r="A96" s="9" t="str">
        <f t="array" ref="A96">INDEX(联盟系统DKP榜单!A:A,SMALL(IF(联盟系统DKP榜单!$B$2:$B$600="双生何梦",ROW($2:$600),603),ROW(联盟系统DKP榜单!A95)))&amp;""</f>
        <v xml:space="preserve">天命风流八荒  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 t="shared" si="5"/>
        <v>0</v>
      </c>
      <c r="F96" s="20">
        <f t="shared" si="7"/>
        <v>0</v>
      </c>
      <c r="G96" s="8">
        <f t="shared" si="6"/>
        <v>0</v>
      </c>
    </row>
    <row r="97" spans="1:7" ht="16.5">
      <c r="A97" s="9" t="str">
        <f t="array" ref="A97">INDEX(联盟系统DKP榜单!A:A,SMALL(IF(联盟系统DKP榜单!$B$2:$B$600="双生何梦",ROW($2:$600),603),ROW(联盟系统DKP榜单!A96)))&amp;""</f>
        <v>夜白衣</v>
      </c>
      <c r="B97" s="4">
        <f>VLOOKUP(A97,联盟系统DKP榜单!A$1:C$598,3,FALSE)+IF(ISNA(VLOOKUP(A97,历史结余DKP!A$1:B$599,2,0)),0,VLOOKUP(A97,历史结余DKP!A$1:B$599,2,0))</f>
        <v>327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40</v>
      </c>
      <c r="E97" s="20">
        <f t="shared" si="5"/>
        <v>367</v>
      </c>
      <c r="F97" s="20">
        <f t="shared" si="7"/>
        <v>6</v>
      </c>
      <c r="G97" s="8">
        <f t="shared" si="6"/>
        <v>67</v>
      </c>
    </row>
    <row r="98" spans="1:7" ht="16.5">
      <c r="A98" s="9" t="str">
        <f t="array" ref="A98">INDEX(联盟系统DKP榜单!A:A,SMALL(IF(联盟系统DKP榜单!$B$2:$B$600="双生何梦",ROW($2:$600),603),ROW(联盟系统DKP榜单!A97)))&amp;""</f>
        <v xml:space="preserve">夜无暗 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 t="shared" ref="E98:E129" si="8">SUM(B98:D98)</f>
        <v>0</v>
      </c>
      <c r="F98" s="20">
        <f t="shared" si="7"/>
        <v>0</v>
      </c>
      <c r="G98" s="8">
        <f t="shared" ref="G98:G129" si="9"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INDEX(联盟系统DKP榜单!A:A,SMALL(IF(联盟系统DKP榜单!$B$2:$B$600="双生何梦",ROW($2:$600),603),ROW(联盟系统DKP榜单!A98)))&amp;""</f>
        <v>墨韵玄风</v>
      </c>
      <c r="B99" s="4">
        <f>VLOOKUP(A99,联盟系统DKP榜单!A$1:C$598,3,FALSE)+IF(ISNA(VLOOKUP(A99,历史结余DKP!A$1:B$599,2,0)),0,VLOOKUP(A99,历史结余DKP!A$1:B$599,2,0))</f>
        <v>6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 t="shared" si="8"/>
        <v>6</v>
      </c>
      <c r="F99" s="20">
        <f t="shared" si="7"/>
        <v>0</v>
      </c>
      <c r="G99" s="8">
        <f t="shared" si="9"/>
        <v>6</v>
      </c>
    </row>
    <row r="100" spans="1:7" ht="16.5">
      <c r="A100" s="9" t="str">
        <f t="array" ref="A100">INDEX(联盟系统DKP榜单!A:A,SMALL(IF(联盟系统DKP榜单!$B$2:$B$600="双生何梦",ROW($2:$600),603),ROW(联盟系统DKP榜单!A99)))&amp;""</f>
        <v xml:space="preserve">墨語丶 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 t="shared" si="8"/>
        <v>0</v>
      </c>
      <c r="F100" s="20">
        <f t="shared" si="7"/>
        <v>0</v>
      </c>
      <c r="G100" s="8">
        <f t="shared" si="9"/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INDEX(联盟系统DKP榜单!A:A,SMALL(IF(联盟系统DKP榜单!$B$2:$B$600="双生何梦",ROW($2:$600),603),ROW(联盟系统DKP榜单!A100)))&amp;""</f>
        <v xml:space="preserve">墨薰言 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 t="shared" si="8"/>
        <v>0</v>
      </c>
      <c r="F101" s="20">
        <f t="shared" si="7"/>
        <v>0</v>
      </c>
      <c r="G101" s="8">
        <f t="shared" si="9"/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INDEX(联盟系统DKP榜单!A:A,SMALL(IF(联盟系统DKP榜单!$B$2:$B$600="双生何梦",ROW($2:$600),603),ROW(联盟系统DKP榜单!A101)))&amp;""</f>
        <v xml:space="preserve">墨萧炎 </v>
      </c>
      <c r="B102" s="4">
        <f>VLOOKUP(A102,联盟系统DKP榜单!A$1:C$598,3,FALSE)+IF(ISNA(VLOOKUP(A102,历史结余DKP!A$1:B$599,2,0)),0,VLOOKUP(A102,历史结余DKP!A$1:B$599,2,0))</f>
        <v>50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 t="shared" si="8"/>
        <v>50</v>
      </c>
      <c r="F102" s="20">
        <f t="shared" si="7"/>
        <v>0.01</v>
      </c>
      <c r="G102" s="8">
        <f t="shared" si="9"/>
        <v>34</v>
      </c>
    </row>
    <row r="103" spans="1:7" ht="16.5">
      <c r="A103" s="9" t="str">
        <f t="array" ref="A103">INDEX(联盟系统DKP榜单!A:A,SMALL(IF(联盟系统DKP榜单!$B$2:$B$600="双生何梦",ROW($2:$600),603),ROW(联盟系统DKP榜单!A102)))&amp;""</f>
        <v xml:space="preserve">回头我就在身后 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 t="shared" si="8"/>
        <v>0</v>
      </c>
      <c r="F103" s="20">
        <f t="shared" si="7"/>
        <v>0</v>
      </c>
      <c r="G103" s="8">
        <f t="shared" si="9"/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INDEX(联盟系统DKP榜单!A:A,SMALL(IF(联盟系统DKP榜单!$B$2:$B$600="双生何梦",ROW($2:$600),603),ROW(联盟系统DKP榜单!A103)))&amp;""</f>
        <v xml:space="preserve">————嘤嘤嘤 </v>
      </c>
      <c r="B104" s="4">
        <f>VLOOKUP(A104,联盟系统DKP榜单!A$1:C$598,3,FALSE)+IF(ISNA(VLOOKUP(A104,历史结余DKP!A$1:B$599,2,0)),0,VLOOKUP(A104,历史结余DKP!A$1:B$599,2,0))</f>
        <v>40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 t="shared" si="8"/>
        <v>40</v>
      </c>
      <c r="F104" s="20">
        <f t="shared" si="7"/>
        <v>0.01</v>
      </c>
      <c r="G104" s="8">
        <f t="shared" si="9"/>
        <v>24</v>
      </c>
    </row>
    <row r="105" spans="1:7" ht="16.5">
      <c r="A105" s="9" t="str">
        <f t="array" ref="A105">INDEX(联盟系统DKP榜单!A:A,SMALL(IF(联盟系统DKP榜单!$B$2:$B$600="双生何梦",ROW($2:$600),603),ROW(联盟系统DKP榜单!A104)))&amp;""</f>
        <v>唐刀锋芒</v>
      </c>
      <c r="B105" s="4">
        <f>VLOOKUP(A105,联盟系统DKP榜单!A$1:C$598,3,FALSE)+IF(ISNA(VLOOKUP(A105,历史结余DKP!A$1:B$599,2,0)),0,VLOOKUP(A105,历史结余DKP!A$1:B$599,2,0))</f>
        <v>24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 t="shared" si="8"/>
        <v>24</v>
      </c>
      <c r="F105" s="20">
        <f t="shared" si="7"/>
        <v>0.01</v>
      </c>
      <c r="G105" s="8">
        <f t="shared" si="9"/>
        <v>8</v>
      </c>
    </row>
    <row r="106" spans="1:7" ht="16.5">
      <c r="A106" s="9" t="str">
        <f t="array" ref="A106">INDEX(联盟系统DKP榜单!A:A,SMALL(IF(联盟系统DKP榜单!$B$2:$B$600="双生何梦",ROW($2:$600),603),ROW(联盟系统DKP榜单!A105)))&amp;""</f>
        <v>咸鱼天香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 t="shared" si="8"/>
        <v>0</v>
      </c>
      <c r="F106" s="20">
        <f t="shared" si="7"/>
        <v>0</v>
      </c>
      <c r="G106" s="8">
        <f t="shared" si="9"/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INDEX(联盟系统DKP榜单!A:A,SMALL(IF(联盟系统DKP榜单!$B$2:$B$600="双生何梦",ROW($2:$600),603),ROW(联盟系统DKP榜单!A106)))&amp;""</f>
        <v xml:space="preserve">叶簌竹箫声   </v>
      </c>
      <c r="B107" s="4">
        <f>VLOOKUP(A107,联盟系统DKP榜单!A$1:C$598,3,FALSE)+IF(ISNA(VLOOKUP(A107,历史结余DKP!A$1:B$599,2,0)),0,VLOOKUP(A107,历史结余DKP!A$1:B$599,2,0))</f>
        <v>20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 t="shared" si="8"/>
        <v>20</v>
      </c>
      <c r="F107" s="20">
        <f t="shared" si="7"/>
        <v>0.01</v>
      </c>
      <c r="G107" s="8">
        <f t="shared" si="9"/>
        <v>4</v>
      </c>
    </row>
    <row r="108" spans="1:7" ht="16.5">
      <c r="A108" s="9" t="str">
        <f t="array" ref="A108">INDEX(联盟系统DKP榜单!A:A,SMALL(IF(联盟系统DKP榜单!$B$2:$B$600="双生何梦",ROW($2:$600),603),ROW(联盟系统DKP榜单!A107)))&amp;""</f>
        <v xml:space="preserve">叶天簌 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 t="shared" si="8"/>
        <v>0</v>
      </c>
      <c r="F108" s="20">
        <f t="shared" si="7"/>
        <v>0</v>
      </c>
      <c r="G108" s="8">
        <f t="shared" si="9"/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INDEX(联盟系统DKP榜单!A:A,SMALL(IF(联盟系统DKP榜单!$B$2:$B$600="双生何梦",ROW($2:$600),603),ROW(联盟系统DKP榜单!A108)))&amp;""</f>
        <v>口味太怪</v>
      </c>
      <c r="B109" s="4">
        <f>VLOOKUP(A109,联盟系统DKP榜单!A$1:C$598,3,FALSE)+IF(ISNA(VLOOKUP(A109,历史结余DKP!A$1:B$599,2,0)),0,VLOOKUP(A109,历史结余DKP!A$1:B$599,2,0))</f>
        <v>143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60</v>
      </c>
      <c r="E109" s="20">
        <f t="shared" si="8"/>
        <v>203</v>
      </c>
      <c r="F109" s="20">
        <f t="shared" si="7"/>
        <v>3</v>
      </c>
      <c r="G109" s="8">
        <f t="shared" si="9"/>
        <v>53</v>
      </c>
    </row>
    <row r="110" spans="1:7" ht="16.5">
      <c r="A110" s="9" t="str">
        <f t="array" ref="A110">INDEX(联盟系统DKP榜单!A:A,SMALL(IF(联盟系统DKP榜单!$B$2:$B$600="双生何梦",ROW($2:$600),603),ROW(联盟系统DKP榜单!A109)))&amp;""</f>
        <v xml:space="preserve">南邦佳人呀   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 t="shared" si="8"/>
        <v>0</v>
      </c>
      <c r="F110" s="20">
        <f t="shared" si="7"/>
        <v>0</v>
      </c>
      <c r="G110" s="8">
        <f t="shared" si="9"/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INDEX(联盟系统DKP榜单!A:A,SMALL(IF(联盟系统DKP榜单!$B$2:$B$600="双生何梦",ROW($2:$600),603),ROW(联盟系统DKP榜单!A110)))&amp;""</f>
        <v xml:space="preserve">半月梨花带春风 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 t="shared" si="8"/>
        <v>0</v>
      </c>
      <c r="F111" s="20">
        <f t="shared" si="7"/>
        <v>0</v>
      </c>
      <c r="G111" s="8">
        <f t="shared" si="9"/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INDEX(联盟系统DKP榜单!A:A,SMALL(IF(联盟系统DKP榜单!$B$2:$B$600="双生何梦",ROW($2:$600),603),ROW(联盟系统DKP榜单!A111)))&amp;""</f>
        <v>半夏乄言</v>
      </c>
      <c r="B112" s="4">
        <f>VLOOKUP(A112,联盟系统DKP榜单!A$1:C$598,3,FALSE)+IF(ISNA(VLOOKUP(A112,历史结余DKP!A$1:B$599,2,0)),0,VLOOKUP(A112,历史结余DKP!A$1:B$599,2,0))</f>
        <v>128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 t="shared" si="8"/>
        <v>128</v>
      </c>
      <c r="F112" s="20">
        <f t="shared" si="7"/>
        <v>2</v>
      </c>
      <c r="G112" s="8">
        <f t="shared" si="9"/>
        <v>28</v>
      </c>
    </row>
    <row r="113" spans="1:7" ht="16.5">
      <c r="A113" s="9" t="str">
        <f t="array" ref="A113">INDEX(联盟系统DKP榜单!A:A,SMALL(IF(联盟系统DKP榜单!$B$2:$B$600="双生何梦",ROW($2:$600),603),ROW(联盟系统DKP榜单!A112)))&amp;""</f>
        <v>医官柚子</v>
      </c>
      <c r="B113" s="4">
        <f>VLOOKUP(A113,联盟系统DKP榜单!A$1:C$598,3,FALSE)+IF(ISNA(VLOOKUP(A113,历史结余DKP!A$1:B$599,2,0)),0,VLOOKUP(A113,历史结余DKP!A$1:B$599,2,0))</f>
        <v>272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 t="shared" si="8"/>
        <v>272</v>
      </c>
      <c r="F113" s="20">
        <f t="shared" si="7"/>
        <v>5</v>
      </c>
      <c r="G113" s="8">
        <f t="shared" si="9"/>
        <v>22</v>
      </c>
    </row>
    <row r="114" spans="1:7" ht="16.5">
      <c r="A114" s="9" t="str">
        <f t="array" ref="A114">INDEX(联盟系统DKP榜单!A:A,SMALL(IF(联盟系统DKP榜单!$B$2:$B$600="双生何梦",ROW($2:$600),603),ROW(联盟系统DKP榜单!A113)))&amp;""</f>
        <v xml:space="preserve">勿违心 </v>
      </c>
      <c r="B114" s="4">
        <f>VLOOKUP(A114,联盟系统DKP榜单!A$1:C$598,3,FALSE)+IF(ISNA(VLOOKUP(A114,历史结余DKP!A$1:B$599,2,0)),0,VLOOKUP(A114,历史结余DKP!A$1:B$599,2,0))</f>
        <v>50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 t="shared" si="8"/>
        <v>50</v>
      </c>
      <c r="F114" s="20">
        <f t="shared" si="7"/>
        <v>0.01</v>
      </c>
      <c r="G114" s="8">
        <f t="shared" si="9"/>
        <v>34</v>
      </c>
    </row>
    <row r="115" spans="1:7" ht="16.5">
      <c r="A115" s="9" t="str">
        <f t="array" ref="A115">INDEX(联盟系统DKP榜单!A:A,SMALL(IF(联盟系统DKP榜单!$B$2:$B$600="双生何梦",ROW($2:$600),603),ROW(联盟系统DKP榜单!A114)))&amp;""</f>
        <v xml:space="preserve">剑惜玉 </v>
      </c>
      <c r="B115" s="4">
        <f>VLOOKUP(A115,联盟系统DKP榜单!A$1:C$598,3,FALSE)+IF(ISNA(VLOOKUP(A115,历史结余DKP!A$1:B$599,2,0)),0,VLOOKUP(A115,历史结余DKP!A$1:B$599,2,0))</f>
        <v>120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 t="shared" si="8"/>
        <v>120</v>
      </c>
      <c r="F115" s="20">
        <f t="shared" si="7"/>
        <v>2</v>
      </c>
      <c r="G115" s="8">
        <f t="shared" si="9"/>
        <v>20</v>
      </c>
    </row>
    <row r="116" spans="1:7" ht="16.5">
      <c r="A116" s="9" t="str">
        <f t="array" ref="A116">INDEX(联盟系统DKP榜单!A:A,SMALL(IF(联盟系统DKP榜单!$B$2:$B$600="双生何梦",ROW($2:$600),603),ROW(联盟系统DKP榜单!A115)))&amp;""</f>
        <v xml:space="preserve">别碰我的葫芦  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 t="shared" si="8"/>
        <v>0</v>
      </c>
      <c r="F116" s="20">
        <f t="shared" si="7"/>
        <v>0</v>
      </c>
      <c r="G116" s="8">
        <f t="shared" si="9"/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INDEX(联盟系统DKP榜单!A:A,SMALL(IF(联盟系统DKP榜单!$B$2:$B$600="双生何梦",ROW($2:$600),603),ROW(联盟系统DKP榜单!A116)))&amp;""</f>
        <v xml:space="preserve">凉山伯 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 t="shared" si="8"/>
        <v>0</v>
      </c>
      <c r="F117" s="20">
        <f t="shared" si="7"/>
        <v>0</v>
      </c>
      <c r="G117" s="8">
        <f t="shared" si="9"/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INDEX(联盟系统DKP榜单!A:A,SMALL(IF(联盟系统DKP榜单!$B$2:$B$600="双生何梦",ROW($2:$600),603),ROW(联盟系统DKP榜单!A117)))&amp;""</f>
        <v xml:space="preserve">冷沐瞳 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 t="shared" si="8"/>
        <v>0</v>
      </c>
      <c r="F118" s="20">
        <f t="shared" si="7"/>
        <v>0</v>
      </c>
      <c r="G118" s="8">
        <f t="shared" si="9"/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INDEX(联盟系统DKP榜单!A:A,SMALL(IF(联盟系统DKP榜单!$B$2:$B$600="双生何梦",ROW($2:$600),603),ROW(联盟系统DKP榜单!A118)))&amp;""</f>
        <v xml:space="preserve">冬眠的团子   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 t="shared" si="8"/>
        <v>0</v>
      </c>
      <c r="F119" s="20">
        <f t="shared" si="7"/>
        <v>0</v>
      </c>
      <c r="G119" s="8">
        <f t="shared" si="9"/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INDEX(联盟系统DKP榜单!A:A,SMALL(IF(联盟系统DKP榜单!$B$2:$B$600="双生何梦",ROW($2:$600),603),ROW(联盟系统DKP榜单!A119)))&amp;""</f>
        <v xml:space="preserve">再见是否红着脸 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 t="shared" si="8"/>
        <v>0</v>
      </c>
      <c r="F120" s="20">
        <f t="shared" si="7"/>
        <v>0</v>
      </c>
      <c r="G120" s="8">
        <f t="shared" si="9"/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INDEX(联盟系统DKP榜单!A:A,SMALL(IF(联盟系统DKP榜单!$B$2:$B$600="双生何梦",ROW($2:$600),603),ROW(联盟系统DKP榜单!A120)))&amp;""</f>
        <v>傅鸡雪z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 t="shared" si="8"/>
        <v>0</v>
      </c>
      <c r="F121" s="20">
        <f t="shared" si="7"/>
        <v>0</v>
      </c>
      <c r="G121" s="8">
        <f t="shared" si="9"/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INDEX(联盟系统DKP榜单!A:A,SMALL(IF(联盟系统DKP榜单!$B$2:$B$600="双生何梦",ROW($2:$600),603),ROW(联盟系统DKP榜单!A121)))&amp;""</f>
        <v xml:space="preserve">你的柔情那么美 </v>
      </c>
      <c r="B122" s="4">
        <f>VLOOKUP(A122,联盟系统DKP榜单!A$1:C$598,3,FALSE)+IF(ISNA(VLOOKUP(A122,历史结余DKP!A$1:B$599,2,0)),0,VLOOKUP(A122,历史结余DKP!A$1:B$599,2,0))</f>
        <v>179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 t="shared" si="8"/>
        <v>179</v>
      </c>
      <c r="F122" s="20">
        <f t="shared" si="7"/>
        <v>3</v>
      </c>
      <c r="G122" s="8">
        <f t="shared" si="9"/>
        <v>29</v>
      </c>
    </row>
    <row r="123" spans="1:7" ht="16.5">
      <c r="A123" s="9" t="str">
        <f t="array" ref="A123">INDEX(联盟系统DKP榜单!A:A,SMALL(IF(联盟系统DKP榜单!$B$2:$B$600="双生何梦",ROW($2:$600),603),ROW(联盟系统DKP榜单!A122)))&amp;""</f>
        <v xml:space="preserve">从此弃武从医  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 t="shared" si="8"/>
        <v>0</v>
      </c>
      <c r="F123" s="20">
        <f t="shared" si="7"/>
        <v>0</v>
      </c>
      <c r="G123" s="8">
        <f t="shared" si="9"/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INDEX(联盟系统DKP榜单!A:A,SMALL(IF(联盟系统DKP榜单!$B$2:$B$600="双生何梦",ROW($2:$600),603),ROW(联盟系统DKP榜单!A123)))&amp;""</f>
        <v xml:space="preserve">乱世倾长歌   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 t="shared" si="8"/>
        <v>0</v>
      </c>
      <c r="F124" s="20">
        <f t="shared" si="7"/>
        <v>0</v>
      </c>
      <c r="G124" s="8">
        <f t="shared" si="9"/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INDEX(联盟系统DKP榜单!A:A,SMALL(IF(联盟系统DKP榜单!$B$2:$B$600="双生何梦",ROW($2:$600),603),ROW(联盟系统DKP榜单!A124)))&amp;""</f>
        <v xml:space="preserve">乔无念 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 t="shared" si="8"/>
        <v>0</v>
      </c>
      <c r="F125" s="20">
        <f t="shared" si="7"/>
        <v>0</v>
      </c>
      <c r="G125" s="8">
        <f t="shared" si="9"/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INDEX(联盟系统DKP榜单!A:A,SMALL(IF(联盟系统DKP榜单!$B$2:$B$600="双生何梦",ROW($2:$600),603),ROW(联盟系统DKP榜单!A125)))&amp;""</f>
        <v xml:space="preserve">丿几度度丶   </v>
      </c>
      <c r="B126" s="4">
        <f>VLOOKUP(A126,联盟系统DKP榜单!A$1:C$598,3,FALSE)+IF(ISNA(VLOOKUP(A126,历史结余DKP!A$1:B$599,2,0)),0,VLOOKUP(A126,历史结余DKP!A$1:B$599,2,0))</f>
        <v>40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 t="shared" si="8"/>
        <v>40</v>
      </c>
      <c r="F126" s="20">
        <f t="shared" si="7"/>
        <v>0.01</v>
      </c>
      <c r="G126" s="8">
        <f t="shared" si="9"/>
        <v>24</v>
      </c>
    </row>
    <row r="127" spans="1:7" ht="16.5">
      <c r="A127" s="9" t="str">
        <f t="array" ref="A127">INDEX(联盟系统DKP榜单!A:A,SMALL(IF(联盟系统DKP榜单!$B$2:$B$600="双生何梦",ROW($2:$600),603),ROW(联盟系统DKP榜单!A126)))&amp;""</f>
        <v xml:space="preserve">丶神楽 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 t="shared" si="8"/>
        <v>0</v>
      </c>
      <c r="F127" s="20">
        <f t="shared" si="7"/>
        <v>0</v>
      </c>
      <c r="G127" s="8">
        <f t="shared" si="9"/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INDEX(联盟系统DKP榜单!A:A,SMALL(IF(联盟系统DKP榜单!$B$2:$B$600="双生何梦",ROW($2:$600),603),ROW(联盟系统DKP榜单!A127)))&amp;""</f>
        <v xml:space="preserve">丶淡衣 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 t="shared" si="8"/>
        <v>0</v>
      </c>
      <c r="F128" s="20">
        <f t="shared" si="7"/>
        <v>0</v>
      </c>
      <c r="G128" s="8">
        <f t="shared" si="9"/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INDEX(联盟系统DKP榜单!A:A,SMALL(IF(联盟系统DKP榜单!$B$2:$B$600="双生何梦",ROW($2:$600),603),ROW(联盟系统DKP榜单!A128)))&amp;""</f>
        <v xml:space="preserve">丶忍野咩咩   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 t="shared" si="8"/>
        <v>0</v>
      </c>
      <c r="F129" s="20">
        <f t="shared" si="7"/>
        <v>0</v>
      </c>
      <c r="G129" s="8">
        <f t="shared" si="9"/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INDEX(联盟系统DKP榜单!A:A,SMALL(IF(联盟系统DKP榜单!$B$2:$B$600="双生何梦",ROW($2:$600),603),ROW(联盟系统DKP榜单!A129)))&amp;""</f>
        <v xml:space="preserve">丱丱丱 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 t="shared" ref="E130:E142" si="10">SUM(B130:D130)</f>
        <v>0</v>
      </c>
      <c r="F130" s="20">
        <f t="shared" si="7"/>
        <v>0</v>
      </c>
      <c r="G130" s="8">
        <f t="shared" ref="G130:G142" si="11"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INDEX(联盟系统DKP榜单!A:A,SMALL(IF(联盟系统DKP榜单!$B$2:$B$600="双生何梦",ROW($2:$600),603),ROW(联盟系统DKP榜单!A130)))&amp;""</f>
        <v>东宫少微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 t="shared" si="10"/>
        <v>0</v>
      </c>
      <c r="F131" s="20">
        <f t="shared" ref="F131:F149" si="12">IF(ISNA(E131),0,IF(AND(E131&gt;15,E131&lt;66),0.01,IF(E131&gt;316,6,ROUNDDOWN((E131-16)/50,0))))</f>
        <v>0</v>
      </c>
      <c r="G131" s="8">
        <f t="shared" si="11"/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INDEX(联盟系统DKP榜单!A:A,SMALL(IF(联盟系统DKP榜单!$B$2:$B$600="双生何梦",ROW($2:$600),603),ROW(联盟系统DKP榜单!A131)))&amp;""</f>
        <v xml:space="preserve">丐帮金鹏长老  </v>
      </c>
      <c r="B132" s="4">
        <f>VLOOKUP(A132,联盟系统DKP榜单!A$1:C$598,3,FALSE)+IF(ISNA(VLOOKUP(A132,历史结余DKP!A$1:B$599,2,0)),0,VLOOKUP(A132,历史结余DKP!A$1:B$599,2,0))</f>
        <v>5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 t="shared" si="10"/>
        <v>5</v>
      </c>
      <c r="F132" s="20">
        <f t="shared" si="12"/>
        <v>0</v>
      </c>
      <c r="G132" s="8">
        <f t="shared" si="11"/>
        <v>5</v>
      </c>
    </row>
    <row r="133" spans="1:7" ht="16.5">
      <c r="A133" s="9" t="str">
        <f t="array" ref="A133">INDEX(联盟系统DKP榜单!A:A,SMALL(IF(联盟系统DKP榜单!$B$2:$B$600="双生何梦",ROW($2:$600),603),ROW(联盟系统DKP榜单!A132)))&amp;""</f>
        <v xml:space="preserve">丐帮汪剑通   </v>
      </c>
      <c r="B133" s="4">
        <f>VLOOKUP(A133,联盟系统DKP榜单!A$1:C$598,3,FALSE)+IF(ISNA(VLOOKUP(A133,历史结余DKP!A$1:B$599,2,0)),0,VLOOKUP(A133,历史结余DKP!A$1:B$599,2,0))</f>
        <v>40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 t="shared" si="10"/>
        <v>40</v>
      </c>
      <c r="F133" s="20">
        <f t="shared" si="12"/>
        <v>0.01</v>
      </c>
      <c r="G133" s="8">
        <f t="shared" si="11"/>
        <v>24</v>
      </c>
    </row>
    <row r="134" spans="1:7" ht="16.5">
      <c r="A134" s="9" t="str">
        <f t="array" ref="A134">INDEX(联盟系统DKP榜单!A:A,SMALL(IF(联盟系统DKP榜单!$B$2:$B$600="双生何梦",ROW($2:$600),603),ROW(联盟系统DKP榜单!A133)))&amp;""</f>
        <v xml:space="preserve">不厌此山薇   </v>
      </c>
      <c r="B134" s="4">
        <f>VLOOKUP(A134,联盟系统DKP榜单!A$1:C$598,3,FALSE)+IF(ISNA(VLOOKUP(A134,历史结余DKP!A$1:B$599,2,0)),0,VLOOKUP(A134,历史结余DKP!A$1:B$599,2,0))</f>
        <v>180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 t="shared" si="10"/>
        <v>180</v>
      </c>
      <c r="F134" s="20">
        <f t="shared" si="12"/>
        <v>3</v>
      </c>
      <c r="G134" s="8">
        <f t="shared" si="11"/>
        <v>30</v>
      </c>
    </row>
    <row r="135" spans="1:7" ht="16.5">
      <c r="A135" s="9" t="str">
        <f t="array" ref="A135">INDEX(联盟系统DKP榜单!A:A,SMALL(IF(联盟系统DKP榜单!$B$2:$B$600="双生何梦",ROW($2:$600),603),ROW(联盟系统DKP榜单!A134)))&amp;""</f>
        <v>上的讲话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 t="shared" si="10"/>
        <v>0</v>
      </c>
      <c r="F135" s="20">
        <f t="shared" si="12"/>
        <v>0</v>
      </c>
      <c r="G135" s="8">
        <f t="shared" si="11"/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INDEX(联盟系统DKP榜单!A:A,SMALL(IF(联盟系统DKP榜单!$B$2:$B$600="双生何梦",ROW($2:$600),603),ROW(联盟系统DKP榜单!A135)))&amp;""</f>
        <v xml:space="preserve">小怪兽   </v>
      </c>
      <c r="B136" s="4">
        <f>VLOOKUP(A136,联盟系统DKP榜单!A$1:C$598,3,FALSE)+IF(ISNA(VLOOKUP(A136,历史结余DKP!A$1:B$599,2,0)),0,VLOOKUP(A136,历史结余DKP!A$1:B$599,2,0))</f>
        <v>40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 t="shared" si="10"/>
        <v>40</v>
      </c>
      <c r="F136" s="20">
        <f t="shared" si="12"/>
        <v>0.01</v>
      </c>
      <c r="G136" s="8">
        <f t="shared" si="11"/>
        <v>24</v>
      </c>
    </row>
    <row r="137" spans="1:7" ht="16.5">
      <c r="A137" s="9" t="str">
        <f t="array" ref="A137">INDEX(联盟系统DKP榜单!A:A,SMALL(IF(联盟系统DKP榜单!$B$2:$B$600="双生何梦",ROW($2:$600),603),ROW(联盟系统DKP榜单!A136)))&amp;""</f>
        <v xml:space="preserve">奥特曼   </v>
      </c>
      <c r="B137" s="4">
        <f>VLOOKUP(A137,联盟系统DKP榜单!A$1:C$598,3,FALSE)+IF(ISNA(VLOOKUP(A137,历史结余DKP!A$1:B$599,2,0)),0,VLOOKUP(A137,历史结余DKP!A$1:B$599,2,0))</f>
        <v>85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 t="shared" si="10"/>
        <v>85</v>
      </c>
      <c r="F137" s="20">
        <f t="shared" si="12"/>
        <v>1</v>
      </c>
      <c r="G137" s="8">
        <f t="shared" si="11"/>
        <v>35</v>
      </c>
    </row>
    <row r="138" spans="1:7" ht="16.5">
      <c r="A138" s="9" t="str">
        <f t="array" ref="A138">INDEX(联盟系统DKP榜单!A:A,SMALL(IF(联盟系统DKP榜单!$B$2:$B$600="双生何梦",ROW($2:$600),603),ROW(联盟系统DKP榜单!A137)))&amp;""</f>
        <v xml:space="preserve">い小萝卜头袄へ </v>
      </c>
      <c r="B138" s="4">
        <f>VLOOKUP(A138,联盟系统DKP榜单!A$1:C$598,3,FALSE)+IF(ISNA(VLOOKUP(A138,历史结余DKP!A$1:B$599,2,0)),0,VLOOKUP(A138,历史结余DKP!A$1:B$599,2,0))</f>
        <v>275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 t="shared" si="10"/>
        <v>275</v>
      </c>
      <c r="F138" s="20">
        <f t="shared" si="12"/>
        <v>5</v>
      </c>
      <c r="G138" s="8">
        <f t="shared" si="11"/>
        <v>25</v>
      </c>
    </row>
    <row r="139" spans="1:7" ht="16.5">
      <c r="A139" s="9" t="str">
        <f t="array" ref="A139">INDEX(联盟系统DKP榜单!A:A,SMALL(IF(联盟系统DKP榜单!$B$2:$B$600="双生何梦",ROW($2:$600),603),ROW(联盟系统DKP榜单!A138)))&amp;""</f>
        <v xml:space="preserve">FateScorpio             </v>
      </c>
      <c r="B139" s="4">
        <f>VLOOKUP(A139,联盟系统DKP榜单!A$1:C$598,3,FALSE)+IF(ISNA(VLOOKUP(A139,历史结余DKP!A$1:B$599,2,0)),0,VLOOKUP(A139,历史结余DKP!A$1:B$599,2,0))</f>
        <v>35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 t="shared" si="10"/>
        <v>35</v>
      </c>
      <c r="F139" s="20">
        <f t="shared" si="12"/>
        <v>0.01</v>
      </c>
      <c r="G139" s="8">
        <f t="shared" si="11"/>
        <v>19</v>
      </c>
    </row>
    <row r="140" spans="1:7" ht="16.5">
      <c r="A140" s="9" t="str">
        <f t="array" ref="A140">INDEX(联盟系统DKP榜单!A:A,SMALL(IF(联盟系统DKP榜单!$B$2:$B$600="双生何梦",ROW($2:$600),603),ROW(联盟系统DKP榜单!A139)))&amp;""</f>
        <v xml:space="preserve">FateLibra               </v>
      </c>
      <c r="B140" s="4">
        <f>VLOOKUP(A140,联盟系统DKP榜单!A$1:C$598,3,FALSE)+IF(ISNA(VLOOKUP(A140,历史结余DKP!A$1:B$599,2,0)),0,VLOOKUP(A140,历史结余DKP!A$1:B$599,2,0))</f>
        <v>30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 t="shared" si="10"/>
        <v>30</v>
      </c>
      <c r="F140" s="20">
        <f t="shared" si="12"/>
        <v>0.01</v>
      </c>
      <c r="G140" s="8">
        <f t="shared" si="11"/>
        <v>14</v>
      </c>
    </row>
    <row r="141" spans="1:7" ht="16.5">
      <c r="A141" s="9" t="str">
        <f t="array" ref="A141">INDEX(联盟系统DKP榜单!A:A,SMALL(IF(联盟系统DKP榜单!$B$2:$B$600="双生何梦",ROW($2:$600),603),ROW(联盟系统DKP榜单!A140)))&amp;""</f>
        <v xml:space="preserve">DayLight丶               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 t="shared" si="10"/>
        <v>0</v>
      </c>
      <c r="F141" s="20">
        <f t="shared" si="12"/>
        <v>0</v>
      </c>
      <c r="G141" s="8">
        <f t="shared" si="11"/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INDEX(联盟系统DKP榜单!A:A,SMALL(IF(联盟系统DKP榜单!$B$2:$B$600="双生何梦",ROW($2:$600),603),ROW(联盟系统DKP榜单!A141)))&amp;""</f>
        <v xml:space="preserve">❀❀長安゛   </v>
      </c>
      <c r="B142" s="4">
        <f>VLOOKUP(A142,联盟系统DKP榜单!A$1:C$598,3,FALSE)+IF(ISNA(VLOOKUP(A142,历史结余DKP!A$1:B$599,2,0)),0,VLOOKUP(A142,历史结余DKP!A$1:B$599,2,0))</f>
        <v>226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 t="shared" si="10"/>
        <v>226</v>
      </c>
      <c r="F142" s="20">
        <f t="shared" si="12"/>
        <v>4</v>
      </c>
      <c r="G142" s="8">
        <f t="shared" si="11"/>
        <v>26</v>
      </c>
    </row>
    <row r="143" spans="1:7" ht="16.5">
      <c r="A143" s="9" t="str">
        <f t="array" ref="A143">INDEX(联盟系统DKP榜单!A:A,SMALL(IF(联盟系统DKP榜单!$B$2:$B$600="双生何梦",ROW($2:$600),603),ROW(联盟系统DKP榜单!A142)))&amp;""</f>
        <v xml:space="preserve">❀❀❀喆侦探゛ </v>
      </c>
      <c r="B143" s="4">
        <f>VLOOKUP(A143,联盟系统DKP榜单!A$1:C$598,3,FALSE)+IF(ISNA(VLOOKUP(A143,历史结余DKP!A$1:B$599,2,0)),0,VLOOKUP(A143,历史结余DKP!A$1:B$599,2,0))</f>
        <v>25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 t="shared" ref="E143:E149" si="13">SUM(B143:D143)</f>
        <v>25</v>
      </c>
      <c r="F143" s="20">
        <f t="shared" si="12"/>
        <v>0.01</v>
      </c>
      <c r="G143" s="8">
        <f t="shared" ref="G143:G149" si="14">IF(F143=0.01,E143-16,E143-F143*50)</f>
        <v>9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 xml:space="preserve">、陌上看花   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 t="shared" si="13"/>
        <v>0</v>
      </c>
      <c r="F144" s="20">
        <f t="shared" si="12"/>
        <v>0</v>
      </c>
      <c r="G144" s="8">
        <f t="shared" si="14"/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42560</v>
      </c>
      <c r="D145" s="20">
        <f>20*COUNTIF('YY统计(掠夺+各类活动)'!A$2:M$150,$A145)</f>
        <v>36380</v>
      </c>
      <c r="E145" s="20" t="e">
        <f t="shared" si="13"/>
        <v>#N/A</v>
      </c>
      <c r="F145" s="20">
        <f t="shared" si="12"/>
        <v>0</v>
      </c>
      <c r="G145" s="8" t="e">
        <f t="shared" si="14"/>
        <v>#N/A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42560</v>
      </c>
      <c r="D146" s="20">
        <f>20*COUNTIF('YY统计(掠夺+各类活动)'!A$2:M$150,$A146)</f>
        <v>36380</v>
      </c>
      <c r="E146" s="20" t="e">
        <f t="shared" si="13"/>
        <v>#N/A</v>
      </c>
      <c r="F146" s="20">
        <f t="shared" si="12"/>
        <v>0</v>
      </c>
      <c r="G146" s="8" t="e">
        <f t="shared" si="14"/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42560</v>
      </c>
      <c r="D147" s="20">
        <f>20*COUNTIF('YY统计(掠夺+各类活动)'!A$2:M$150,$A147)</f>
        <v>36380</v>
      </c>
      <c r="E147" s="20" t="e">
        <f t="shared" si="13"/>
        <v>#N/A</v>
      </c>
      <c r="F147" s="20">
        <f t="shared" si="12"/>
        <v>0</v>
      </c>
      <c r="G147" s="8" t="e">
        <f t="shared" si="14"/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42560</v>
      </c>
      <c r="D148" s="20">
        <f>20*COUNTIF('YY统计(掠夺+各类活动)'!A$2:M$150,$A148)</f>
        <v>36380</v>
      </c>
      <c r="E148" s="20" t="e">
        <f t="shared" si="13"/>
        <v>#N/A</v>
      </c>
      <c r="F148" s="20">
        <f t="shared" si="12"/>
        <v>0</v>
      </c>
      <c r="G148" s="8" t="e">
        <f t="shared" si="14"/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42560</v>
      </c>
      <c r="D149" s="20">
        <f>20*COUNTIF('YY统计(掠夺+各类活动)'!A$2:M$150,$A149)</f>
        <v>36380</v>
      </c>
      <c r="E149" s="20" t="e">
        <f t="shared" si="13"/>
        <v>#N/A</v>
      </c>
      <c r="F149" s="20">
        <f t="shared" si="12"/>
        <v>0</v>
      </c>
      <c r="G149" s="8" t="e">
        <f t="shared" si="14"/>
        <v>#N/A</v>
      </c>
    </row>
  </sheetData>
  <sortState ref="A2:G142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test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0</v>
      </c>
    </row>
    <row r="2" spans="1:2">
      <c r="A2" s="8" t="str">
        <f>INDEX(联盟系统DKP榜单!A3:A$599,1)</f>
        <v xml:space="preserve">ゞ伦伦 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15</v>
      </c>
    </row>
    <row r="3" spans="1:2">
      <c r="A3" s="8" t="str">
        <f>INDEX(联盟系统DKP榜单!A4:A$599,1)</f>
        <v xml:space="preserve">龚鲁  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 xml:space="preserve">龙灬泉 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0</v>
      </c>
    </row>
    <row r="5" spans="1:2">
      <c r="A5" s="8" t="str">
        <f>INDEX(联盟系统DKP榜单!A6:A$599,1)</f>
        <v>龙川小泽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0</v>
      </c>
    </row>
    <row r="6" spans="1:2">
      <c r="A6" s="8" t="str">
        <f>INDEX(联盟系统DKP榜单!A7:A$599,1)</f>
        <v xml:space="preserve">龙好人 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0</v>
      </c>
    </row>
    <row r="7" spans="1:2">
      <c r="A7" s="8" t="str">
        <f>INDEX(联盟系统DKP榜单!A8:A$599,1)</f>
        <v xml:space="preserve">鼓鼓的肚皮   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5</v>
      </c>
    </row>
    <row r="8" spans="1:2">
      <c r="A8" s="8" t="str">
        <f>INDEX(联盟系统DKP榜单!A9:A$599,1)</f>
        <v xml:space="preserve">鼓鼓的小肚皮  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4</v>
      </c>
    </row>
    <row r="9" spans="1:2">
      <c r="A9" s="8" t="str">
        <f>INDEX(联盟系统DKP榜单!A10:A$599,1)</f>
        <v xml:space="preserve">黑泽丶纱重   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31</v>
      </c>
    </row>
    <row r="10" spans="1:2">
      <c r="A10" s="8" t="str">
        <f>INDEX(联盟系统DKP榜单!A11:A$599,1)</f>
        <v xml:space="preserve">黑泽丶八重   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20</v>
      </c>
    </row>
    <row r="11" spans="1:2">
      <c r="A11" s="8" t="str">
        <f>INDEX(联盟系统DKP榜单!A12:A$599,1)</f>
        <v xml:space="preserve">黎卿歌 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5</v>
      </c>
    </row>
    <row r="12" spans="1:2">
      <c r="A12" s="8" t="str">
        <f>INDEX(联盟系统DKP榜单!A13:A$599,1)</f>
        <v>黄龙健霸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44</v>
      </c>
    </row>
    <row r="13" spans="1:2">
      <c r="A13" s="8" t="str">
        <f>INDEX(联盟系统DKP榜单!A14:A$599,1)</f>
        <v>黄怀雪华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52</v>
      </c>
    </row>
    <row r="14" spans="1:2">
      <c r="A14" s="8" t="str">
        <f>INDEX(联盟系统DKP榜单!A15:A$599,1)</f>
        <v xml:space="preserve">麻瓜师弟晓透明 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0</v>
      </c>
    </row>
    <row r="15" spans="1:2">
      <c r="A15" s="8" t="str">
        <f>INDEX(联盟系统DKP榜单!A16:A$599,1)</f>
        <v xml:space="preserve">鹿山丶政政   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0</v>
      </c>
    </row>
    <row r="16" spans="1:2">
      <c r="A16" s="8" t="str">
        <f>INDEX(联盟系统DKP榜单!A17:A$599,1)</f>
        <v xml:space="preserve">鸟袅袅 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50</v>
      </c>
    </row>
    <row r="17" spans="1:2">
      <c r="A17" s="8" t="str">
        <f>INDEX(联盟系统DKP榜单!A18:A$599,1)</f>
        <v xml:space="preserve">鲜虾鱼板很Q弹 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43</v>
      </c>
    </row>
    <row r="18" spans="1:2">
      <c r="A18" s="8" t="str">
        <f>INDEX(联盟系统DKP榜单!A19:A$599,1)</f>
        <v xml:space="preserve">鱼香  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0</v>
      </c>
    </row>
    <row r="19" spans="1:2">
      <c r="A19" s="8" t="str">
        <f>INDEX(联盟系统DKP榜单!A20:A$599,1)</f>
        <v xml:space="preserve">鱼儿快快游   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58</v>
      </c>
    </row>
    <row r="20" spans="1:2">
      <c r="A20" s="8" t="str">
        <f>INDEX(联盟系统DKP榜单!A21:A$599,1)</f>
        <v xml:space="preserve">鱼丸儿 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30</v>
      </c>
    </row>
    <row r="21" spans="1:2">
      <c r="A21" s="8" t="str">
        <f>INDEX(联盟系统DKP榜单!A22:A$599,1)</f>
        <v>魅丿无情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0</v>
      </c>
    </row>
    <row r="22" spans="1:2">
      <c r="A22" s="8" t="str">
        <f>INDEX(联盟系统DKP榜单!A23:A$599,1)</f>
        <v>鬼面七郎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9</v>
      </c>
    </row>
    <row r="23" spans="1:2">
      <c r="A23" s="8" t="str">
        <f>INDEX(联盟系统DKP榜单!A24:A$599,1)</f>
        <v>鬼眼英魂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25</v>
      </c>
    </row>
    <row r="24" spans="1:2">
      <c r="A24" s="8" t="str">
        <f>INDEX(联盟系统DKP榜单!A25:A$599,1)</f>
        <v xml:space="preserve">骚等ㄨ尿个尿  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106</v>
      </c>
    </row>
    <row r="25" spans="1:2">
      <c r="A25" s="8" t="str">
        <f>INDEX(联盟系统DKP榜单!A26:A$599,1)</f>
        <v xml:space="preserve">骑蚂蚁の猪   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5</v>
      </c>
    </row>
    <row r="26" spans="1:2">
      <c r="A26" s="8" t="str">
        <f>INDEX(联盟系统DKP榜单!A27:A$599,1)</f>
        <v xml:space="preserve">骄傲的龙王丶  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24</v>
      </c>
    </row>
    <row r="27" spans="1:2">
      <c r="A27" s="8" t="str">
        <f>INDEX(联盟系统DKP榜单!A28:A$599,1)</f>
        <v xml:space="preserve">香香伮 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5</v>
      </c>
    </row>
    <row r="28" spans="1:2">
      <c r="A28" s="8" t="str">
        <f>INDEX(联盟系统DKP榜单!A29:A$599,1)</f>
        <v xml:space="preserve">香樟树下的狐狸 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5</v>
      </c>
    </row>
    <row r="29" spans="1:2">
      <c r="A29" s="8" t="str">
        <f>INDEX(联盟系统DKP榜单!A30:A$599,1)</f>
        <v xml:space="preserve">风吹裤衩凉飕飕 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0</v>
      </c>
    </row>
    <row r="30" spans="1:2">
      <c r="A30" s="8" t="str">
        <f>INDEX(联盟系统DKP榜单!A31:A$599,1)</f>
        <v xml:space="preserve">顾寻清 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0</v>
      </c>
    </row>
    <row r="31" spans="1:2">
      <c r="A31" s="8" t="str">
        <f>INDEX(联盟系统DKP榜单!A32:A$599,1)</f>
        <v xml:space="preserve">项辰帝 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5</v>
      </c>
    </row>
    <row r="32" spans="1:2">
      <c r="A32" s="8" t="str">
        <f>INDEX(联盟系统DKP榜单!A33:A$599,1)</f>
        <v xml:space="preserve">韶华卿尽三生夣 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44</v>
      </c>
    </row>
    <row r="33" spans="1:2">
      <c r="A33" s="8" t="str">
        <f>INDEX(联盟系统DKP榜单!A34:A$599,1)</f>
        <v xml:space="preserve">音无澪 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55</v>
      </c>
    </row>
    <row r="34" spans="1:2">
      <c r="A34" s="8" t="str">
        <f>INDEX(联盟系统DKP榜单!A35:A$599,1)</f>
        <v xml:space="preserve">韩缨缨 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0</v>
      </c>
    </row>
    <row r="35" spans="1:2">
      <c r="A35" s="8" t="str">
        <f>INDEX(联盟系统DKP榜单!A36:A$599,1)</f>
        <v xml:space="preserve">韦火火火火   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5</v>
      </c>
    </row>
    <row r="36" spans="1:2">
      <c r="A36" s="8" t="str">
        <f>INDEX(联盟系统DKP榜单!A37:A$599,1)</f>
        <v xml:space="preserve">青骢绝骑塑天荒 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45</v>
      </c>
    </row>
    <row r="37" spans="1:2">
      <c r="A37" s="8" t="str">
        <f>INDEX(联盟系统DKP榜单!A38:A$599,1)</f>
        <v xml:space="preserve">青锋寒 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45</v>
      </c>
    </row>
    <row r="38" spans="1:2">
      <c r="A38" s="8" t="str">
        <f>INDEX(联盟系统DKP榜单!A39:A$599,1)</f>
        <v xml:space="preserve">青羽墨染云   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24</v>
      </c>
    </row>
    <row r="39" spans="1:2">
      <c r="A39" s="8" t="str">
        <f>INDEX(联盟系统DKP榜单!A40:A$599,1)</f>
        <v xml:space="preserve">青瓷づ 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0</v>
      </c>
    </row>
    <row r="40" spans="1:2">
      <c r="A40" s="8" t="str">
        <f>INDEX(联盟系统DKP榜单!A41:A$599,1)</f>
        <v xml:space="preserve">青毓丶 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0</v>
      </c>
    </row>
    <row r="41" spans="1:2">
      <c r="A41" s="8" t="str">
        <f>INDEX(联盟系统DKP榜单!A42:A$599,1)</f>
        <v xml:space="preserve">青城爱未恋   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60</v>
      </c>
    </row>
    <row r="42" spans="1:2">
      <c r="A42" s="8" t="str">
        <f>INDEX(联盟系统DKP榜单!A43:A$599,1)</f>
        <v xml:space="preserve">青丶玄 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0</v>
      </c>
    </row>
    <row r="43" spans="1:2">
      <c r="A43" s="8" t="str">
        <f>INDEX(联盟系统DKP榜单!A44:A$599,1)</f>
        <v>青丝枫凌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0</v>
      </c>
    </row>
    <row r="44" spans="1:2">
      <c r="A44" s="8" t="str">
        <f>INDEX(联盟系统DKP榜单!A45:A$599,1)</f>
        <v>零落红豆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5</v>
      </c>
    </row>
    <row r="45" spans="1:2">
      <c r="A45" s="8" t="str">
        <f>INDEX(联盟系统DKP榜单!A46:A$599,1)</f>
        <v xml:space="preserve">零拾  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29</v>
      </c>
    </row>
    <row r="46" spans="1:2">
      <c r="A46" s="8" t="str">
        <f>INDEX(联盟系统DKP榜单!A47:A$599,1)</f>
        <v xml:space="preserve">雪遥  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0</v>
      </c>
    </row>
    <row r="47" spans="1:2">
      <c r="A47" s="8" t="str">
        <f>INDEX(联盟系统DKP榜单!A48:A$599,1)</f>
        <v>雪域星空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8</v>
      </c>
    </row>
    <row r="48" spans="1:2">
      <c r="A48" s="8" t="str">
        <f>INDEX(联盟系统DKP榜单!A49:A$599,1)</f>
        <v>雪之痕月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0</v>
      </c>
    </row>
    <row r="49" spans="1:2">
      <c r="A49" s="8" t="str">
        <f>INDEX(联盟系统DKP榜单!A50:A$599,1)</f>
        <v xml:space="preserve">雁过只应留声  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34</v>
      </c>
    </row>
    <row r="50" spans="1:2">
      <c r="A50" s="8" t="str">
        <f>INDEX(联盟系统DKP榜单!A51:A$599,1)</f>
        <v xml:space="preserve">除了帅还有酷  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0</v>
      </c>
    </row>
    <row r="51" spans="1:2">
      <c r="A51" s="8" t="str">
        <f>INDEX(联盟系统DKP榜单!A52:A$599,1)</f>
        <v>陌路莫回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38</v>
      </c>
    </row>
    <row r="52" spans="1:2">
      <c r="A52" s="8" t="str">
        <f>INDEX(联盟系统DKP榜单!A53:A$599,1)</f>
        <v xml:space="preserve">陈凌风 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0</v>
      </c>
    </row>
    <row r="53" spans="1:2">
      <c r="A53" s="8" t="str">
        <f>INDEX(联盟系统DKP榜单!A54:A$599,1)</f>
        <v xml:space="preserve">阿锟猫 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0</v>
      </c>
    </row>
    <row r="54" spans="1:2">
      <c r="A54" s="8" t="str">
        <f>INDEX(联盟系统DKP榜单!A55:A$599,1)</f>
        <v xml:space="preserve">阴萤儿 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26</v>
      </c>
    </row>
    <row r="55" spans="1:2">
      <c r="A55" s="8" t="str">
        <f>INDEX(联盟系统DKP榜单!A56:A$599,1)</f>
        <v xml:space="preserve">阮蠢蠢 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0</v>
      </c>
    </row>
    <row r="56" spans="1:2">
      <c r="A56" s="8" t="str">
        <f>INDEX(联盟系统DKP榜单!A57:A$599,1)</f>
        <v xml:space="preserve">阎骥  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0</v>
      </c>
    </row>
    <row r="57" spans="1:2">
      <c r="A57" s="8" t="str">
        <f>INDEX(联盟系统DKP榜单!A58:A$599,1)</f>
        <v>闾丘泪儿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0</v>
      </c>
    </row>
    <row r="58" spans="1:2">
      <c r="A58" s="8" t="str">
        <f>INDEX(联盟系统DKP榜单!A59:A$599,1)</f>
        <v xml:space="preserve">闭月羞 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0</v>
      </c>
    </row>
    <row r="59" spans="1:2">
      <c r="A59" s="8" t="str">
        <f>INDEX(联盟系统DKP榜单!A60:A$599,1)</f>
        <v xml:space="preserve">长安 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30</v>
      </c>
    </row>
    <row r="60" spans="1:2">
      <c r="A60" s="8" t="str">
        <f>INDEX(联盟系统DKP榜单!A61:A$599,1)</f>
        <v xml:space="preserve">镜萌之 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钟离三昧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0</v>
      </c>
    </row>
    <row r="62" spans="1:2">
      <c r="A62" s="8" t="str">
        <f>INDEX(联盟系统DKP榜单!A63:A$599,1)</f>
        <v xml:space="preserve">野原小小志   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0</v>
      </c>
    </row>
    <row r="63" spans="1:2">
      <c r="A63" s="8" t="str">
        <f>INDEX(联盟系统DKP榜单!A64:A$599,1)</f>
        <v xml:space="preserve">采蘑菇的小松鼠 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9</v>
      </c>
    </row>
    <row r="64" spans="1:2">
      <c r="A64" s="8" t="str">
        <f>INDEX(联盟系统DKP榜单!A65:A$599,1)</f>
        <v>酱油酱紫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12</v>
      </c>
    </row>
    <row r="65" spans="1:2">
      <c r="A65" s="8" t="str">
        <f>INDEX(联盟系统DKP榜单!A66:A$599,1)</f>
        <v xml:space="preserve">酥酥酥酥酥芯糖 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19</v>
      </c>
    </row>
    <row r="66" spans="1:2">
      <c r="A66" s="8" t="str">
        <f>INDEX(联盟系统DKP榜单!A67:A$599,1)</f>
        <v xml:space="preserve">酒都驸马爷   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30</v>
      </c>
    </row>
    <row r="67" spans="1:2">
      <c r="A67" s="8" t="str">
        <f>INDEX(联盟系统DKP榜单!A68:A$599,1)</f>
        <v xml:space="preserve">邱少  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 xml:space="preserve">遇之则感。   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5</v>
      </c>
    </row>
    <row r="69" spans="1:2">
      <c r="A69" s="8" t="str">
        <f>INDEX(联盟系统DKP榜单!A70:A$599,1)</f>
        <v xml:space="preserve">逸仙丶清音   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0</v>
      </c>
    </row>
    <row r="70" spans="1:2">
      <c r="A70" s="8" t="str">
        <f>INDEX(联盟系统DKP榜单!A71:A$599,1)</f>
        <v xml:space="preserve">逸仙丶婆仔   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40</v>
      </c>
    </row>
    <row r="71" spans="1:2">
      <c r="A71" s="8" t="str">
        <f>INDEX(联盟系统DKP榜单!A72:A$599,1)</f>
        <v xml:space="preserve">通菠罚 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 xml:space="preserve">追风少年鹰老七 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0</v>
      </c>
    </row>
    <row r="73" spans="1:2">
      <c r="A73" s="8" t="str">
        <f>INDEX(联盟系统DKP榜单!A74:A$599,1)</f>
        <v xml:space="preserve">迷途乌鸦的悲鸣 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24</v>
      </c>
    </row>
    <row r="74" spans="1:2">
      <c r="A74" s="8" t="str">
        <f>INDEX(联盟系统DKP榜单!A75:A$599,1)</f>
        <v xml:space="preserve">这货不是刘鑫雨 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0</v>
      </c>
    </row>
    <row r="75" spans="1:2">
      <c r="A75" s="8" t="str">
        <f>INDEX(联盟系统DKP榜单!A76:A$599,1)</f>
        <v xml:space="preserve">这游戏真挺难啊 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0</v>
      </c>
    </row>
    <row r="76" spans="1:2">
      <c r="A76" s="8" t="str">
        <f>INDEX(联盟系统DKP榜单!A77:A$599,1)</f>
        <v>这季悲凉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29</v>
      </c>
    </row>
    <row r="77" spans="1:2">
      <c r="A77" s="8" t="str">
        <f>INDEX(联盟系统DKP榜单!A78:A$599,1)</f>
        <v xml:space="preserve">轻轻地我走了  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5</v>
      </c>
    </row>
    <row r="78" spans="1:2">
      <c r="A78" s="8" t="str">
        <f>INDEX(联盟系统DKP榜单!A79:A$599,1)</f>
        <v>轩辕帅明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0</v>
      </c>
    </row>
    <row r="79" spans="1:2">
      <c r="A79" s="8" t="str">
        <f>INDEX(联盟系统DKP榜单!A80:A$599,1)</f>
        <v>轩辕小茴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0</v>
      </c>
    </row>
    <row r="80" spans="1:2">
      <c r="A80" s="8" t="str">
        <f>INDEX(联盟系统DKP榜单!A81:A$599,1)</f>
        <v xml:space="preserve">身后二把刀   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0</v>
      </c>
    </row>
    <row r="81" spans="1:2">
      <c r="A81" s="8" t="str">
        <f>INDEX(联盟系统DKP榜单!A82:A$599,1)</f>
        <v xml:space="preserve">踏马清月夜   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32</v>
      </c>
    </row>
    <row r="82" spans="1:2">
      <c r="A82" s="8" t="str">
        <f>INDEX(联盟系统DKP榜单!A83:A$599,1)</f>
        <v xml:space="preserve">路尧。 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0</v>
      </c>
    </row>
    <row r="83" spans="1:2">
      <c r="A83" s="8" t="str">
        <f>INDEX(联盟系统DKP榜单!A84:A$599,1)</f>
        <v xml:space="preserve">越访枫 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0</v>
      </c>
    </row>
    <row r="84" spans="1:2">
      <c r="A84" s="8" t="str">
        <f>INDEX(联盟系统DKP榜单!A85:A$599,1)</f>
        <v xml:space="preserve">超懒的阿元呀  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0</v>
      </c>
    </row>
    <row r="85" spans="1:2">
      <c r="A85" s="8" t="str">
        <f>INDEX(联盟系统DKP榜单!A86:A$599,1)</f>
        <v xml:space="preserve">豆豆与老吴   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 xml:space="preserve">谪仙月 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207</v>
      </c>
    </row>
    <row r="87" spans="1:2">
      <c r="A87" s="8" t="str">
        <f>INDEX(联盟系统DKP榜单!A88:A$599,1)</f>
        <v xml:space="preserve">谁用心体会疲惫 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0</v>
      </c>
    </row>
    <row r="88" spans="1:2">
      <c r="A88" s="8" t="str">
        <f>INDEX(联盟系统DKP榜单!A89:A$599,1)</f>
        <v>诸葛疯子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0</v>
      </c>
    </row>
    <row r="89" spans="1:2">
      <c r="A89" s="8" t="str">
        <f>INDEX(联盟系统DKP榜单!A90:A$599,1)</f>
        <v>诸天花雨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21</v>
      </c>
    </row>
    <row r="90" spans="1:2">
      <c r="A90" s="8" t="str">
        <f>INDEX(联盟系统DKP榜单!A91:A$599,1)</f>
        <v xml:space="preserve">请叫我野兽   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0</v>
      </c>
    </row>
    <row r="91" spans="1:2">
      <c r="A91" s="8" t="str">
        <f>INDEX(联盟系统DKP榜单!A92:A$599,1)</f>
        <v xml:space="preserve">请叫我小五哥  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24</v>
      </c>
    </row>
    <row r="92" spans="1:2">
      <c r="A92" s="8" t="str">
        <f>INDEX(联盟系统DKP榜单!A93:A$599,1)</f>
        <v xml:space="preserve">让您娇喘怪我咯 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0</v>
      </c>
    </row>
    <row r="93" spans="1:2">
      <c r="A93" s="8" t="str">
        <f>INDEX(联盟系统DKP榜单!A94:A$599,1)</f>
        <v xml:space="preserve">詈詈  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0</v>
      </c>
    </row>
    <row r="94" spans="1:2">
      <c r="A94" s="8" t="str">
        <f>INDEX(联盟系统DKP榜单!A95:A$599,1)</f>
        <v xml:space="preserve">訫醉陌影生若梦 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0</v>
      </c>
    </row>
    <row r="95" spans="1:2">
      <c r="A95" s="8" t="str">
        <f>INDEX(联盟系统DKP榜单!A96:A$599,1)</f>
        <v xml:space="preserve">规划和各位   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0</v>
      </c>
    </row>
    <row r="96" spans="1:2">
      <c r="A96" s="8" t="str">
        <f>INDEX(联盟系统DKP榜单!A97:A$599,1)</f>
        <v xml:space="preserve">西鳯  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0</v>
      </c>
    </row>
    <row r="97" spans="1:2">
      <c r="A97" s="8" t="str">
        <f>INDEX(联盟系统DKP榜单!A98:A$599,1)</f>
        <v xml:space="preserve">西瓜抓老鹰   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5</v>
      </c>
    </row>
    <row r="98" spans="1:2">
      <c r="A98" s="8" t="str">
        <f>INDEX(联盟系统DKP榜单!A99:A$599,1)</f>
        <v xml:space="preserve">襄州牛头梗   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0</v>
      </c>
    </row>
    <row r="99" spans="1:2">
      <c r="A99" s="8" t="str">
        <f>INDEX(联盟系统DKP榜单!A100:A$599,1)</f>
        <v xml:space="preserve">褚墨儿 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0</v>
      </c>
    </row>
    <row r="100" spans="1:2">
      <c r="A100" s="8" t="str">
        <f>INDEX(联盟系统DKP榜单!A101:A$599,1)</f>
        <v>蝶舞旧梦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26</v>
      </c>
    </row>
    <row r="101" spans="1:2">
      <c r="A101" s="8" t="str">
        <f>INDEX(联盟系统DKP榜单!A102:A$599,1)</f>
        <v xml:space="preserve">虾丸儿 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24</v>
      </c>
    </row>
    <row r="102" spans="1:2">
      <c r="A102" s="8" t="str">
        <f>INDEX(联盟系统DKP榜单!A103:A$599,1)</f>
        <v xml:space="preserve">薛无衡 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0</v>
      </c>
    </row>
    <row r="103" spans="1:2">
      <c r="A103" s="8" t="str">
        <f>INDEX(联盟系统DKP榜单!A104:A$599,1)</f>
        <v xml:space="preserve">蔡小旭 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56</v>
      </c>
    </row>
    <row r="104" spans="1:2">
      <c r="A104" s="8" t="str">
        <f>INDEX(联盟系统DKP榜单!A105:A$599,1)</f>
        <v xml:space="preserve">蓝莓小恋人   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0</v>
      </c>
    </row>
    <row r="105" spans="1:2">
      <c r="A105" s="8" t="str">
        <f>INDEX(联盟系统DKP榜单!A106:A$599,1)</f>
        <v xml:space="preserve">蓝楼雨 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41</v>
      </c>
    </row>
    <row r="106" spans="1:2">
      <c r="A106" s="8" t="str">
        <f>INDEX(联盟系统DKP榜单!A107:A$599,1)</f>
        <v xml:space="preserve">葉窕  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0</v>
      </c>
    </row>
    <row r="107" spans="1:2">
      <c r="A107" s="8" t="str">
        <f>INDEX(联盟系统DKP榜单!A108:A$599,1)</f>
        <v xml:space="preserve">落落清歡丶   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0</v>
      </c>
    </row>
    <row r="108" spans="1:2">
      <c r="A108" s="8" t="str">
        <f>INDEX(联盟系统DKP榜单!A109:A$599,1)</f>
        <v>落烟流雨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65</v>
      </c>
    </row>
    <row r="109" spans="1:2">
      <c r="A109" s="8" t="str">
        <f>INDEX(联盟系统DKP榜单!A110:A$599,1)</f>
        <v xml:space="preserve">落日色的狐狸然 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0</v>
      </c>
    </row>
    <row r="110" spans="1:2">
      <c r="A110" s="8" t="str">
        <f>INDEX(联盟系统DKP榜单!A111:A$599,1)</f>
        <v xml:space="preserve">萧清荔 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24</v>
      </c>
    </row>
    <row r="111" spans="1:2">
      <c r="A111" s="8" t="str">
        <f>INDEX(联盟系统DKP榜单!A112:A$599,1)</f>
        <v xml:space="preserve">萝卜兔zz   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0</v>
      </c>
    </row>
    <row r="112" spans="1:2">
      <c r="A112" s="8" t="str">
        <f>INDEX(联盟系统DKP榜单!A113:A$599,1)</f>
        <v>萝卜兔z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0</v>
      </c>
    </row>
    <row r="113" spans="1:2">
      <c r="A113" s="8" t="str">
        <f>INDEX(联盟系统DKP榜单!A114:A$599,1)</f>
        <v xml:space="preserve">萝卜兔 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0</v>
      </c>
    </row>
    <row r="114" spans="1:2">
      <c r="A114" s="8" t="str">
        <f>INDEX(联盟系统DKP榜单!A115:A$599,1)</f>
        <v xml:space="preserve">菜菜う 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0</v>
      </c>
    </row>
    <row r="115" spans="1:2">
      <c r="A115" s="8" t="str">
        <f>INDEX(联盟系统DKP榜单!A116:A$599,1)</f>
        <v xml:space="preserve">菅孤野 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0</v>
      </c>
    </row>
    <row r="116" spans="1:2">
      <c r="A116" s="8" t="str">
        <f>INDEX(联盟系统DKP榜单!A117:A$599,1)</f>
        <v>莲轻舞步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22</v>
      </c>
    </row>
    <row r="117" spans="1:2">
      <c r="A117" s="8" t="str">
        <f>INDEX(联盟系统DKP榜单!A118:A$599,1)</f>
        <v>莫雪飞飞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0</v>
      </c>
    </row>
    <row r="118" spans="1:2">
      <c r="A118" s="8" t="str">
        <f>INDEX(联盟系统DKP榜单!A119:A$599,1)</f>
        <v xml:space="preserve">莫念起 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0</v>
      </c>
    </row>
    <row r="119" spans="1:2">
      <c r="A119" s="8" t="str">
        <f>INDEX(联盟系统DKP榜单!A120:A$599,1)</f>
        <v xml:space="preserve">莫小悯 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0</v>
      </c>
    </row>
    <row r="120" spans="1:2">
      <c r="A120" s="8" t="str">
        <f>INDEX(联盟系统DKP榜单!A121:A$599,1)</f>
        <v xml:space="preserve">莫寻欢 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46</v>
      </c>
    </row>
    <row r="121" spans="1:2">
      <c r="A121" s="8" t="str">
        <f>INDEX(联盟系统DKP榜单!A122:A$599,1)</f>
        <v xml:space="preserve">茴香。 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0</v>
      </c>
    </row>
    <row r="122" spans="1:2">
      <c r="A122" s="8" t="str">
        <f>INDEX(联盟系统DKP榜单!A123:A$599,1)</f>
        <v xml:space="preserve">茉莉丨清茶   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0</v>
      </c>
    </row>
    <row r="123" spans="1:2">
      <c r="A123" s="8" t="str">
        <f>INDEX(联盟系统DKP榜单!A124:A$599,1)</f>
        <v xml:space="preserve">苹果树苹果   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19</v>
      </c>
    </row>
    <row r="124" spans="1:2">
      <c r="A124" s="8" t="str">
        <f>INDEX(联盟系统DKP榜单!A125:A$599,1)</f>
        <v xml:space="preserve">英俊潇洒的小明 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0</v>
      </c>
    </row>
    <row r="125" spans="1:2">
      <c r="A125" s="8" t="str">
        <f>INDEX(联盟系统DKP榜单!A126:A$599,1)</f>
        <v>若梦明日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0</v>
      </c>
    </row>
    <row r="126" spans="1:2">
      <c r="A126" s="8" t="str">
        <f>INDEX(联盟系统DKP榜单!A127:A$599,1)</f>
        <v>若小瞳丶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50</v>
      </c>
    </row>
    <row r="127" spans="1:2">
      <c r="A127" s="8" t="str">
        <f>INDEX(联盟系统DKP榜单!A128:A$599,1)</f>
        <v xml:space="preserve">苏幕清 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0</v>
      </c>
    </row>
    <row r="128" spans="1:2">
      <c r="A128" s="8" t="str">
        <f>INDEX(联盟系统DKP榜单!A129:A$599,1)</f>
        <v>苏小嫙。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0</v>
      </c>
    </row>
    <row r="129" spans="1:2">
      <c r="A129" s="8" t="str">
        <f>INDEX(联盟系统DKP榜单!A130:A$599,1)</f>
        <v xml:space="preserve">苏奕轩 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40</v>
      </c>
    </row>
    <row r="130" spans="1:2">
      <c r="A130" s="8" t="str">
        <f>INDEX(联盟系统DKP榜单!A131:A$599,1)</f>
        <v>花红月阳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8</v>
      </c>
    </row>
    <row r="131" spans="1:2">
      <c r="A131" s="8" t="str">
        <f>INDEX(联盟系统DKP榜单!A132:A$599,1)</f>
        <v xml:space="preserve">花炮炮炮炮   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24</v>
      </c>
    </row>
    <row r="132" spans="1:2">
      <c r="A132" s="8" t="str">
        <f>INDEX(联盟系统DKP榜单!A133:A$599,1)</f>
        <v xml:space="preserve">花拜拜 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0</v>
      </c>
    </row>
    <row r="133" spans="1:2">
      <c r="A133" s="8" t="str">
        <f>INDEX(联盟系统DKP榜单!A134:A$599,1)</f>
        <v xml:space="preserve">花墨云 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0</v>
      </c>
    </row>
    <row r="134" spans="1:2">
      <c r="A134" s="8" t="str">
        <f>INDEX(联盟系统DKP榜单!A135:A$599,1)</f>
        <v xml:space="preserve">花儿盛盛开   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0</v>
      </c>
    </row>
    <row r="135" spans="1:2">
      <c r="A135" s="8" t="str">
        <f>INDEX(联盟系统DKP榜单!A136:A$599,1)</f>
        <v xml:space="preserve">芑   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0</v>
      </c>
    </row>
    <row r="136" spans="1:2">
      <c r="A136" s="8" t="str">
        <f>INDEX(联盟系统DKP榜单!A137:A$599,1)</f>
        <v>芍药非药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0</v>
      </c>
    </row>
    <row r="137" spans="1:2">
      <c r="A137" s="8" t="str">
        <f>INDEX(联盟系统DKP榜单!A138:A$599,1)</f>
        <v xml:space="preserve">艾莉亞史塔克  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0</v>
      </c>
    </row>
    <row r="138" spans="1:2">
      <c r="A138" s="8" t="str">
        <f>INDEX(联盟系统DKP榜单!A139:A$599,1)</f>
        <v xml:space="preserve">舞恋月 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0</v>
      </c>
    </row>
    <row r="139" spans="1:2">
      <c r="A139" s="8" t="str">
        <f>INDEX(联盟系统DKP榜单!A140:A$599,1)</f>
        <v xml:space="preserve">臻臻无敌衰   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0</v>
      </c>
    </row>
    <row r="140" spans="1:2">
      <c r="A140" s="8" t="str">
        <f>INDEX(联盟系统DKP榜单!A141:A$599,1)</f>
        <v xml:space="preserve">胡氏家族丶薨  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0</v>
      </c>
    </row>
    <row r="141" spans="1:2">
      <c r="A141" s="8" t="str">
        <f>INDEX(联盟系统DKP榜单!A142:A$599,1)</f>
        <v>肚肚好疼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47</v>
      </c>
    </row>
    <row r="142" spans="1:2">
      <c r="A142" s="8" t="str">
        <f>INDEX(联盟系统DKP榜单!A143:A$599,1)</f>
        <v xml:space="preserve">肖静红 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0</v>
      </c>
    </row>
    <row r="143" spans="1:2">
      <c r="A143" s="8" t="str">
        <f>INDEX(联盟系统DKP榜单!A144:A$599,1)</f>
        <v xml:space="preserve">肖霸尚 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0</v>
      </c>
    </row>
    <row r="144" spans="1:2">
      <c r="A144" s="8" t="str">
        <f>INDEX(联盟系统DKP榜单!A145:A$599,1)</f>
        <v xml:space="preserve">聚破  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0</v>
      </c>
    </row>
    <row r="145" spans="1:2">
      <c r="A145" s="8" t="str">
        <f>INDEX(联盟系统DKP榜单!A146:A$599,1)</f>
        <v>耶律雁菱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 xml:space="preserve">翊兮  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40</v>
      </c>
    </row>
    <row r="147" spans="1:2">
      <c r="A147" s="8" t="str">
        <f>INDEX(联盟系统DKP榜单!A148:A$599,1)</f>
        <v xml:space="preserve">羽洛剑 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0</v>
      </c>
    </row>
    <row r="148" spans="1:2">
      <c r="A148" s="8" t="str">
        <f>INDEX(联盟系统DKP榜单!A149:A$599,1)</f>
        <v xml:space="preserve">终不妄 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 xml:space="preserve">纳加法 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0</v>
      </c>
    </row>
    <row r="150" spans="1:2">
      <c r="A150" s="8" t="str">
        <f>INDEX(联盟系统DKP榜单!A151:A$599,1)</f>
        <v>纳兰嫣紫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0</v>
      </c>
    </row>
    <row r="151" spans="1:2">
      <c r="A151" s="8" t="str">
        <f>INDEX(联盟系统DKP榜单!A152:A$599,1)</f>
        <v>纳兰凌雪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0</v>
      </c>
    </row>
    <row r="152" spans="1:2">
      <c r="A152" s="8" t="str">
        <f>INDEX(联盟系统DKP榜单!A153:A$599,1)</f>
        <v xml:space="preserve">纯情少妇马芳玲 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 xml:space="preserve">纪小昔 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 xml:space="preserve">红颜痴情笑   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0</v>
      </c>
    </row>
    <row r="155" spans="1:2">
      <c r="A155" s="8" t="str">
        <f>INDEX(联盟系统DKP榜单!A156:A$599,1)</f>
        <v xml:space="preserve">红经  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0</v>
      </c>
    </row>
    <row r="156" spans="1:2">
      <c r="A156" s="8" t="str">
        <f>INDEX(联盟系统DKP榜单!A157:A$599,1)</f>
        <v xml:space="preserve">红毛  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0</v>
      </c>
    </row>
    <row r="157" spans="1:2">
      <c r="A157" s="8" t="str">
        <f>INDEX(联盟系统DKP榜单!A158:A$599,1)</f>
        <v>紫雨幽雲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918</v>
      </c>
    </row>
    <row r="158" spans="1:2">
      <c r="A158" s="8" t="str">
        <f>INDEX(联盟系统DKP榜单!A159:A$599,1)</f>
        <v>紫气东来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0</v>
      </c>
    </row>
    <row r="159" spans="1:2">
      <c r="A159" s="8" t="str">
        <f>INDEX(联盟系统DKP榜单!A160:A$599,1)</f>
        <v xml:space="preserve">紫心瞳 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0</v>
      </c>
    </row>
    <row r="160" spans="1:2">
      <c r="A160" s="8" t="str">
        <f>INDEX(联盟系统DKP榜单!A161:A$599,1)</f>
        <v xml:space="preserve">素蝶  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45</v>
      </c>
    </row>
    <row r="161" spans="1:2">
      <c r="A161" s="8" t="str">
        <f>INDEX(联盟系统DKP榜单!A162:A$599,1)</f>
        <v xml:space="preserve">糖萌乖 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45</v>
      </c>
    </row>
    <row r="162" spans="1:2">
      <c r="A162" s="8" t="str">
        <f>INDEX(联盟系统DKP榜单!A163:A$599,1)</f>
        <v>糖小妖ゞ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16</v>
      </c>
    </row>
    <row r="163" spans="1:2">
      <c r="A163" s="8" t="str">
        <f>INDEX(联盟系统DKP榜单!A164:A$599,1)</f>
        <v>精铁大侠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42</v>
      </c>
    </row>
    <row r="164" spans="1:2">
      <c r="A164" s="8" t="str">
        <f>INDEX(联盟系统DKP榜单!A165:A$599,1)</f>
        <v xml:space="preserve">米兰的阳光   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 xml:space="preserve">筱韵丶 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0</v>
      </c>
    </row>
    <row r="166" spans="1:2">
      <c r="A166" s="8" t="str">
        <f>INDEX(联盟系统DKP榜单!A167:A$599,1)</f>
        <v xml:space="preserve">笛七哟 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5</v>
      </c>
    </row>
    <row r="167" spans="1:2">
      <c r="A167" s="8" t="str">
        <f>INDEX(联盟系统DKP榜单!A168:A$599,1)</f>
        <v xml:space="preserve">笑看浮华红尘事 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0</v>
      </c>
    </row>
    <row r="168" spans="1:2">
      <c r="A168" s="8" t="str">
        <f>INDEX(联盟系统DKP榜单!A169:A$599,1)</f>
        <v xml:space="preserve">笑崖  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24</v>
      </c>
    </row>
    <row r="169" spans="1:2">
      <c r="A169" s="8" t="str">
        <f>INDEX(联盟系统DKP榜单!A170:A$599,1)</f>
        <v xml:space="preserve">笑吧  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0</v>
      </c>
    </row>
    <row r="170" spans="1:2">
      <c r="A170" s="8" t="str">
        <f>INDEX(联盟系统DKP榜单!A171:A$599,1)</f>
        <v xml:space="preserve">空阑珊 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25</v>
      </c>
    </row>
    <row r="171" spans="1:2">
      <c r="A171" s="8" t="str">
        <f>INDEX(联盟系统DKP榜单!A172:A$599,1)</f>
        <v xml:space="preserve">空丣  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29</v>
      </c>
    </row>
    <row r="172" spans="1:2">
      <c r="A172" s="8" t="str">
        <f>INDEX(联盟系统DKP榜单!A173:A$599,1)</f>
        <v xml:space="preserve">穆洛晗 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0</v>
      </c>
    </row>
    <row r="173" spans="1:2">
      <c r="A173" s="8" t="str">
        <f>INDEX(联盟系统DKP榜单!A174:A$599,1)</f>
        <v>秦友善。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0</v>
      </c>
    </row>
    <row r="174" spans="1:2">
      <c r="A174" s="8" t="str">
        <f>INDEX(联盟系统DKP榜单!A175:A$599,1)</f>
        <v>种豆得瓜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24</v>
      </c>
    </row>
    <row r="175" spans="1:2">
      <c r="A175" s="8" t="str">
        <f>INDEX(联盟系统DKP榜单!A176:A$599,1)</f>
        <v xml:space="preserve">秋风吹几杖   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233</v>
      </c>
    </row>
    <row r="176" spans="1:2">
      <c r="A176" s="8" t="str">
        <f>INDEX(联盟系统DKP榜单!A177:A$599,1)</f>
        <v>秋灬小天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0</v>
      </c>
    </row>
    <row r="177" spans="1:2">
      <c r="A177" s="8" t="str">
        <f>INDEX(联盟系统DKP榜单!A178:A$599,1)</f>
        <v>私念成槑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40</v>
      </c>
    </row>
    <row r="178" spans="1:2">
      <c r="A178" s="8" t="str">
        <f>INDEX(联盟系统DKP榜单!A179:A$599,1)</f>
        <v xml:space="preserve">离渊不破笑道人 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0</v>
      </c>
    </row>
    <row r="179" spans="1:2">
      <c r="A179" s="8" t="str">
        <f>INDEX(联盟系统DKP榜单!A180:A$599,1)</f>
        <v xml:space="preserve">神荼夜 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14</v>
      </c>
    </row>
    <row r="180" spans="1:2">
      <c r="A180" s="8" t="str">
        <f>INDEX(联盟系统DKP榜单!A181:A$599,1)</f>
        <v xml:space="preserve">神威小枪将   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0</v>
      </c>
    </row>
    <row r="181" spans="1:2">
      <c r="A181" s="8" t="str">
        <f>INDEX(联盟系统DKP榜单!A182:A$599,1)</f>
        <v xml:space="preserve">神威威威威威丶 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65</v>
      </c>
    </row>
    <row r="182" spans="1:2">
      <c r="A182" s="8" t="str">
        <f>INDEX(联盟系统DKP榜单!A183:A$599,1)</f>
        <v xml:space="preserve">神威司空阿龙  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0</v>
      </c>
    </row>
    <row r="183" spans="1:2">
      <c r="A183" s="8" t="str">
        <f>INDEX(联盟系统DKP榜单!A184:A$599,1)</f>
        <v>神威再见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39</v>
      </c>
    </row>
    <row r="184" spans="1:2">
      <c r="A184" s="8" t="str">
        <f>INDEX(联盟系统DKP榜单!A185:A$599,1)</f>
        <v xml:space="preserve">碧眼狐狸、赵四 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0</v>
      </c>
    </row>
    <row r="185" spans="1:2">
      <c r="A185" s="8" t="str">
        <f>INDEX(联盟系统DKP榜单!A186:A$599,1)</f>
        <v xml:space="preserve">破穿  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0</v>
      </c>
    </row>
    <row r="186" spans="1:2">
      <c r="A186" s="8" t="str">
        <f>INDEX(联盟系统DKP榜单!A187:A$599,1)</f>
        <v xml:space="preserve">真的很帅啊   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25</v>
      </c>
    </row>
    <row r="187" spans="1:2">
      <c r="A187" s="8" t="str">
        <f>INDEX(联盟系统DKP榜单!A188:A$599,1)</f>
        <v xml:space="preserve">_x0001__x0001_相见难   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37</v>
      </c>
    </row>
    <row r="188" spans="1:2">
      <c r="A188" s="8" t="str">
        <f>INDEX(联盟系统DKP榜单!A189:A$599,1)</f>
        <v xml:space="preserve">皈依奶小牛丶  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白马尚文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 xml:space="preserve">白素。 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8" t="str">
        <f>INDEX(联盟系统DKP榜单!A192:A$599,1)</f>
        <v xml:space="preserve">白白的小白菜  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 xml:space="preserve">白日做梦小奇葩 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0</v>
      </c>
    </row>
    <row r="193" spans="1:2">
      <c r="A193" s="8" t="str">
        <f>INDEX(联盟系统DKP榜单!A194:A$599,1)</f>
        <v>登峰问剑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4</v>
      </c>
    </row>
    <row r="194" spans="1:2">
      <c r="A194" s="8" t="str">
        <f>INDEX(联盟系统DKP榜单!A195:A$599,1)</f>
        <v xml:space="preserve">痞子李 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画未弥笙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0</v>
      </c>
    </row>
    <row r="196" spans="1:2">
      <c r="A196" s="8" t="str">
        <f>INDEX(联盟系统DKP榜单!A197:A$599,1)</f>
        <v xml:space="preserve">甄舞  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5</v>
      </c>
    </row>
    <row r="197" spans="1:2">
      <c r="A197" s="8" t="str">
        <f>INDEX(联盟系统DKP榜单!A198:A$599,1)</f>
        <v xml:space="preserve">琪琪小跟班   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 xml:space="preserve">琉璎  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0</v>
      </c>
    </row>
    <row r="199" spans="1:2">
      <c r="A199" s="8" t="str">
        <f>INDEX(联盟系统DKP榜单!A200:A$599,1)</f>
        <v>玖舞白兰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22</v>
      </c>
    </row>
    <row r="200" spans="1:2">
      <c r="A200" s="8" t="str">
        <f>INDEX(联盟系统DKP榜单!A201:A$599,1)</f>
        <v xml:space="preserve">王竹音 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44</v>
      </c>
    </row>
    <row r="201" spans="1:2">
      <c r="A201" s="8" t="str">
        <f>INDEX(联盟系统DKP榜单!A202:A$599,1)</f>
        <v xml:space="preserve">獨醉。 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0</v>
      </c>
    </row>
    <row r="202" spans="1:2">
      <c r="A202" s="8" t="str">
        <f>INDEX(联盟系统DKP榜单!A203:A$599,1)</f>
        <v>独孤晴千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 xml:space="preserve">狄万钧 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 xml:space="preserve">牟云晖 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24</v>
      </c>
    </row>
    <row r="205" spans="1:2">
      <c r="A205" s="8" t="str">
        <f>INDEX(联盟系统DKP榜单!A206:A$599,1)</f>
        <v xml:space="preserve">牛奶奶奶奶   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32</v>
      </c>
    </row>
    <row r="206" spans="1:2">
      <c r="A206" s="8" t="str">
        <f>INDEX(联盟系统DKP榜单!A207:A$599,1)</f>
        <v xml:space="preserve">爆爆鲤 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 xml:space="preserve">燕十四 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無為誰心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8</v>
      </c>
    </row>
    <row r="209" spans="1:2">
      <c r="A209" s="8" t="str">
        <f>INDEX(联盟系统DKP榜单!A210:A$599,1)</f>
        <v>烟雨青黛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39</v>
      </c>
    </row>
    <row r="210" spans="1:2">
      <c r="A210" s="8" t="str">
        <f>INDEX(联盟系统DKP榜单!A211:A$599,1)</f>
        <v>灬雨魅灬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10</v>
      </c>
    </row>
    <row r="211" spans="1:2">
      <c r="A211" s="8" t="str">
        <f>INDEX(联盟系统DKP榜单!A212:A$599,1)</f>
        <v>灬丶末世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14</v>
      </c>
    </row>
    <row r="212" spans="1:2">
      <c r="A212" s="8" t="str">
        <f>INDEX(联盟系统DKP榜单!A213:A$599,1)</f>
        <v xml:space="preserve">澪澪  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0</v>
      </c>
    </row>
    <row r="213" spans="1:2">
      <c r="A213" s="8" t="str">
        <f>INDEX(联盟系统DKP榜单!A214:A$599,1)</f>
        <v xml:space="preserve">澄不二 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40</v>
      </c>
    </row>
    <row r="214" spans="1:2">
      <c r="A214" s="8" t="str">
        <f>INDEX(联盟系统DKP榜单!A215:A$599,1)</f>
        <v>潇潇飘絮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5</v>
      </c>
    </row>
    <row r="215" spans="1:2">
      <c r="A215" s="8" t="str">
        <f>INDEX(联盟系统DKP榜单!A216:A$599,1)</f>
        <v xml:space="preserve">潇洒仗剑天下  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 xml:space="preserve">源化  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8" t="str">
        <f>INDEX(联盟系统DKP榜单!A218:A$599,1)</f>
        <v>渺渺淅淅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0</v>
      </c>
    </row>
    <row r="218" spans="1:2">
      <c r="A218" s="8" t="str">
        <f>INDEX(联盟系统DKP榜单!A219:A$599,1)</f>
        <v>温岚若忆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 xml:space="preserve">渊北雁翊보   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161</v>
      </c>
    </row>
    <row r="220" spans="1:2">
      <c r="A220" s="8" t="str">
        <f>INDEX(联盟系统DKP榜单!A221:A$599,1)</f>
        <v>渊北雁翊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40</v>
      </c>
    </row>
    <row r="221" spans="1:2">
      <c r="A221" s="8" t="str">
        <f>INDEX(联盟系统DKP榜单!A222:A$599,1)</f>
        <v>清水白兔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5</v>
      </c>
    </row>
    <row r="222" spans="1:2">
      <c r="A222" s="8" t="str">
        <f>INDEX(联盟系统DKP榜单!A223:A$599,1)</f>
        <v xml:space="preserve">淺笙  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30</v>
      </c>
    </row>
    <row r="223" spans="1:2">
      <c r="A223" s="8" t="str">
        <f>INDEX(联盟系统DKP榜单!A224:A$599,1)</f>
        <v>浮生半日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22</v>
      </c>
    </row>
    <row r="224" spans="1:2">
      <c r="A224" s="8" t="str">
        <f>INDEX(联盟系统DKP榜单!A225:A$599,1)</f>
        <v>浪迹小秦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122</v>
      </c>
    </row>
    <row r="225" spans="1:2">
      <c r="A225" s="8" t="str">
        <f>INDEX(联盟系统DKP榜单!A226:A$599,1)</f>
        <v>浩浩丶浩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5</v>
      </c>
    </row>
    <row r="226" spans="1:2">
      <c r="A226" s="8" t="str">
        <f>INDEX(联盟系统DKP榜单!A227:A$599,1)</f>
        <v xml:space="preserve">浓转淡抹才相宜 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24</v>
      </c>
    </row>
    <row r="227" spans="1:2">
      <c r="A227" s="8" t="str">
        <f>INDEX(联盟系统DKP榜单!A228:A$599,1)</f>
        <v xml:space="preserve">浅塘り   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25</v>
      </c>
    </row>
    <row r="228" spans="1:2">
      <c r="A228" s="8" t="str">
        <f>INDEX(联盟系统DKP榜单!A229:A$599,1)</f>
        <v xml:space="preserve">浅丶我爱吃鸡  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 xml:space="preserve">浅丶我爱吃兔  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流年残殒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61</v>
      </c>
    </row>
    <row r="231" spans="1:2">
      <c r="A231" s="8" t="str">
        <f>INDEX(联盟系统DKP榜单!A232:A$599,1)</f>
        <v xml:space="preserve">流年似锦忄   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31</v>
      </c>
    </row>
    <row r="232" spans="1:2">
      <c r="A232" s="8" t="str">
        <f>INDEX(联盟系统DKP榜单!A233:A$599,1)</f>
        <v xml:space="preserve">法3fsgaytq               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10</v>
      </c>
    </row>
    <row r="233" spans="1:2">
      <c r="A233" s="8" t="str">
        <f>INDEX(联盟系统DKP榜单!A234:A$599,1)</f>
        <v>没有麦단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20</v>
      </c>
    </row>
    <row r="234" spans="1:2">
      <c r="A234" s="8" t="str">
        <f>INDEX(联盟系统DKP榜单!A235:A$599,1)</f>
        <v xml:space="preserve">沐伯乾 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 xml:space="preserve">沐予寒 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49</v>
      </c>
    </row>
    <row r="236" spans="1:2">
      <c r="A236" s="8" t="str">
        <f>INDEX(联盟系统DKP榜单!A237:A$599,1)</f>
        <v xml:space="preserve">汪汪汪汪汪汪。 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56</v>
      </c>
    </row>
    <row r="237" spans="1:2">
      <c r="A237" s="8" t="str">
        <f>INDEX(联盟系统DKP榜单!A238:A$599,1)</f>
        <v xml:space="preserve">池小晚 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5</v>
      </c>
    </row>
    <row r="238" spans="1:2">
      <c r="A238" s="8" t="str">
        <f>INDEX(联盟系统DKP榜单!A239:A$599,1)</f>
        <v>水影悠兰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1269</v>
      </c>
    </row>
    <row r="239" spans="1:2">
      <c r="A239" s="8" t="str">
        <f>INDEX(联盟系统DKP榜单!A240:A$599,1)</f>
        <v>毒药奶茶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8</v>
      </c>
    </row>
    <row r="240" spans="1:2">
      <c r="A240" s="8" t="str">
        <f>INDEX(联盟系统DKP榜单!A241:A$599,1)</f>
        <v xml:space="preserve">段麒  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 xml:space="preserve">殇如此忧伤   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0</v>
      </c>
    </row>
    <row r="242" spans="1:2">
      <c r="A242" s="8" t="str">
        <f>INDEX(联盟系统DKP榜单!A243:A$599,1)</f>
        <v xml:space="preserve">武帝城老王   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此情珂待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 xml:space="preserve">歌风路丶三狗蛋 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 xml:space="preserve">欲挽游丝萦好梦 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8" t="str">
        <f>INDEX(联盟系统DKP榜单!A247:A$599,1)</f>
        <v>欧阳残剑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 xml:space="preserve">橘央  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 xml:space="preserve">榕月  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8" t="str">
        <f>INDEX(联盟系统DKP榜单!A250:A$599,1)</f>
        <v>楚晋一平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31</v>
      </c>
    </row>
    <row r="250" spans="1:2">
      <c r="A250" s="8" t="str">
        <f>INDEX(联盟系统DKP榜单!A251:A$599,1)</f>
        <v xml:space="preserve">椛灯  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 xml:space="preserve">棠棠 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24</v>
      </c>
    </row>
    <row r="252" spans="1:2">
      <c r="A252" s="8" t="str">
        <f>INDEX(联盟系统DKP榜单!A253:A$599,1)</f>
        <v>梨花黛雨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21</v>
      </c>
    </row>
    <row r="253" spans="1:2">
      <c r="A253" s="8" t="str">
        <f>INDEX(联盟系统DKP榜单!A254:A$599,1)</f>
        <v xml:space="preserve">梦萌棒棒糖   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 xml:space="preserve">梦寻千古香ゝ  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20</v>
      </c>
    </row>
    <row r="255" spans="1:2">
      <c r="A255" s="8" t="str">
        <f>INDEX(联盟系统DKP榜单!A256:A$599,1)</f>
        <v xml:space="preserve">梦回红尘已惘然 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梦回彼岸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37</v>
      </c>
    </row>
    <row r="257" spans="1:2">
      <c r="A257" s="8" t="str">
        <f>INDEX(联盟系统DKP榜单!A258:A$599,1)</f>
        <v xml:space="preserve">梦回千里只为她 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5</v>
      </c>
    </row>
    <row r="258" spans="1:2">
      <c r="A258" s="8" t="str">
        <f>INDEX(联盟系统DKP榜单!A259:A$599,1)</f>
        <v xml:space="preserve">梦九哟 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5</v>
      </c>
    </row>
    <row r="259" spans="1:2">
      <c r="A259" s="8" t="str">
        <f>INDEX(联盟系统DKP榜单!A260:A$599,1)</f>
        <v xml:space="preserve">梅葭  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 xml:space="preserve">桃之夭夭の   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8" t="str">
        <f>INDEX(联盟系统DKP榜单!A262:A$599,1)</f>
        <v xml:space="preserve">格殺  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0</v>
      </c>
    </row>
    <row r="262" spans="1:2">
      <c r="A262" s="8" t="str">
        <f>INDEX(联盟系统DKP榜单!A263:A$599,1)</f>
        <v xml:space="preserve">格七  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5</v>
      </c>
    </row>
    <row r="263" spans="1:2">
      <c r="A263" s="8" t="str">
        <f>INDEX(联盟系统DKP榜单!A264:A$599,1)</f>
        <v xml:space="preserve">树儿高高长   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40</v>
      </c>
    </row>
    <row r="264" spans="1:2">
      <c r="A264" s="8" t="str">
        <f>INDEX(联盟系统DKP榜单!A265:A$599,1)</f>
        <v xml:space="preserve">柠檬雪碧√   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柠檬汽酒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49</v>
      </c>
    </row>
    <row r="266" spans="1:2">
      <c r="A266" s="8" t="str">
        <f>INDEX(联盟系统DKP榜单!A267:A$599,1)</f>
        <v xml:space="preserve">柏烛  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 xml:space="preserve">枫丶萧萧兮   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 xml:space="preserve">林清言 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 xml:space="preserve">杜若つ 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25</v>
      </c>
    </row>
    <row r="270" spans="1:2">
      <c r="A270" s="8" t="str">
        <f>INDEX(联盟系统DKP榜单!A271:A$599,1)</f>
        <v>李红尘丶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 xml:space="preserve">机智的兰兰   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 xml:space="preserve">机智勇敢的小珞 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 xml:space="preserve">未来斗战士   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木易开宇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10</v>
      </c>
    </row>
    <row r="275" spans="1:2">
      <c r="A275" s="8" t="str">
        <f>INDEX(联盟系统DKP榜单!A276:A$599,1)</f>
        <v xml:space="preserve">有你的晴天   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0</v>
      </c>
    </row>
    <row r="276" spans="1:2">
      <c r="A276" s="8" t="str">
        <f>INDEX(联盟系统DKP榜单!A277:A$599,1)</f>
        <v>月随风动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3</v>
      </c>
    </row>
    <row r="277" spans="1:2">
      <c r="A277" s="8" t="str">
        <f>INDEX(联盟系统DKP榜单!A278:A$599,1)</f>
        <v>月落雅雅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57</v>
      </c>
    </row>
    <row r="278" spans="1:2">
      <c r="A278" s="8" t="str">
        <f>INDEX(联盟系统DKP榜单!A279:A$599,1)</f>
        <v xml:space="preserve">月臻  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 xml:space="preserve">月月月月月月児 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24</v>
      </c>
    </row>
    <row r="280" spans="1:2">
      <c r="A280" s="8" t="str">
        <f>INDEX(联盟系统DKP榜单!A281:A$599,1)</f>
        <v xml:space="preserve">月影粟 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 xml:space="preserve">月夜城 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 xml:space="preserve">最可爱的师姐  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24</v>
      </c>
    </row>
    <row r="283" spans="1:2">
      <c r="A283" s="8" t="str">
        <f>INDEX(联盟系统DKP榜单!A284:A$599,1)</f>
        <v>曹长卿。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曲终无意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曲丶舞忆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32</v>
      </c>
    </row>
    <row r="286" spans="1:2">
      <c r="A286" s="8" t="str">
        <f>INDEX(联盟系统DKP榜单!A287:A$599,1)</f>
        <v xml:space="preserve">晴栀沐婉音   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21</v>
      </c>
    </row>
    <row r="287" spans="1:2">
      <c r="A287" s="8" t="str">
        <f>INDEX(联盟系统DKP榜单!A288:A$599,1)</f>
        <v xml:space="preserve">晚下  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22</v>
      </c>
    </row>
    <row r="288" spans="1:2">
      <c r="A288" s="8" t="str">
        <f>INDEX(联盟系统DKP榜单!A289:A$599,1)</f>
        <v>晓月梦澈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48</v>
      </c>
    </row>
    <row r="289" spans="1:2">
      <c r="A289" s="8" t="str">
        <f>INDEX(联盟系统DKP榜单!A290:A$599,1)</f>
        <v xml:space="preserve">晏安安 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 xml:space="preserve">星星小霸王丶  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 xml:space="preserve">昔昔 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 xml:space="preserve">时钟轻摇孤独  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25</v>
      </c>
    </row>
    <row r="293" spans="1:2">
      <c r="A293" s="8" t="str">
        <f>INDEX(联盟系统DKP榜单!A294:A$599,1)</f>
        <v xml:space="preserve">时光不矜持   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 xml:space="preserve">日暮丶江华   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35</v>
      </c>
    </row>
    <row r="295" spans="1:2">
      <c r="A295" s="8" t="str">
        <f>INDEX(联盟系统DKP榜单!A296:A$599,1)</f>
        <v>日向钢次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 xml:space="preserve">无所不能小奇葩 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 xml:space="preserve">无心的夏季   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 xml:space="preserve">斩念者 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 xml:space="preserve">文艺的青年   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39</v>
      </c>
    </row>
    <row r="300" spans="1:2">
      <c r="A300" s="8" t="str">
        <f>INDEX(联盟系统DKP榜单!A301:A$599,1)</f>
        <v xml:space="preserve">搞事girl  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0</v>
      </c>
    </row>
    <row r="301" spans="1:2">
      <c r="A301" s="8" t="str">
        <f>INDEX(联盟系统DKP榜单!A302:A$599,1)</f>
        <v>指星瞻月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8</v>
      </c>
    </row>
    <row r="302" spans="1:2">
      <c r="A302" s="8" t="str">
        <f>INDEX(联盟系统DKP榜单!A303:A$599,1)</f>
        <v xml:space="preserve">拜见女皇陛下丶 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拔丝黄糖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0</v>
      </c>
    </row>
    <row r="304" spans="1:2">
      <c r="A304" s="8" t="str">
        <f>INDEX(联盟系统DKP榜单!A305:A$599,1)</f>
        <v xml:space="preserve">拉轰小女子   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 xml:space="preserve">拉莱耶灬绘本  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41</v>
      </c>
    </row>
    <row r="306" spans="1:2">
      <c r="A306" s="8" t="str">
        <f>INDEX(联盟系统DKP榜单!A307:A$599,1)</f>
        <v>折扇很帅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26</v>
      </c>
    </row>
    <row r="307" spans="1:2">
      <c r="A307" s="8" t="str">
        <f>INDEX(联盟系统DKP榜单!A308:A$599,1)</f>
        <v xml:space="preserve">扛旗  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 xml:space="preserve">我要摸你的大鸟 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 xml:space="preserve">我是贱贱的小弟 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 xml:space="preserve">我是农村人，  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 xml:space="preserve">我是兔子哟   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 xml:space="preserve">我很皮 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50</v>
      </c>
    </row>
    <row r="313" spans="1:2">
      <c r="A313" s="8" t="str">
        <f>INDEX(联盟系统DKP榜单!A314:A$599,1)</f>
        <v xml:space="preserve">我就不讲道理哼 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61</v>
      </c>
    </row>
    <row r="314" spans="1:2">
      <c r="A314" s="8" t="str">
        <f>INDEX(联盟系统DKP榜单!A315:A$599,1)</f>
        <v xml:space="preserve">我家熊熊可萌了 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 xml:space="preserve">戌云缈 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10</v>
      </c>
    </row>
    <row r="316" spans="1:2">
      <c r="A316" s="8" t="str">
        <f>INDEX(联盟系统DKP榜单!A317:A$599,1)</f>
        <v xml:space="preserve">懒扶、 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49</v>
      </c>
    </row>
    <row r="317" spans="1:2">
      <c r="A317" s="8" t="str">
        <f>INDEX(联盟系统DKP榜单!A318:A$599,1)</f>
        <v xml:space="preserve">慕落弦 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8" t="str">
        <f>INDEX(联盟系统DKP榜单!A319:A$599,1)</f>
        <v xml:space="preserve">慕瑾遥 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慕容舒清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59</v>
      </c>
    </row>
    <row r="320" spans="1:2">
      <c r="A320" s="8" t="str">
        <f>INDEX(联盟系统DKP榜单!A321:A$599,1)</f>
        <v>想打架吗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6</v>
      </c>
    </row>
    <row r="321" spans="1:2">
      <c r="A321" s="8" t="str">
        <f>INDEX(联盟系统DKP榜单!A322:A$599,1)</f>
        <v>想想天真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5</v>
      </c>
    </row>
    <row r="322" spans="1:2">
      <c r="A322" s="8" t="str">
        <f>INDEX(联盟系统DKP榜单!A323:A$599,1)</f>
        <v xml:space="preserve">惜雨  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 xml:space="preserve">惜玉挽轻裳   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34</v>
      </c>
    </row>
    <row r="324" spans="1:2">
      <c r="A324" s="8" t="str">
        <f>INDEX(联盟系统DKP榜单!A325:A$599,1)</f>
        <v xml:space="preserve">恶钙  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 xml:space="preserve">念紫嫣 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 xml:space="preserve">志方  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 xml:space="preserve">心凉  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50</v>
      </c>
    </row>
    <row r="328" spans="1:2">
      <c r="A328" s="8" t="str">
        <f>INDEX(联盟系统DKP榜单!A329:A$599,1)</f>
        <v>弥花羽ゅ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38</v>
      </c>
    </row>
    <row r="329" spans="1:2">
      <c r="A329" s="8" t="str">
        <f>INDEX(联盟系统DKP榜单!A330:A$599,1)</f>
        <v>弥咲生ゅ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34</v>
      </c>
    </row>
    <row r="330" spans="1:2">
      <c r="A330" s="8" t="str">
        <f>INDEX(联盟系统DKP榜单!A331:A$599,1)</f>
        <v xml:space="preserve">张灵风 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44</v>
      </c>
    </row>
    <row r="331" spans="1:2">
      <c r="A331" s="8" t="str">
        <f>INDEX(联盟系统DKP榜单!A332:A$599,1)</f>
        <v>弑神丶Death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23</v>
      </c>
    </row>
    <row r="332" spans="1:2">
      <c r="A332" s="8" t="str">
        <f>INDEX(联盟系统DKP榜单!A333:A$599,1)</f>
        <v xml:space="preserve">弃丶红颜泪痕湿 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32</v>
      </c>
    </row>
    <row r="333" spans="1:2">
      <c r="A333" s="8" t="str">
        <f>INDEX(联盟系统DKP榜单!A334:A$599,1)</f>
        <v xml:space="preserve">庞广盈 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库伊特风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15</v>
      </c>
    </row>
    <row r="335" spans="1:2">
      <c r="A335" s="8" t="str">
        <f>INDEX(联盟系统DKP榜单!A336:A$599,1)</f>
        <v xml:space="preserve">幽夜无垠と   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幽兰晴雪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19</v>
      </c>
    </row>
    <row r="337" spans="1:2">
      <c r="A337" s="8" t="str">
        <f>INDEX(联盟系统DKP榜单!A338:A$599,1)</f>
        <v xml:space="preserve">幻真丶 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60</v>
      </c>
    </row>
    <row r="338" spans="1:2">
      <c r="A338" s="8" t="str">
        <f>INDEX(联盟系统DKP榜单!A339:A$599,1)</f>
        <v xml:space="preserve">幻月影清怜   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50</v>
      </c>
    </row>
    <row r="339" spans="1:2">
      <c r="A339" s="8" t="str">
        <f>INDEX(联盟系统DKP榜单!A340:A$599,1)</f>
        <v>幕情小三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17</v>
      </c>
    </row>
    <row r="340" spans="1:2">
      <c r="A340" s="8" t="str">
        <f>INDEX(联盟系统DKP榜单!A341:A$599,1)</f>
        <v xml:space="preserve">帝皇陨 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 xml:space="preserve">帝喾  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 xml:space="preserve">希希希丶汐   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 xml:space="preserve">师傅师傅我来了 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 xml:space="preserve">帅气无敌康爸爸 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巽雷风动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1</v>
      </c>
    </row>
    <row r="346" spans="1:2">
      <c r="A346" s="8" t="str">
        <f>INDEX(联盟系统DKP榜单!A347:A$599,1)</f>
        <v xml:space="preserve">岂知  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 xml:space="preserve">尹霓裳 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39</v>
      </c>
    </row>
    <row r="348" spans="1:2">
      <c r="A348" s="8" t="str">
        <f>INDEX(联盟系统DKP榜单!A349:A$599,1)</f>
        <v xml:space="preserve">就爱杯中物   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 xml:space="preserve">尚好的青春i  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 xml:space="preserve">小雪妖 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40</v>
      </c>
    </row>
    <row r="351" spans="1:2">
      <c r="A351" s="8" t="str">
        <f>INDEX(联盟系统DKP榜单!A352:A$599,1)</f>
        <v xml:space="preserve">小雨煕 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29</v>
      </c>
    </row>
    <row r="352" spans="1:2">
      <c r="A352" s="8" t="str">
        <f>INDEX(联盟系统DKP榜单!A353:A$599,1)</f>
        <v xml:space="preserve">小心有诈哦   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10</v>
      </c>
    </row>
    <row r="353" spans="1:2">
      <c r="A353" s="8" t="str">
        <f>INDEX(联盟系统DKP榜单!A354:A$599,1)</f>
        <v xml:space="preserve">小圆元 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10</v>
      </c>
    </row>
    <row r="354" spans="1:2">
      <c r="A354" s="8" t="str">
        <f>INDEX(联盟系统DKP榜单!A355:A$599,1)</f>
        <v xml:space="preserve">小仙女上天吗  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小丑呵呵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36</v>
      </c>
    </row>
    <row r="356" spans="1:2">
      <c r="A356" s="8" t="str">
        <f>INDEX(联盟系统DKP榜单!A357:A$599,1)</f>
        <v>寒绯丶月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 xml:space="preserve">寒心蕊 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 xml:space="preserve">宫离嫣 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 xml:space="preserve">安静惪向日葵  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 xml:space="preserve">守护锋 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15</v>
      </c>
    </row>
    <row r="361" spans="1:2">
      <c r="A361" s="8" t="str">
        <f>INDEX(联盟系统DKP榜单!A362:A$599,1)</f>
        <v xml:space="preserve">孟采绮 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32</v>
      </c>
    </row>
    <row r="362" spans="1:2">
      <c r="A362" s="8" t="str">
        <f>INDEX(联盟系统DKP榜单!A363:A$599,1)</f>
        <v xml:space="preserve">孔程航 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24</v>
      </c>
    </row>
    <row r="363" spans="1:2">
      <c r="A363" s="8" t="str">
        <f>INDEX(联盟系统DKP榜单!A364:A$599,1)</f>
        <v xml:space="preserve">婉蝶  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46</v>
      </c>
    </row>
    <row r="364" spans="1:2">
      <c r="A364" s="8" t="str">
        <f>INDEX(联盟系统DKP榜单!A365:A$599,1)</f>
        <v>威武豆豆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 xml:space="preserve">妄于  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8" t="str">
        <f>INDEX(联盟系统DKP榜单!A367:A$599,1)</f>
        <v xml:space="preserve">如酒如笙歌ゎ  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奶小牛丶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1056</v>
      </c>
    </row>
    <row r="368" spans="1:2">
      <c r="A368" s="8" t="str">
        <f>INDEX(联盟系统DKP榜单!A369:A$599,1)</f>
        <v xml:space="preserve">奈何桥前不轮回 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 xml:space="preserve">太阳骑士炮灰  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 xml:space="preserve">太白洗衣液   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太极魔尊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太极至尊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1272</v>
      </c>
    </row>
    <row r="373" spans="1:2">
      <c r="A373" s="8" t="str">
        <f>INDEX(联盟系统DKP榜单!A374:A$599,1)</f>
        <v>太极神尊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8" t="str">
        <f>INDEX(联盟系统DKP榜单!A375:A$599,1)</f>
        <v>太极妖尊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太极仙尊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16</v>
      </c>
    </row>
    <row r="376" spans="1:2">
      <c r="A376" s="8" t="str">
        <f>INDEX(联盟系统DKP榜单!A377:A$599,1)</f>
        <v xml:space="preserve">太子彬 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天知道啊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14</v>
      </c>
    </row>
    <row r="378" spans="1:2">
      <c r="A378" s="8" t="str">
        <f>INDEX(联盟系统DKP榜单!A379:A$599,1)</f>
        <v>天涯暗香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10</v>
      </c>
    </row>
    <row r="379" spans="1:2">
      <c r="A379" s="8" t="str">
        <f>INDEX(联盟系统DKP榜单!A380:A$599,1)</f>
        <v>天涯劍豪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15</v>
      </c>
    </row>
    <row r="380" spans="1:2">
      <c r="A380" s="8" t="str">
        <f>INDEX(联盟系统DKP榜单!A381:A$599,1)</f>
        <v>天意剑尊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32</v>
      </c>
    </row>
    <row r="381" spans="1:2">
      <c r="A381" s="8" t="str">
        <f>INDEX(联盟系统DKP榜单!A382:A$599,1)</f>
        <v xml:space="preserve">天命风流八荒  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天下芒果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51</v>
      </c>
    </row>
    <row r="383" spans="1:2">
      <c r="A383" s="8" t="str">
        <f>INDEX(联盟系统DKP榜单!A384:A$599,1)</f>
        <v xml:space="preserve">大漠不孤烟   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 xml:space="preserve">大小屁 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 xml:space="preserve">大大大大西瓜丶 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 xml:space="preserve">大大大大眼萌  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35</v>
      </c>
    </row>
    <row r="387" spans="1:2">
      <c r="A387" s="8" t="str">
        <f>INDEX(联盟系统DKP榜单!A388:A$599,1)</f>
        <v xml:space="preserve">大圣棒棒可大小 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24</v>
      </c>
    </row>
    <row r="388" spans="1:2">
      <c r="A388" s="8" t="str">
        <f>INDEX(联盟系统DKP榜单!A389:A$599,1)</f>
        <v xml:space="preserve">夢里不知她是客 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41</v>
      </c>
    </row>
    <row r="389" spans="1:2">
      <c r="A389" s="8" t="str">
        <f>INDEX(联盟系统DKP榜单!A390:A$599,1)</f>
        <v>夜白衣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67</v>
      </c>
    </row>
    <row r="390" spans="1:2">
      <c r="A390" s="8" t="str">
        <f>INDEX(联盟系统DKP榜单!A391:A$599,1)</f>
        <v xml:space="preserve">夜樱丶 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42</v>
      </c>
    </row>
    <row r="391" spans="1:2">
      <c r="A391" s="8" t="str">
        <f>INDEX(联盟系统DKP榜单!A392:A$599,1)</f>
        <v xml:space="preserve">夜无暗 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 xml:space="preserve">夔雪瑶 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 xml:space="preserve">夏鸳丶 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 xml:space="preserve">———夏天   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墨韵轩华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943</v>
      </c>
    </row>
    <row r="396" spans="1:2">
      <c r="A396" s="8" t="str">
        <f>INDEX(联盟系统DKP榜单!A397:A$599,1)</f>
        <v>墨韵玄风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6</v>
      </c>
    </row>
    <row r="397" spans="1:2">
      <c r="A397" s="8" t="str">
        <f>INDEX(联盟系统DKP榜单!A398:A$599,1)</f>
        <v xml:space="preserve">墨語丶 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 xml:space="preserve">墨薰言 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 xml:space="preserve">墨萧炎 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34</v>
      </c>
    </row>
    <row r="400" spans="1:2">
      <c r="A400" s="8" t="str">
        <f>INDEX(联盟系统DKP榜单!A401:A$599,1)</f>
        <v xml:space="preserve">墨河  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 xml:space="preserve">墨之雨 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0</v>
      </c>
    </row>
    <row r="402" spans="1:2">
      <c r="A402" s="8" t="str">
        <f>INDEX(联盟系统DKP榜单!A403:A$599,1)</f>
        <v xml:space="preserve">堵雪逸 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 xml:space="preserve">圈圈 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 xml:space="preserve">国际化及货物  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 xml:space="preserve">回头我就在身后 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四月耀阳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34</v>
      </c>
    </row>
    <row r="407" spans="1:2">
      <c r="A407" s="8" t="str">
        <f>INDEX(联盟系统DKP榜单!A408:A$599,1)</f>
        <v xml:space="preserve">————嘤嘤嘤 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24</v>
      </c>
    </row>
    <row r="408" spans="1:2">
      <c r="A408" s="8" t="str">
        <f>INDEX(联盟系统DKP榜单!A409:A$599,1)</f>
        <v xml:space="preserve">喵喵喵喵喵喵。 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55</v>
      </c>
    </row>
    <row r="409" spans="1:2">
      <c r="A409" s="8" t="str">
        <f>INDEX(联盟系统DKP榜单!A410:A$599,1)</f>
        <v xml:space="preserve">唐鳇  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 xml:space="preserve">唐馨蓝 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唐门仐少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15</v>
      </c>
    </row>
    <row r="412" spans="1:2">
      <c r="A412" s="8" t="str">
        <f>INDEX(联盟系统DKP榜单!A413:A$599,1)</f>
        <v xml:space="preserve">唐道人 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51</v>
      </c>
    </row>
    <row r="413" spans="1:2">
      <c r="A413" s="8" t="str">
        <f>INDEX(联盟系统DKP榜单!A414:A$599,1)</f>
        <v>唐舞桐灬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 xml:space="preserve">唐剑潇 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29</v>
      </c>
    </row>
    <row r="415" spans="1:2">
      <c r="A415" s="8" t="str">
        <f>INDEX(联盟系统DKP榜单!A416:A$599,1)</f>
        <v>唐刀锋芒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8</v>
      </c>
    </row>
    <row r="416" spans="1:2">
      <c r="A416" s="8" t="str">
        <f>INDEX(联盟系统DKP榜单!A417:A$599,1)</f>
        <v>唐云飞9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4</v>
      </c>
    </row>
    <row r="417" spans="1:2">
      <c r="A417" s="8" t="str">
        <f>INDEX(联盟系统DKP榜单!A418:A$599,1)</f>
        <v>哼哼猪、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75</v>
      </c>
    </row>
    <row r="418" spans="1:2">
      <c r="A418" s="8" t="str">
        <f>INDEX(联盟系统DKP榜单!A419:A$599,1)</f>
        <v xml:space="preserve">哈逸曦 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咸鱼天香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 xml:space="preserve">咲冭陽 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 xml:space="preserve">周舒舒 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5</v>
      </c>
    </row>
    <row r="422" spans="1:2">
      <c r="A422" s="8" t="str">
        <f>INDEX(联盟系统DKP榜单!A423:A$599,1)</f>
        <v xml:space="preserve">呆萌呆萌小奶盖 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24</v>
      </c>
    </row>
    <row r="423" spans="1:2">
      <c r="A423" s="8" t="str">
        <f>INDEX(联盟系统DKP榜单!A424:A$599,1)</f>
        <v xml:space="preserve">呆小坤 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24</v>
      </c>
    </row>
    <row r="424" spans="1:2">
      <c r="A424" s="8" t="str">
        <f>INDEX(联盟系统DKP榜单!A425:A$599,1)</f>
        <v xml:space="preserve">听暝  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 xml:space="preserve">听一曲清金钩钓 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0</v>
      </c>
    </row>
    <row r="426" spans="1:2">
      <c r="A426" s="8" t="str">
        <f>INDEX(联盟系统DKP榜单!A427:A$599,1)</f>
        <v xml:space="preserve">君莘妍 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 xml:space="preserve">君玉心 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0</v>
      </c>
    </row>
    <row r="428" spans="1:2">
      <c r="A428" s="8" t="str">
        <f>INDEX(联盟系统DKP榜单!A429:A$599,1)</f>
        <v>吉祥红红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14</v>
      </c>
    </row>
    <row r="429" spans="1:2">
      <c r="A429" s="8" t="str">
        <f>INDEX(联盟系统DKP榜单!A430:A$599,1)</f>
        <v xml:space="preserve">叶菡  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 xml:space="preserve">叶簌竹箫声   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4</v>
      </c>
    </row>
    <row r="431" spans="1:2">
      <c r="A431" s="8" t="str">
        <f>INDEX(联盟系统DKP榜单!A432:A$599,1)</f>
        <v xml:space="preserve">叶枫刃 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 xml:space="preserve">叶天簌 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 xml:space="preserve">史上最帅真武  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 xml:space="preserve">只想做个好人  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40</v>
      </c>
    </row>
    <row r="435" spans="1:2">
      <c r="A435" s="8" t="str">
        <f>INDEX(联盟系统DKP榜单!A436:A$599,1)</f>
        <v xml:space="preserve">叨叨 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11</v>
      </c>
    </row>
    <row r="436" spans="1:2">
      <c r="A436" s="8" t="str">
        <f>INDEX(联盟系统DKP榜单!A437:A$599,1)</f>
        <v xml:space="preserve">另一只麻辣小龙 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0</v>
      </c>
    </row>
    <row r="437" spans="1:2">
      <c r="A437" s="8" t="str">
        <f>INDEX(联盟系统DKP榜单!A438:A$599,1)</f>
        <v xml:space="preserve">古千易 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口味太怪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53</v>
      </c>
    </row>
    <row r="439" spans="1:2">
      <c r="A439" s="8" t="str">
        <f>INDEX(联盟系统DKP榜单!A440:A$599,1)</f>
        <v xml:space="preserve">友善的若云   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 xml:space="preserve">友善的小内衣  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 xml:space="preserve">友善的大夫   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0</v>
      </c>
    </row>
    <row r="442" spans="1:2">
      <c r="A442" s="8" t="str">
        <f>INDEX(联盟系统DKP榜单!A443:A$599,1)</f>
        <v xml:space="preserve">厍容亦 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卿卿予梦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15</v>
      </c>
    </row>
    <row r="444" spans="1:2">
      <c r="A444" s="8" t="str">
        <f>INDEX(联盟系统DKP榜单!A445:A$599,1)</f>
        <v xml:space="preserve">卿冥丶 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40</v>
      </c>
    </row>
    <row r="445" spans="1:2">
      <c r="A445" s="8" t="str">
        <f>INDEX(联盟系统DKP榜单!A446:A$599,1)</f>
        <v xml:space="preserve">南音潇潇洒洒ご 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24</v>
      </c>
    </row>
    <row r="446" spans="1:2">
      <c r="A446" s="8" t="str">
        <f>INDEX(联盟系统DKP榜单!A447:A$599,1)</f>
        <v xml:space="preserve">南邦佳人呀   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 xml:space="preserve">南秋栀 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 xml:space="preserve">华様  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40</v>
      </c>
    </row>
    <row r="449" spans="1:2">
      <c r="A449" s="8" t="str">
        <f>INDEX(联盟系统DKP榜单!A450:A$599,1)</f>
        <v xml:space="preserve">半月梨花带春风 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半夏乄言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28</v>
      </c>
    </row>
    <row r="451" spans="1:2">
      <c r="A451" s="8" t="str">
        <f>INDEX(联盟系统DKP榜单!A452:A$599,1)</f>
        <v xml:space="preserve">千辞ヾ 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40</v>
      </c>
    </row>
    <row r="452" spans="1:2">
      <c r="A452" s="8" t="str">
        <f>INDEX(联盟系统DKP榜单!A453:A$599,1)</f>
        <v xml:space="preserve">千绯  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医官柚子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22</v>
      </c>
    </row>
    <row r="454" spans="1:2">
      <c r="A454" s="8" t="str">
        <f>INDEX(联盟系统DKP榜单!A455:A$599,1)</f>
        <v>北宫静安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0</v>
      </c>
    </row>
    <row r="455" spans="1:2">
      <c r="A455" s="8" t="str">
        <f>INDEX(联盟系统DKP榜单!A456:A$599,1)</f>
        <v xml:space="preserve">北城殇 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0</v>
      </c>
    </row>
    <row r="456" spans="1:2">
      <c r="A456" s="8" t="str">
        <f>INDEX(联盟系统DKP榜单!A457:A$599,1)</f>
        <v>北城初夏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10</v>
      </c>
    </row>
    <row r="457" spans="1:2">
      <c r="A457" s="8" t="str">
        <f>INDEX(联盟系统DKP榜单!A458:A$599,1)</f>
        <v xml:space="preserve">包个大包子   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 xml:space="preserve">勿违心 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34</v>
      </c>
    </row>
    <row r="459" spans="1:2">
      <c r="A459" s="8" t="str">
        <f>INDEX(联盟系统DKP榜单!A460:A$599,1)</f>
        <v xml:space="preserve">勾小腰 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 xml:space="preserve">剑惜玉 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20</v>
      </c>
    </row>
    <row r="461" spans="1:2">
      <c r="A461" s="8" t="str">
        <f>INDEX(联盟系统DKP榜单!A462:A$599,1)</f>
        <v xml:space="preserve">剑圣的悲伤   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34</v>
      </c>
    </row>
    <row r="462" spans="1:2">
      <c r="A462" s="8" t="str">
        <f>INDEX(联盟系统DKP榜单!A463:A$599,1)</f>
        <v xml:space="preserve">到处走的三百块 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50</v>
      </c>
    </row>
    <row r="463" spans="1:2">
      <c r="A463" s="8" t="str">
        <f>INDEX(联盟系统DKP榜单!A464:A$599,1)</f>
        <v xml:space="preserve">别碰我的葫芦  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 xml:space="preserve">刃歌  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 xml:space="preserve">刀灵媛 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 xml:space="preserve">刀到道 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 xml:space="preserve">凰荼歌 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 xml:space="preserve">凡人的梦   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 xml:space="preserve">凌渃尘 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51</v>
      </c>
    </row>
    <row r="470" spans="1:2">
      <c r="A470" s="8" t="str">
        <f>INDEX(联盟系统DKP榜单!A471:A$599,1)</f>
        <v xml:space="preserve">凉山伯 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凉城醉梦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32</v>
      </c>
    </row>
    <row r="472" spans="1:2">
      <c r="A472" s="8" t="str">
        <f>INDEX(联盟系统DKP榜单!A473:A$599,1)</f>
        <v xml:space="preserve">凉人丨、梦   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61</v>
      </c>
    </row>
    <row r="473" spans="1:2">
      <c r="A473" s="8" t="str">
        <f>INDEX(联盟系统DKP榜单!A474:A$599,1)</f>
        <v>冷空雾月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13</v>
      </c>
    </row>
    <row r="474" spans="1:2">
      <c r="A474" s="8" t="str">
        <f>INDEX(联盟系统DKP榜单!A475:A$599,1)</f>
        <v xml:space="preserve">冷清初 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45</v>
      </c>
    </row>
    <row r="475" spans="1:2">
      <c r="A475" s="8" t="str">
        <f>INDEX(联盟系统DKP榜单!A476:A$599,1)</f>
        <v xml:space="preserve">冷沐瞳 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 xml:space="preserve">冷殘心 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 xml:space="preserve">冷嫣妍 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冷如是丶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62</v>
      </c>
    </row>
    <row r="479" spans="1:2">
      <c r="A479" s="8" t="str">
        <f>INDEX(联盟系统DKP榜单!A480:A$599,1)</f>
        <v xml:space="preserve">冬眠的团子   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0</v>
      </c>
    </row>
    <row r="480" spans="1:2">
      <c r="A480" s="8" t="str">
        <f>INDEX(联盟系统DKP榜单!A481:A$599,1)</f>
        <v>冬瓜小荞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 xml:space="preserve">冥辕  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 xml:space="preserve">再见是否红着脸 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 xml:space="preserve">兰博基尼貓   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5</v>
      </c>
    </row>
    <row r="484" spans="1:2">
      <c r="A484" s="8" t="str">
        <f>INDEX(联盟系统DKP榜单!A485:A$599,1)</f>
        <v xml:space="preserve">兮夜夕 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29</v>
      </c>
    </row>
    <row r="485" spans="1:2">
      <c r="A485" s="8" t="str">
        <f>INDEX(联盟系统DKP榜单!A486:A$599,1)</f>
        <v xml:space="preserve">公子波 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 xml:space="preserve">入夜渐微凉   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35</v>
      </c>
    </row>
    <row r="487" spans="1:2">
      <c r="A487" s="8" t="str">
        <f>INDEX(联盟系统DKP榜单!A488:A$599,1)</f>
        <v xml:space="preserve">傲娇小姐姐う  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44</v>
      </c>
    </row>
    <row r="488" spans="1:2">
      <c r="A488" s="8" t="str">
        <f>INDEX(联盟系统DKP榜单!A489:A$599,1)</f>
        <v>傅鸡雪z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 xml:space="preserve">偶盖伦贼6丶  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倾舞情儿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51</v>
      </c>
    </row>
    <row r="491" spans="1:2">
      <c r="A491" s="8" t="str">
        <f>INDEX(联盟系统DKP榜单!A492:A$599,1)</f>
        <v xml:space="preserve">俱利摩 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50</v>
      </c>
    </row>
    <row r="492" spans="1:2">
      <c r="A492" s="8" t="str">
        <f>INDEX(联盟系统DKP榜单!A493:A$599,1)</f>
        <v xml:space="preserve">修嘉  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 xml:space="preserve">依旧丨 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24</v>
      </c>
    </row>
    <row r="494" spans="1:2">
      <c r="A494" s="8" t="str">
        <f>INDEX(联盟系统DKP榜单!A495:A$599,1)</f>
        <v xml:space="preserve">你眼睛会笑呀  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 xml:space="preserve">你的柔情那么美 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29</v>
      </c>
    </row>
    <row r="496" spans="1:2">
      <c r="A496" s="8" t="str">
        <f>INDEX(联盟系统DKP榜单!A497:A$599,1)</f>
        <v xml:space="preserve">你就让我嘿嘿嘿 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10</v>
      </c>
    </row>
    <row r="497" spans="1:2">
      <c r="A497" s="8" t="str">
        <f>INDEX(联盟系统DKP榜单!A498:A$599,1)</f>
        <v>余子乔丶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14</v>
      </c>
    </row>
    <row r="498" spans="1:2">
      <c r="A498" s="8" t="str">
        <f>INDEX(联盟系统DKP榜单!A499:A$599,1)</f>
        <v xml:space="preserve">何月凡 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24</v>
      </c>
    </row>
    <row r="499" spans="1:2">
      <c r="A499" s="8" t="str">
        <f>INDEX(联盟系统DKP榜单!A500:A$599,1)</f>
        <v xml:space="preserve">何曾丶 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50</v>
      </c>
    </row>
    <row r="500" spans="1:2">
      <c r="A500" s="8" t="str">
        <f>INDEX(联盟系统DKP榜单!A501:A$599,1)</f>
        <v xml:space="preserve">伴我几度い   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103</v>
      </c>
    </row>
    <row r="501" spans="1:2">
      <c r="A501" s="8" t="str">
        <f>INDEX(联盟系统DKP榜单!A502:A$599,1)</f>
        <v xml:space="preserve">伐青  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 xml:space="preserve">从此弃武从医  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0</v>
      </c>
    </row>
    <row r="503" spans="1:2">
      <c r="A503" s="8" t="str">
        <f>INDEX(联盟系统DKP榜单!A504:A$599,1)</f>
        <v xml:space="preserve">从南 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26</v>
      </c>
    </row>
    <row r="504" spans="1:2">
      <c r="A504" s="8" t="str">
        <f>INDEX(联盟系统DKP榜单!A505:A$599,1)</f>
        <v xml:space="preserve">今天不可能赚钱 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25</v>
      </c>
    </row>
    <row r="505" spans="1:2">
      <c r="A505" s="8" t="str">
        <f>INDEX(联盟系统DKP榜单!A506:A$599,1)</f>
        <v xml:space="preserve">仁剑震音扬   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 xml:space="preserve">人肉饭 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0</v>
      </c>
    </row>
    <row r="507" spans="1:2">
      <c r="A507" s="8" t="str">
        <f>INDEX(联盟系统DKP榜单!A508:A$599,1)</f>
        <v xml:space="preserve">些许  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61</v>
      </c>
    </row>
    <row r="508" spans="1:2">
      <c r="A508" s="8" t="str">
        <f>INDEX(联盟系统DKP榜单!A509:A$599,1)</f>
        <v xml:space="preserve">云飞奇 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 xml:space="preserve">云祗琉璃旧゛  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 xml:space="preserve">云游二十八   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19</v>
      </c>
    </row>
    <row r="511" spans="1:2">
      <c r="A511" s="8" t="str">
        <f>INDEX(联盟系统DKP榜单!A512:A$599,1)</f>
        <v xml:space="preserve">云泠舟 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 xml:space="preserve">于三缸 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65</v>
      </c>
    </row>
    <row r="513" spans="1:2">
      <c r="A513" s="8" t="str">
        <f>INDEX(联盟系统DKP榜单!A514:A$599,1)</f>
        <v xml:space="preserve">二瞳  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 xml:space="preserve">二十四桥明夜月 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 xml:space="preserve">乱世倾长歌   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 xml:space="preserve">九袋丐 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 xml:space="preserve">九六年的无痕  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 xml:space="preserve">乔无念 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 xml:space="preserve">乏乏  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乌龙擦汗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5</v>
      </c>
    </row>
    <row r="521" spans="1:2">
      <c r="A521" s="8" t="str">
        <f>INDEX(联盟系统DKP榜单!A522:A$599,1)</f>
        <v xml:space="preserve">乌啦啦黑魔法  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 xml:space="preserve">乄道友请留步  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乄框框ら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3</v>
      </c>
    </row>
    <row r="524" spans="1:2">
      <c r="A524" s="8" t="str">
        <f>INDEX(联盟系统DKP榜单!A525:A$599,1)</f>
        <v xml:space="preserve">丿几度度丶   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24</v>
      </c>
    </row>
    <row r="525" spans="1:2">
      <c r="A525" s="8" t="str">
        <f>INDEX(联盟系统DKP榜单!A526:A$599,1)</f>
        <v xml:space="preserve">主流丶指尖   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29</v>
      </c>
    </row>
    <row r="526" spans="1:2">
      <c r="A526" s="8" t="str">
        <f>INDEX(联盟系统DKP榜单!A527:A$599,1)</f>
        <v xml:space="preserve">丶神楽 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 xml:space="preserve">丶淡衣 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 xml:space="preserve">丶忍野咩咩   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 xml:space="preserve">丶天才小熊猫丶 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丶唐云逸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丶吴宇森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12</v>
      </c>
    </row>
    <row r="532" spans="1:2">
      <c r="A532" s="8" t="str">
        <f>INDEX(联盟系统DKP榜单!A533:A$599,1)</f>
        <v xml:space="preserve">丶北风吹啸月  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45</v>
      </c>
    </row>
    <row r="533" spans="1:2">
      <c r="A533" s="8" t="str">
        <f>INDEX(联盟系统DKP榜单!A534:A$599,1)</f>
        <v xml:space="preserve">丱丱丱 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丰兰无息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 xml:space="preserve">两把剑就是厉害 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44</v>
      </c>
    </row>
    <row r="536" spans="1:2">
      <c r="A536" s="8" t="str">
        <f>INDEX(联盟系统DKP榜单!A537:A$599,1)</f>
        <v xml:space="preserve">东风路大狗蛋  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 xml:space="preserve">东风路三狗蛋  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东方雪容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东宫少微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0</v>
      </c>
    </row>
    <row r="540" spans="1:2">
      <c r="A540" s="8" t="str">
        <f>INDEX(联盟系统DKP榜单!A541:A$599,1)</f>
        <v xml:space="preserve">专业刷寡妇   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 xml:space="preserve">丐帮金鹏长老  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5</v>
      </c>
    </row>
    <row r="542" spans="1:2">
      <c r="A542" s="8" t="str">
        <f>INDEX(联盟系统DKP榜单!A543:A$599,1)</f>
        <v xml:space="preserve">丐帮汪剑通   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24</v>
      </c>
    </row>
    <row r="543" spans="1:2">
      <c r="A543" s="8" t="str">
        <f>INDEX(联盟系统DKP榜单!A544:A$599,1)</f>
        <v xml:space="preserve">与尔同销萬古愁 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不见青山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30</v>
      </c>
    </row>
    <row r="545" spans="1:2">
      <c r="A545" s="8" t="str">
        <f>INDEX(联盟系统DKP榜单!A546:A$599,1)</f>
        <v xml:space="preserve">不厌此山薇   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30</v>
      </c>
    </row>
    <row r="546" spans="1:2">
      <c r="A546" s="8" t="str">
        <f>INDEX(联盟系统DKP榜单!A547:A$599,1)</f>
        <v>上的讲话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 xml:space="preserve">上官萌萌丶   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 xml:space="preserve">一生有你丶夕阳 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29</v>
      </c>
    </row>
    <row r="549" spans="1:2">
      <c r="A549" s="8" t="str">
        <f>INDEX(联盟系统DKP榜单!A550:A$599,1)</f>
        <v xml:space="preserve">一朝花满城   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27</v>
      </c>
    </row>
    <row r="550" spans="1:2">
      <c r="A550" s="8" t="str">
        <f>INDEX(联盟系统DKP榜单!A551:A$599,1)</f>
        <v>一时春色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8</v>
      </c>
    </row>
    <row r="551" spans="1:2">
      <c r="A551" s="8" t="str">
        <f>INDEX(联盟系统DKP榜单!A552:A$599,1)</f>
        <v xml:space="preserve">一夜雪千山   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10</v>
      </c>
    </row>
    <row r="552" spans="1:2">
      <c r="A552" s="8" t="str">
        <f>INDEX(联盟系统DKP榜单!A553:A$599,1)</f>
        <v xml:space="preserve">一只黄李鸣翠柳 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26</v>
      </c>
    </row>
    <row r="553" spans="1:2">
      <c r="A553" s="8" t="str">
        <f>INDEX(联盟系统DKP榜单!A554:A$599,1)</f>
        <v xml:space="preserve">一只大狼狗   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56</v>
      </c>
    </row>
    <row r="554" spans="1:2">
      <c r="A554" s="8" t="str">
        <f>INDEX(联盟系统DKP榜单!A555:A$599,1)</f>
        <v xml:space="preserve">오澈澈ぃ오   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39</v>
      </c>
    </row>
    <row r="555" spans="1:2">
      <c r="A555" s="8" t="str">
        <f>INDEX(联盟系统DKP榜单!A556:A$599,1)</f>
        <v xml:space="preserve">오潇潇ぃ오   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10</v>
      </c>
    </row>
    <row r="556" spans="1:2">
      <c r="A556" s="8" t="str">
        <f>INDEX(联盟系统DKP榜单!A557:A$599,1)</f>
        <v>燃尽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9</v>
      </c>
    </row>
    <row r="557" spans="1:2">
      <c r="A557" s="8" t="str">
        <f>INDEX(联盟系统DKP榜单!A558:A$599,1)</f>
        <v xml:space="preserve">朱颜辞镜 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20</v>
      </c>
    </row>
    <row r="558" spans="1:2">
      <c r="A558" s="8" t="str">
        <f>INDEX(联盟系统DKP榜单!A559:A$599,1)</f>
        <v xml:space="preserve">小怪兽   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24</v>
      </c>
    </row>
    <row r="559" spans="1:2">
      <c r="A559" s="8" t="str">
        <f>INDEX(联盟系统DKP榜单!A560:A$599,1)</f>
        <v xml:space="preserve">奥特曼   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35</v>
      </c>
    </row>
    <row r="560" spans="1:2">
      <c r="A560" s="8" t="str">
        <f>INDEX(联盟系统DKP榜单!A561:A$599,1)</f>
        <v xml:space="preserve">山猫 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96</v>
      </c>
    </row>
    <row r="561" spans="1:2">
      <c r="A561" s="8" t="str">
        <f>INDEX(联盟系统DKP榜单!A562:A$599,1)</f>
        <v xml:space="preserve">醉月聆雪弱  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24</v>
      </c>
    </row>
    <row r="562" spans="1:2">
      <c r="A562" s="8" t="str">
        <f>INDEX(联盟系统DKP榜单!A563:A$599,1)</f>
        <v xml:space="preserve">屎里求生＂ 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62</v>
      </c>
    </row>
    <row r="563" spans="1:2">
      <c r="A563" s="8" t="str">
        <f>INDEX(联盟系统DKP榜单!A564:A$599,1)</f>
        <v xml:space="preserve">陆游。   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8" t="str">
        <f>INDEX(联盟系统DKP榜单!A565:A$599,1)</f>
        <v xml:space="preserve">花辞树  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20</v>
      </c>
    </row>
    <row r="565" spans="1:2">
      <c r="A565" s="8" t="str">
        <f>INDEX(联盟系统DKP榜单!A566:A$599,1)</f>
        <v>ヅ醉晴空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137</v>
      </c>
    </row>
    <row r="566" spans="1:2">
      <c r="A566" s="8" t="str">
        <f>INDEX(联盟系统DKP榜单!A567:A$599,1)</f>
        <v>ヅ伴烟萝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33</v>
      </c>
    </row>
    <row r="567" spans="1:2">
      <c r="A567" s="8" t="str">
        <f>INDEX(联盟系统DKP榜单!A568:A$599,1)</f>
        <v xml:space="preserve">い小萝卜头袄へ 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25</v>
      </c>
    </row>
    <row r="568" spans="1:2">
      <c r="A568" s="8" t="str">
        <f>INDEX(联盟系统DKP榜单!A569:A$599,1)</f>
        <v xml:space="preserve">ぃKs丶夢柒づ 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YoYo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w浅墨w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10</v>
      </c>
    </row>
    <row r="571" spans="1:2">
      <c r="A571" s="8" t="str">
        <f>INDEX(联盟系统DKP榜单!A572:A$599,1)</f>
        <v xml:space="preserve">V艺哥哥会很污 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25</v>
      </c>
    </row>
    <row r="572" spans="1:2">
      <c r="A572" s="8" t="str">
        <f>INDEX(联盟系统DKP榜单!A573:A$599,1)</f>
        <v xml:space="preserve">samba丶丿冰锐               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0</v>
      </c>
    </row>
    <row r="573" spans="1:2">
      <c r="A573" s="8" t="str">
        <f>INDEX(联盟系统DKP榜单!A574:A$599,1)</f>
        <v>QQ绿钻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38</v>
      </c>
    </row>
    <row r="574" spans="1:2">
      <c r="A574" s="8" t="str">
        <f>INDEX(联盟系统DKP榜单!A575:A$599,1)</f>
        <v xml:space="preserve">Mr丶J丨   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0</v>
      </c>
    </row>
    <row r="575" spans="1:2">
      <c r="A575" s="8" t="str">
        <f>INDEX(联盟系统DKP榜单!A576:A$599,1)</f>
        <v>㏑ゞ逗逗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4</v>
      </c>
    </row>
    <row r="576" spans="1:2">
      <c r="A576" s="8" t="str">
        <f>INDEX(联盟系统DKP榜单!A577:A$599,1)</f>
        <v xml:space="preserve">kingdan 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 t="str">
        <f>INDEX(联盟系统DKP榜单!A578:A$599,1)</f>
        <v xml:space="preserve">Higべ杰   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 t="str">
        <f>INDEX(联盟系统DKP榜单!A579:A$599,1)</f>
        <v xml:space="preserve">FateScorpio             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19</v>
      </c>
    </row>
    <row r="579" spans="1:2">
      <c r="A579" s="8" t="str">
        <f>INDEX(联盟系统DKP榜单!A580:A$599,1)</f>
        <v xml:space="preserve">FateLibra               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14</v>
      </c>
    </row>
    <row r="580" spans="1:2">
      <c r="A580" s="8" t="str">
        <f>INDEX(联盟系统DKP榜单!A581:A$599,1)</f>
        <v xml:space="preserve">DayLight丶               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 t="str">
        <f>INDEX(联盟系统DKP榜单!A582:A$599,1)</f>
        <v xml:space="preserve">Darius丶ViTa             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 t="str">
        <f>INDEX(联盟系统DKP榜单!A583:A$599,1)</f>
        <v xml:space="preserve">Clefer  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24</v>
      </c>
    </row>
    <row r="583" spans="1:2">
      <c r="A583" s="8" t="str">
        <f>INDEX(联盟系统DKP榜单!A584:A$599,1)</f>
        <v xml:space="preserve">AufWieDerSehen          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36</v>
      </c>
    </row>
    <row r="584" spans="1:2">
      <c r="A584" s="8" t="str">
        <f>INDEX(联盟系统DKP榜单!A585:A$599,1)</f>
        <v xml:space="preserve">❀笛落拂轻衫❀ 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10</v>
      </c>
    </row>
    <row r="585" spans="1:2">
      <c r="A585" s="8" t="str">
        <f>INDEX(联盟系统DKP榜单!A586:A$599,1)</f>
        <v xml:space="preserve">❀❀長安゛   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26</v>
      </c>
    </row>
    <row r="586" spans="1:2">
      <c r="A586" s="8" t="str">
        <f>INDEX(联盟系统DKP榜单!A587:A$599,1)</f>
        <v xml:space="preserve">❀❀❀喆侦探゛ 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9</v>
      </c>
    </row>
    <row r="587" spans="1:2">
      <c r="A587" s="8" t="str">
        <f>INDEX(联盟系统DKP榜单!A588:A$599,1)</f>
        <v xml:space="preserve">✲淡雅ღ＊   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26</v>
      </c>
    </row>
    <row r="588" spans="1:2">
      <c r="A588" s="8" t="str">
        <f>INDEX(联盟系统DKP榜单!A589:A$599,1)</f>
        <v xml:space="preserve">✲古井ღ＊   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 t="str">
        <f>INDEX(联盟系统DKP榜单!A590:A$599,1)</f>
        <v xml:space="preserve">、陌上看花   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2017-03-19T14:20:34Z</dcterms:modified>
</cp:coreProperties>
</file>