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60" windowWidth="14895" windowHeight="7815"/>
  </bookViews>
  <sheets>
    <sheet name="Hoja2" sheetId="2" r:id="rId1"/>
    <sheet name="Hoja3" sheetId="3" r:id="rId2"/>
  </sheets>
  <externalReferences>
    <externalReference r:id="rId3"/>
    <externalReference r:id="rId4"/>
  </externalReferences>
  <calcPr calcId="145621" concurrentCalc="0"/>
</workbook>
</file>

<file path=xl/calcChain.xml><?xml version="1.0" encoding="utf-8"?>
<calcChain xmlns="http://schemas.openxmlformats.org/spreadsheetml/2006/main">
  <c r="D38" i="2" l="1"/>
  <c r="B38" i="2"/>
  <c r="C38" i="2"/>
  <c r="D39" i="2"/>
  <c r="B39" i="2"/>
  <c r="C39" i="2"/>
  <c r="D37" i="2"/>
  <c r="D40" i="2"/>
  <c r="B37" i="2"/>
  <c r="B40" i="2"/>
  <c r="C40" i="2"/>
  <c r="D41" i="2"/>
  <c r="B41" i="2"/>
  <c r="C41" i="2"/>
  <c r="D42" i="2"/>
  <c r="B42" i="2"/>
  <c r="C42" i="2"/>
  <c r="D43" i="2"/>
  <c r="B43" i="2"/>
  <c r="C43" i="2"/>
  <c r="C37" i="2"/>
  <c r="D20" i="2"/>
  <c r="D21" i="2"/>
  <c r="D22" i="2"/>
  <c r="E20" i="2"/>
  <c r="E21" i="2"/>
  <c r="B20" i="2"/>
  <c r="F20" i="2"/>
  <c r="B21" i="2"/>
  <c r="F21" i="2"/>
  <c r="B22" i="2"/>
  <c r="E22" i="2"/>
  <c r="D24" i="2"/>
  <c r="E32" i="2"/>
  <c r="D27" i="2"/>
  <c r="B27" i="2"/>
  <c r="B25" i="2"/>
  <c r="B24" i="2"/>
  <c r="B13" i="2"/>
  <c r="B15" i="2"/>
  <c r="B17" i="2"/>
  <c r="D13" i="2"/>
  <c r="D15" i="2"/>
  <c r="D17" i="2"/>
  <c r="E17" i="2"/>
  <c r="E15" i="2"/>
  <c r="F15" i="2"/>
  <c r="E16" i="2"/>
  <c r="F16" i="2"/>
  <c r="F17" i="2"/>
  <c r="E14" i="2"/>
  <c r="F14" i="2"/>
  <c r="E13" i="2"/>
  <c r="F13" i="2"/>
  <c r="E37" i="2"/>
  <c r="E42" i="2"/>
  <c r="F42" i="2"/>
  <c r="E41" i="2"/>
  <c r="F41" i="2"/>
  <c r="E39" i="2"/>
  <c r="F39" i="2"/>
  <c r="E38" i="2"/>
  <c r="F38" i="2"/>
  <c r="F37" i="2"/>
  <c r="F32" i="2"/>
  <c r="F31" i="2"/>
  <c r="E31" i="2"/>
  <c r="F27" i="2"/>
  <c r="D26" i="2"/>
  <c r="E34" i="2"/>
  <c r="B26" i="2"/>
  <c r="F34" i="2"/>
  <c r="F25" i="2"/>
  <c r="F24" i="2"/>
  <c r="F23" i="2"/>
  <c r="C20" i="2"/>
  <c r="E43" i="2"/>
  <c r="F43" i="2"/>
  <c r="C24" i="2"/>
  <c r="C25" i="2"/>
  <c r="C21" i="2"/>
  <c r="C22" i="2"/>
  <c r="E25" i="2"/>
  <c r="F22" i="2"/>
  <c r="E24" i="2"/>
  <c r="F26" i="2"/>
  <c r="B28" i="2"/>
  <c r="F33" i="2"/>
  <c r="D28" i="2"/>
  <c r="E27" i="2"/>
  <c r="E33" i="2"/>
  <c r="E40" i="2"/>
  <c r="F40" i="2"/>
  <c r="F28" i="2"/>
  <c r="C27" i="2"/>
  <c r="E26" i="2"/>
  <c r="E28" i="2"/>
  <c r="C26" i="2"/>
  <c r="C28" i="2"/>
</calcChain>
</file>

<file path=xl/sharedStrings.xml><?xml version="1.0" encoding="utf-8"?>
<sst xmlns="http://schemas.openxmlformats.org/spreadsheetml/2006/main" count="50" uniqueCount="44">
  <si>
    <t>CONTRALORIA DEPARTAMENTAL DEL HUILA</t>
  </si>
  <si>
    <t>HOJA DE TRABAJO CERTIFICACIÓN DE ESTADOS FINANCIEROS</t>
  </si>
  <si>
    <t>ESTADO DE TESORERIA</t>
  </si>
  <si>
    <t>Variación</t>
  </si>
  <si>
    <t>%</t>
  </si>
  <si>
    <t>Efectivo</t>
  </si>
  <si>
    <t>(+) Transferencias por Cobrar</t>
  </si>
  <si>
    <t>(-) Cuentas por Pagar</t>
  </si>
  <si>
    <t>(-) Reservas</t>
  </si>
  <si>
    <t>Superávit/Déficit</t>
  </si>
  <si>
    <t>ESTRUCTURA FINANCIERA DEL BALANCE</t>
  </si>
  <si>
    <t>Activo Corriente</t>
  </si>
  <si>
    <t>Activo No corriente</t>
  </si>
  <si>
    <t>Total Activo</t>
  </si>
  <si>
    <t>Pasivo Corriente</t>
  </si>
  <si>
    <t>Pasivo No Corriente</t>
  </si>
  <si>
    <t>Total Pasivo</t>
  </si>
  <si>
    <t xml:space="preserve">Patrimonio </t>
  </si>
  <si>
    <t>Pasivo + Patrimonio</t>
  </si>
  <si>
    <t>INDICADORES FINANCIEROS</t>
  </si>
  <si>
    <t>Razon Corriente</t>
  </si>
  <si>
    <t>Activo Cte/Pasivo Cte</t>
  </si>
  <si>
    <t>Capital de trabajo</t>
  </si>
  <si>
    <t>Activo Cte-Pasivo Cte</t>
  </si>
  <si>
    <t>Endeudamniento</t>
  </si>
  <si>
    <t>Pasivos Tot/Activo Tot*100</t>
  </si>
  <si>
    <t>Concentracion del Pasivo CP</t>
  </si>
  <si>
    <t>Pasivo Cte/Pasivo Tot*100</t>
  </si>
  <si>
    <t>ESTADO DE ACTIVIDAD FINANCIERA, ECONOMICA Y SOCIAL</t>
  </si>
  <si>
    <t>Ingresos Operacionales</t>
  </si>
  <si>
    <t>(-)Gastos Operacionales</t>
  </si>
  <si>
    <t>(-)Costo de Venta</t>
  </si>
  <si>
    <t>Superavit/Déficit Operacional</t>
  </si>
  <si>
    <t>(+)Otros Ingresos</t>
  </si>
  <si>
    <t>(-)Otros Gastos</t>
  </si>
  <si>
    <t>Excedente/Deficit del Ejercicio</t>
  </si>
  <si>
    <t xml:space="preserve">Revisor Fiscal:   </t>
  </si>
  <si>
    <t xml:space="preserve">Tarjeta Profesional:   </t>
  </si>
  <si>
    <t>Elaborado Por:</t>
  </si>
  <si>
    <t>Entidad:        EMPRESA DE SERVICOS PUBLICOS DE SALADOBLANCO EMSEPUSA S.A.S.</t>
  </si>
  <si>
    <t>Representante legal:   FABIO EDERNEY VALENZUELA TRUJILLO</t>
  </si>
  <si>
    <t>Contador Público: SOL MARIA PUENTES RUIZ</t>
  </si>
  <si>
    <t>Tarjeta Profesional: 28243-T</t>
  </si>
  <si>
    <t>VIGENCIA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</si>
</sst>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10"/>
      <name val="Arial"/>
      <family val="2"/>
    </font>
    <font>
      <sz val="8"/>
      <name val="Tahoma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5" xfId="0" applyFont="1" applyBorder="1"/>
    <xf numFmtId="0" fontId="3" fillId="0" borderId="0" xfId="0" applyFont="1" applyBorder="1"/>
    <xf numFmtId="3" fontId="3" fillId="0" borderId="0" xfId="0" applyNumberFormat="1" applyFont="1" applyBorder="1" applyAlignment="1">
      <alignment horizontal="center"/>
    </xf>
    <xf numFmtId="0" fontId="3" fillId="0" borderId="5" xfId="0" applyFont="1" applyBorder="1"/>
    <xf numFmtId="3" fontId="0" fillId="0" borderId="0" xfId="0" applyNumberFormat="1"/>
    <xf numFmtId="2" fontId="3" fillId="0" borderId="6" xfId="0" applyNumberFormat="1" applyFont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/>
    </xf>
    <xf numFmtId="165" fontId="3" fillId="0" borderId="0" xfId="1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3" fontId="0" fillId="0" borderId="6" xfId="0" applyNumberFormat="1" applyBorder="1"/>
    <xf numFmtId="2" fontId="6" fillId="0" borderId="0" xfId="0" applyNumberFormat="1" applyFont="1" applyBorder="1" applyAlignment="1">
      <alignment horizontal="center" vertical="center"/>
    </xf>
    <xf numFmtId="3" fontId="6" fillId="0" borderId="6" xfId="0" applyNumberFormat="1" applyFont="1" applyBorder="1"/>
    <xf numFmtId="2" fontId="0" fillId="0" borderId="0" xfId="0" applyNumberFormat="1" applyBorder="1"/>
    <xf numFmtId="0" fontId="3" fillId="0" borderId="0" xfId="0" applyFont="1" applyBorder="1" applyAlignment="1">
      <alignment horizontal="center"/>
    </xf>
    <xf numFmtId="0" fontId="2" fillId="0" borderId="10" xfId="0" applyFont="1" applyBorder="1"/>
    <xf numFmtId="2" fontId="6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7" xfId="0" applyFont="1" applyBorder="1"/>
    <xf numFmtId="3" fontId="2" fillId="0" borderId="8" xfId="0" applyNumberFormat="1" applyFont="1" applyBorder="1" applyAlignment="1">
      <alignment horizontal="center"/>
    </xf>
    <xf numFmtId="2" fontId="6" fillId="0" borderId="8" xfId="0" applyNumberFormat="1" applyFont="1" applyBorder="1" applyAlignment="1">
      <alignment horizontal="center" vertical="center"/>
    </xf>
    <xf numFmtId="3" fontId="6" fillId="0" borderId="9" xfId="0" applyNumberFormat="1" applyFont="1" applyBorder="1"/>
    <xf numFmtId="4" fontId="0" fillId="0" borderId="0" xfId="0" applyNumberFormat="1"/>
    <xf numFmtId="4" fontId="6" fillId="0" borderId="0" xfId="0" applyNumberFormat="1" applyFont="1"/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3" fillId="0" borderId="0" xfId="0" applyFont="1"/>
    <xf numFmtId="0" fontId="0" fillId="0" borderId="5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6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10" fillId="0" borderId="0" xfId="0" applyNumberFormat="1" applyFont="1"/>
    <xf numFmtId="2" fontId="2" fillId="0" borderId="6" xfId="0" applyNumberFormat="1" applyFont="1" applyBorder="1" applyAlignment="1">
      <alignment horizontal="center" vertical="center"/>
    </xf>
    <xf numFmtId="3" fontId="0" fillId="0" borderId="0" xfId="0" applyNumberFormat="1" applyFill="1"/>
    <xf numFmtId="3" fontId="2" fillId="0" borderId="0" xfId="0" applyNumberFormat="1" applyFont="1" applyFill="1" applyBorder="1" applyAlignment="1">
      <alignment horizontal="center"/>
    </xf>
    <xf numFmtId="3" fontId="2" fillId="0" borderId="8" xfId="0" applyNumberFormat="1" applyFont="1" applyFill="1" applyBorder="1" applyAlignment="1">
      <alignment horizontal="center"/>
    </xf>
    <xf numFmtId="9" fontId="2" fillId="0" borderId="0" xfId="2" applyFont="1" applyBorder="1" applyAlignment="1">
      <alignment horizontal="center"/>
    </xf>
    <xf numFmtId="9" fontId="3" fillId="0" borderId="0" xfId="2" applyFon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10" fillId="0" borderId="6" xfId="0" applyNumberFormat="1" applyFont="1" applyBorder="1" applyAlignment="1">
      <alignment horizontal="center"/>
    </xf>
    <xf numFmtId="2" fontId="10" fillId="0" borderId="11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9" fontId="0" fillId="0" borderId="0" xfId="2" applyFont="1" applyBorder="1" applyAlignment="1">
      <alignment horizontal="center"/>
    </xf>
    <xf numFmtId="9" fontId="10" fillId="0" borderId="0" xfId="2" applyFont="1" applyBorder="1" applyAlignment="1">
      <alignment horizontal="center"/>
    </xf>
    <xf numFmtId="9" fontId="10" fillId="0" borderId="1" xfId="2" applyFont="1" applyBorder="1" applyAlignment="1">
      <alignment horizontal="center"/>
    </xf>
    <xf numFmtId="0" fontId="2" fillId="2" borderId="5" xfId="0" applyFont="1" applyFill="1" applyBorder="1"/>
    <xf numFmtId="4" fontId="3" fillId="2" borderId="0" xfId="0" applyNumberFormat="1" applyFont="1" applyFill="1" applyBorder="1"/>
    <xf numFmtId="3" fontId="3" fillId="2" borderId="0" xfId="0" applyNumberFormat="1" applyFont="1" applyFill="1" applyBorder="1"/>
    <xf numFmtId="0" fontId="3" fillId="2" borderId="0" xfId="0" applyFont="1" applyFill="1" applyBorder="1"/>
    <xf numFmtId="4" fontId="3" fillId="2" borderId="0" xfId="0" applyNumberFormat="1" applyFont="1" applyFill="1" applyBorder="1" applyAlignment="1">
      <alignment horizontal="center"/>
    </xf>
    <xf numFmtId="4" fontId="3" fillId="2" borderId="6" xfId="0" applyNumberFormat="1" applyFont="1" applyFill="1" applyBorder="1" applyAlignment="1">
      <alignment horizontal="center"/>
    </xf>
    <xf numFmtId="0" fontId="2" fillId="5" borderId="5" xfId="0" applyFont="1" applyFill="1" applyBorder="1"/>
    <xf numFmtId="4" fontId="3" fillId="5" borderId="0" xfId="0" applyNumberFormat="1" applyFont="1" applyFill="1" applyBorder="1"/>
    <xf numFmtId="0" fontId="3" fillId="5" borderId="0" xfId="0" applyFont="1" applyFill="1" applyBorder="1"/>
    <xf numFmtId="3" fontId="3" fillId="5" borderId="0" xfId="0" applyNumberFormat="1" applyFont="1" applyFill="1" applyBorder="1" applyAlignment="1">
      <alignment horizontal="center"/>
    </xf>
    <xf numFmtId="3" fontId="3" fillId="5" borderId="6" xfId="0" applyNumberFormat="1" applyFont="1" applyFill="1" applyBorder="1" applyAlignment="1">
      <alignment horizontal="center"/>
    </xf>
    <xf numFmtId="3" fontId="3" fillId="5" borderId="0" xfId="0" applyNumberFormat="1" applyFont="1" applyFill="1" applyBorder="1"/>
    <xf numFmtId="3" fontId="3" fillId="5" borderId="6" xfId="0" applyNumberFormat="1" applyFont="1" applyFill="1" applyBorder="1" applyAlignment="1">
      <alignment horizontal="center" vertical="center"/>
    </xf>
    <xf numFmtId="3" fontId="3" fillId="2" borderId="0" xfId="0" applyNumberFormat="1" applyFont="1" applyFill="1" applyBorder="1" applyAlignment="1">
      <alignment horizontal="center"/>
    </xf>
    <xf numFmtId="3" fontId="3" fillId="2" borderId="6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3" fontId="5" fillId="4" borderId="0" xfId="0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 applyAlignment="1"/>
    <xf numFmtId="0" fontId="3" fillId="0" borderId="0" xfId="0" applyFont="1" applyBorder="1" applyAlignment="1"/>
    <xf numFmtId="0" fontId="3" fillId="0" borderId="6" xfId="0" applyFont="1" applyBorder="1" applyAlignment="1"/>
    <xf numFmtId="0" fontId="3" fillId="0" borderId="1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333376</xdr:colOff>
      <xdr:row>3</xdr:row>
      <xdr:rowOff>28575</xdr:rowOff>
    </xdr:from>
    <xdr:to>
      <xdr:col>5</xdr:col>
      <xdr:colOff>714376</xdr:colOff>
      <xdr:row>3</xdr:row>
      <xdr:rowOff>114300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3886201" y="600075"/>
          <a:ext cx="1143000" cy="85725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76553" tIns="38277" rIns="76553" bIns="38277" anchor="t" upright="1"/>
        <a:lstStyle/>
        <a:p>
          <a:pPr algn="ctr" rtl="0">
            <a:defRPr sz="1000"/>
          </a:pPr>
          <a:endParaRPr lang="es-CO" sz="85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s-CO" sz="85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ntoya/Downloads/balancegeneraldetalladovigencia2013emsepusa.d4e9b767-017d-4090-ae6b-e49e44a5dc9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ntoya/Downloads/estadoactividadeconomicadetalladovigencia2013emsepusa.670ab1c6-133e-4e80-ad0d-01be8d403d7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EXO2"/>
    </sheetNames>
    <sheetDataSet>
      <sheetData sheetId="0">
        <row r="8">
          <cell r="E8">
            <v>171199</v>
          </cell>
          <cell r="G8">
            <v>106064</v>
          </cell>
          <cell r="J8">
            <v>223990</v>
          </cell>
          <cell r="L8">
            <v>157626</v>
          </cell>
        </row>
        <row r="11">
          <cell r="E11">
            <v>13496</v>
          </cell>
          <cell r="G11">
            <v>5899</v>
          </cell>
          <cell r="J11">
            <v>202268</v>
          </cell>
          <cell r="L11">
            <v>138386</v>
          </cell>
        </row>
        <row r="31">
          <cell r="E31">
            <v>17622</v>
          </cell>
          <cell r="G31">
            <v>22131</v>
          </cell>
          <cell r="J31">
            <v>0</v>
          </cell>
        </row>
        <row r="39">
          <cell r="J39">
            <v>-35169</v>
          </cell>
          <cell r="L39">
            <v>-29431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EXO4"/>
    </sheetNames>
    <sheetDataSet>
      <sheetData sheetId="0">
        <row r="10">
          <cell r="E10">
            <v>675515</v>
          </cell>
          <cell r="G10">
            <v>506103</v>
          </cell>
        </row>
        <row r="16">
          <cell r="E16">
            <v>514170</v>
          </cell>
          <cell r="G16">
            <v>389775</v>
          </cell>
        </row>
        <row r="20">
          <cell r="E20">
            <v>162835</v>
          </cell>
          <cell r="G20">
            <v>157307</v>
          </cell>
        </row>
        <row r="45">
          <cell r="E45">
            <v>42407</v>
          </cell>
          <cell r="G45">
            <v>195</v>
          </cell>
        </row>
        <row r="53">
          <cell r="E53">
            <v>46654</v>
          </cell>
          <cell r="G53">
            <v>129165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7"/>
  <sheetViews>
    <sheetView tabSelected="1" topLeftCell="A19" workbookViewId="0">
      <selection activeCell="A29" sqref="A29:F29"/>
    </sheetView>
  </sheetViews>
  <sheetFormatPr baseColWidth="10" defaultRowHeight="15" x14ac:dyDescent="0.25"/>
  <cols>
    <col min="1" max="1" width="29.42578125" bestFit="1" customWidth="1"/>
    <col min="4" max="4" width="11.7109375" bestFit="1" customWidth="1"/>
    <col min="5" max="5" width="11.7109375" customWidth="1"/>
    <col min="6" max="6" width="14.7109375" customWidth="1"/>
  </cols>
  <sheetData>
    <row r="1" spans="1:8" x14ac:dyDescent="0.25">
      <c r="A1" s="2"/>
      <c r="B1" s="2"/>
      <c r="C1" s="2"/>
      <c r="D1" s="2"/>
      <c r="E1" s="2"/>
      <c r="F1" s="2"/>
      <c r="G1" s="1"/>
    </row>
    <row r="2" spans="1:8" x14ac:dyDescent="0.25">
      <c r="A2" s="95" t="s">
        <v>0</v>
      </c>
      <c r="B2" s="96"/>
      <c r="C2" s="96"/>
      <c r="D2" s="96"/>
      <c r="E2" s="96"/>
      <c r="F2" s="97"/>
      <c r="G2" s="1"/>
    </row>
    <row r="3" spans="1:8" x14ac:dyDescent="0.25">
      <c r="A3" s="98" t="s">
        <v>1</v>
      </c>
      <c r="B3" s="99"/>
      <c r="C3" s="99"/>
      <c r="D3" s="99"/>
      <c r="E3" s="99"/>
      <c r="F3" s="100"/>
      <c r="G3" s="1"/>
    </row>
    <row r="4" spans="1:8" x14ac:dyDescent="0.25">
      <c r="A4" s="98" t="s">
        <v>43</v>
      </c>
      <c r="B4" s="99"/>
      <c r="C4" s="99"/>
      <c r="D4" s="99"/>
      <c r="E4" s="99"/>
      <c r="F4" s="100"/>
      <c r="G4" s="1"/>
    </row>
    <row r="5" spans="1:8" ht="14.45" x14ac:dyDescent="0.3">
      <c r="A5" s="86" t="s">
        <v>39</v>
      </c>
      <c r="B5" s="87"/>
      <c r="C5" s="87"/>
      <c r="D5" s="87"/>
      <c r="E5" s="87"/>
      <c r="F5" s="88"/>
    </row>
    <row r="6" spans="1:8" x14ac:dyDescent="0.25">
      <c r="A6" s="86" t="s">
        <v>40</v>
      </c>
      <c r="B6" s="87"/>
      <c r="C6" s="87"/>
      <c r="D6" s="87"/>
      <c r="E6" s="87"/>
      <c r="F6" s="88"/>
    </row>
    <row r="7" spans="1:8" x14ac:dyDescent="0.25">
      <c r="A7" s="86" t="s">
        <v>41</v>
      </c>
      <c r="B7" s="87"/>
      <c r="C7" s="87"/>
      <c r="D7" s="87"/>
      <c r="E7" s="87"/>
      <c r="F7" s="88"/>
    </row>
    <row r="8" spans="1:8" x14ac:dyDescent="0.25">
      <c r="A8" s="86" t="s">
        <v>42</v>
      </c>
      <c r="B8" s="87"/>
      <c r="C8" s="87"/>
      <c r="D8" s="87"/>
      <c r="E8" s="87"/>
      <c r="F8" s="88"/>
    </row>
    <row r="9" spans="1:8" x14ac:dyDescent="0.25">
      <c r="A9" s="89" t="s">
        <v>36</v>
      </c>
      <c r="B9" s="90"/>
      <c r="C9" s="90"/>
      <c r="D9" s="90"/>
      <c r="E9" s="90"/>
      <c r="F9" s="91"/>
    </row>
    <row r="10" spans="1:8" x14ac:dyDescent="0.25">
      <c r="A10" s="92" t="s">
        <v>37</v>
      </c>
      <c r="B10" s="93"/>
      <c r="C10" s="93"/>
      <c r="D10" s="93"/>
      <c r="E10" s="93"/>
      <c r="F10" s="94"/>
    </row>
    <row r="11" spans="1:8" x14ac:dyDescent="0.25">
      <c r="A11" s="77" t="s">
        <v>2</v>
      </c>
      <c r="B11" s="78"/>
      <c r="C11" s="78"/>
      <c r="D11" s="78"/>
      <c r="E11" s="78"/>
      <c r="F11" s="79"/>
    </row>
    <row r="12" spans="1:8" x14ac:dyDescent="0.25">
      <c r="A12" s="3"/>
      <c r="B12" s="35">
        <v>2013</v>
      </c>
      <c r="C12" s="36"/>
      <c r="D12" s="35">
        <v>2012</v>
      </c>
      <c r="E12" s="37" t="s">
        <v>3</v>
      </c>
      <c r="F12" s="38" t="s">
        <v>4</v>
      </c>
      <c r="H12" s="5"/>
    </row>
    <row r="13" spans="1:8" ht="14.45" x14ac:dyDescent="0.3">
      <c r="A13" s="6" t="s">
        <v>5</v>
      </c>
      <c r="B13" s="5">
        <f>[1]ANEXO2!$E$11</f>
        <v>13496</v>
      </c>
      <c r="C13" s="4"/>
      <c r="D13" s="5">
        <f>[1]ANEXO2!$G$11</f>
        <v>5899</v>
      </c>
      <c r="E13" s="7">
        <f>B13-D13</f>
        <v>7597</v>
      </c>
      <c r="F13" s="40">
        <f>D13/E13*100</f>
        <v>77.649072002106095</v>
      </c>
      <c r="H13" s="5"/>
    </row>
    <row r="14" spans="1:8" x14ac:dyDescent="0.25">
      <c r="A14" s="6" t="s">
        <v>6</v>
      </c>
      <c r="B14" s="9">
        <v>0</v>
      </c>
      <c r="C14" s="4"/>
      <c r="D14" s="5">
        <v>0</v>
      </c>
      <c r="E14" s="7">
        <f>B14-D14</f>
        <v>0</v>
      </c>
      <c r="F14" s="8" t="e">
        <f t="shared" ref="F14:F17" si="0">D14/E14*100</f>
        <v>#DIV/0!</v>
      </c>
      <c r="H14" s="5"/>
    </row>
    <row r="15" spans="1:8" ht="14.45" x14ac:dyDescent="0.3">
      <c r="A15" s="6" t="s">
        <v>7</v>
      </c>
      <c r="B15" s="5">
        <f>[1]ANEXO2!$J$11</f>
        <v>202268</v>
      </c>
      <c r="C15" s="4"/>
      <c r="D15" s="5">
        <f>[1]ANEXO2!$L$11</f>
        <v>138386</v>
      </c>
      <c r="E15" s="7">
        <f>B15-D15</f>
        <v>63882</v>
      </c>
      <c r="F15" s="40">
        <f t="shared" si="0"/>
        <v>216.62753201214738</v>
      </c>
      <c r="H15" s="10"/>
    </row>
    <row r="16" spans="1:8" x14ac:dyDescent="0.25">
      <c r="A16" s="6" t="s">
        <v>8</v>
      </c>
      <c r="B16" s="9">
        <v>0</v>
      </c>
      <c r="C16" s="4"/>
      <c r="D16" s="5">
        <v>0</v>
      </c>
      <c r="E16" s="7">
        <f>B16-D16</f>
        <v>0</v>
      </c>
      <c r="F16" s="8" t="e">
        <f t="shared" si="0"/>
        <v>#DIV/0!</v>
      </c>
      <c r="H16" s="44"/>
    </row>
    <row r="17" spans="1:8" x14ac:dyDescent="0.25">
      <c r="A17" s="3" t="s">
        <v>9</v>
      </c>
      <c r="B17" s="11">
        <f>B13+B14-B15-B16</f>
        <v>-188772</v>
      </c>
      <c r="C17" s="4"/>
      <c r="D17" s="11">
        <f>D13+D14-D15-D16</f>
        <v>-132487</v>
      </c>
      <c r="E17" s="39">
        <f>B17-D17</f>
        <v>-56285</v>
      </c>
      <c r="F17" s="40">
        <f t="shared" si="0"/>
        <v>235.38598205560984</v>
      </c>
    </row>
    <row r="18" spans="1:8" x14ac:dyDescent="0.25">
      <c r="A18" s="77" t="s">
        <v>10</v>
      </c>
      <c r="B18" s="78"/>
      <c r="C18" s="78"/>
      <c r="D18" s="78"/>
      <c r="E18" s="78"/>
      <c r="F18" s="79"/>
    </row>
    <row r="19" spans="1:8" x14ac:dyDescent="0.25">
      <c r="A19" s="12"/>
      <c r="B19" s="35">
        <v>2013</v>
      </c>
      <c r="C19" s="14" t="s">
        <v>4</v>
      </c>
      <c r="D19" s="35">
        <v>2012</v>
      </c>
      <c r="E19" s="13" t="s">
        <v>4</v>
      </c>
      <c r="F19" s="15" t="s">
        <v>3</v>
      </c>
    </row>
    <row r="20" spans="1:8" x14ac:dyDescent="0.25">
      <c r="A20" s="6" t="s">
        <v>11</v>
      </c>
      <c r="B20" s="5">
        <f>[1]ANEXO2!$E$8</f>
        <v>171199</v>
      </c>
      <c r="C20" s="16">
        <f>B20/B22*100</f>
        <v>90.667351618728858</v>
      </c>
      <c r="D20" s="9">
        <f>[1]ANEXO2!$G$8</f>
        <v>106064</v>
      </c>
      <c r="E20" s="5">
        <f>D20/D22*100</f>
        <v>82.736456180038218</v>
      </c>
      <c r="F20" s="17">
        <f>B20-D20</f>
        <v>65135</v>
      </c>
    </row>
    <row r="21" spans="1:8" x14ac:dyDescent="0.25">
      <c r="A21" s="6" t="s">
        <v>12</v>
      </c>
      <c r="B21" s="5">
        <f>[1]ANEXO2!$E$31</f>
        <v>17622</v>
      </c>
      <c r="C21" s="16">
        <f>B21/B22*100</f>
        <v>9.3326483812711505</v>
      </c>
      <c r="D21" s="5">
        <f>[1]ANEXO2!$G$31</f>
        <v>22131</v>
      </c>
      <c r="E21" s="5">
        <f>D21/D22*100</f>
        <v>17.263543819961775</v>
      </c>
      <c r="F21" s="17">
        <f t="shared" ref="F21:F28" si="1">B21-D21</f>
        <v>-4509</v>
      </c>
    </row>
    <row r="22" spans="1:8" x14ac:dyDescent="0.25">
      <c r="A22" s="3" t="s">
        <v>13</v>
      </c>
      <c r="B22" s="11">
        <f>B20+B21</f>
        <v>188821</v>
      </c>
      <c r="C22" s="18">
        <f>SUM(C20:C21)</f>
        <v>100.00000000000001</v>
      </c>
      <c r="D22" s="42">
        <f>D20+D21</f>
        <v>128195</v>
      </c>
      <c r="E22" s="45">
        <f>D22/B22</f>
        <v>0.67892342483092449</v>
      </c>
      <c r="F22" s="19">
        <f t="shared" si="1"/>
        <v>60626</v>
      </c>
    </row>
    <row r="23" spans="1:8" x14ac:dyDescent="0.25">
      <c r="A23" s="6"/>
      <c r="B23" s="4"/>
      <c r="C23" s="20"/>
      <c r="D23" s="21"/>
      <c r="E23" s="4"/>
      <c r="F23" s="17">
        <f t="shared" si="1"/>
        <v>0</v>
      </c>
    </row>
    <row r="24" spans="1:8" x14ac:dyDescent="0.25">
      <c r="A24" s="6" t="s">
        <v>14</v>
      </c>
      <c r="B24" s="5">
        <f>[1]ANEXO2!$J$8</f>
        <v>223990</v>
      </c>
      <c r="C24" s="16">
        <f>B24/B26*100</f>
        <v>100</v>
      </c>
      <c r="D24" s="5">
        <f>[1]ANEXO2!$L$8</f>
        <v>157626</v>
      </c>
      <c r="E24" s="5">
        <f>D24/D26*100</f>
        <v>100</v>
      </c>
      <c r="F24" s="17">
        <f t="shared" si="1"/>
        <v>66364</v>
      </c>
    </row>
    <row r="25" spans="1:8" x14ac:dyDescent="0.25">
      <c r="A25" s="6" t="s">
        <v>15</v>
      </c>
      <c r="B25" s="5">
        <f>[1]ANEXO2!$J$31</f>
        <v>0</v>
      </c>
      <c r="C25" s="16">
        <f>B25/B26*100</f>
        <v>0</v>
      </c>
      <c r="D25" s="5">
        <v>0</v>
      </c>
      <c r="E25" s="5">
        <f>D25/D26*100</f>
        <v>0</v>
      </c>
      <c r="F25" s="17">
        <f t="shared" si="1"/>
        <v>0</v>
      </c>
    </row>
    <row r="26" spans="1:8" x14ac:dyDescent="0.25">
      <c r="A26" s="3" t="s">
        <v>16</v>
      </c>
      <c r="B26" s="11">
        <f>B24+B25</f>
        <v>223990</v>
      </c>
      <c r="C26" s="18">
        <f>B26/B28*100</f>
        <v>118.62557660429719</v>
      </c>
      <c r="D26" s="11">
        <f>D24+D25</f>
        <v>157626</v>
      </c>
      <c r="E26" s="11">
        <f>D26/D28*100</f>
        <v>122.95799368150084</v>
      </c>
      <c r="F26" s="19">
        <f t="shared" si="1"/>
        <v>66364</v>
      </c>
    </row>
    <row r="27" spans="1:8" x14ac:dyDescent="0.25">
      <c r="A27" s="22" t="s">
        <v>17</v>
      </c>
      <c r="B27" s="11">
        <f>[1]ANEXO2!$J$39</f>
        <v>-35169</v>
      </c>
      <c r="C27" s="23">
        <f>B27/B28*100</f>
        <v>-18.625576604297191</v>
      </c>
      <c r="D27" s="24">
        <f>[1]ANEXO2!$L$39</f>
        <v>-29431</v>
      </c>
      <c r="E27" s="24">
        <f>D27/D28*100</f>
        <v>-22.957993681500838</v>
      </c>
      <c r="F27" s="19">
        <f t="shared" si="1"/>
        <v>-5738</v>
      </c>
    </row>
    <row r="28" spans="1:8" x14ac:dyDescent="0.25">
      <c r="A28" s="25" t="s">
        <v>18</v>
      </c>
      <c r="B28" s="26">
        <f>B26+B27</f>
        <v>188821</v>
      </c>
      <c r="C28" s="27">
        <f>C26+C27</f>
        <v>100</v>
      </c>
      <c r="D28" s="43">
        <f>D26+D27</f>
        <v>128195</v>
      </c>
      <c r="E28" s="26">
        <f>E26+E27</f>
        <v>100</v>
      </c>
      <c r="F28" s="28">
        <f t="shared" si="1"/>
        <v>60626</v>
      </c>
      <c r="H28" s="41"/>
    </row>
    <row r="29" spans="1:8" x14ac:dyDescent="0.25">
      <c r="A29" s="80" t="s">
        <v>19</v>
      </c>
      <c r="B29" s="81"/>
      <c r="C29" s="81"/>
      <c r="D29" s="81"/>
      <c r="E29" s="81"/>
      <c r="F29" s="82"/>
    </row>
    <row r="30" spans="1:8" x14ac:dyDescent="0.25">
      <c r="A30" s="69"/>
      <c r="B30" s="70"/>
      <c r="C30" s="70"/>
      <c r="D30" s="71"/>
      <c r="E30" s="72">
        <v>2013</v>
      </c>
      <c r="F30" s="73">
        <v>2012</v>
      </c>
    </row>
    <row r="31" spans="1:8" x14ac:dyDescent="0.25">
      <c r="A31" s="54" t="s">
        <v>20</v>
      </c>
      <c r="B31" s="55" t="s">
        <v>21</v>
      </c>
      <c r="C31" s="56"/>
      <c r="D31" s="57"/>
      <c r="E31" s="58">
        <f>D20/D24</f>
        <v>0.67288391509015011</v>
      </c>
      <c r="F31" s="59">
        <f>B20/B24</f>
        <v>0.7643153712219295</v>
      </c>
    </row>
    <row r="32" spans="1:8" x14ac:dyDescent="0.25">
      <c r="A32" s="60" t="s">
        <v>22</v>
      </c>
      <c r="B32" s="61" t="s">
        <v>23</v>
      </c>
      <c r="C32" s="62"/>
      <c r="D32" s="62"/>
      <c r="E32" s="63">
        <f>D20-D24</f>
        <v>-51562</v>
      </c>
      <c r="F32" s="64">
        <f>B20-B24</f>
        <v>-52791</v>
      </c>
    </row>
    <row r="33" spans="1:256" x14ac:dyDescent="0.25">
      <c r="A33" s="54" t="s">
        <v>24</v>
      </c>
      <c r="B33" s="55" t="s">
        <v>25</v>
      </c>
      <c r="C33" s="56"/>
      <c r="D33" s="56"/>
      <c r="E33" s="67">
        <f>D26/D22*100</f>
        <v>122.95799368150084</v>
      </c>
      <c r="F33" s="68">
        <f>B26/B28*100</f>
        <v>118.62557660429719</v>
      </c>
    </row>
    <row r="34" spans="1:256" x14ac:dyDescent="0.25">
      <c r="A34" s="60" t="s">
        <v>26</v>
      </c>
      <c r="B34" s="61" t="s">
        <v>27</v>
      </c>
      <c r="C34" s="65"/>
      <c r="D34" s="65"/>
      <c r="E34" s="63">
        <f>D24/D26*100</f>
        <v>100</v>
      </c>
      <c r="F34" s="66">
        <f>B24/B26*100</f>
        <v>100</v>
      </c>
    </row>
    <row r="35" spans="1:256" x14ac:dyDescent="0.25">
      <c r="A35" s="77" t="s">
        <v>28</v>
      </c>
      <c r="B35" s="78"/>
      <c r="C35" s="78"/>
      <c r="D35" s="78"/>
      <c r="E35" s="78"/>
      <c r="F35" s="79"/>
    </row>
    <row r="36" spans="1:256" x14ac:dyDescent="0.25">
      <c r="A36" s="12"/>
      <c r="B36" s="13">
        <v>2013</v>
      </c>
      <c r="C36" s="50" t="s">
        <v>4</v>
      </c>
      <c r="D36" s="13">
        <v>2012</v>
      </c>
      <c r="E36" s="13" t="s">
        <v>3</v>
      </c>
      <c r="F36" s="49" t="s">
        <v>4</v>
      </c>
    </row>
    <row r="37" spans="1:256" x14ac:dyDescent="0.25">
      <c r="A37" s="6" t="s">
        <v>29</v>
      </c>
      <c r="B37" s="5">
        <f>[2]ANEXO4!$E$10</f>
        <v>675515</v>
      </c>
      <c r="C37" s="51">
        <f>D37/B37</f>
        <v>0.74921060228122249</v>
      </c>
      <c r="D37" s="5">
        <f>[2]ANEXO4!$G$10</f>
        <v>506103</v>
      </c>
      <c r="E37" s="5">
        <f t="shared" ref="E37:E43" si="2">B37-D37</f>
        <v>169412</v>
      </c>
      <c r="F37" s="46">
        <f>E37/D37*100</f>
        <v>33.473818570528138</v>
      </c>
    </row>
    <row r="38" spans="1:256" x14ac:dyDescent="0.25">
      <c r="A38" s="6" t="s">
        <v>30</v>
      </c>
      <c r="B38" s="5">
        <f>[2]ANEXO4!$E$20</f>
        <v>162835</v>
      </c>
      <c r="C38" s="51">
        <f t="shared" ref="C38:C43" si="3">D38/B38</f>
        <v>0.96605152454939047</v>
      </c>
      <c r="D38" s="5">
        <f>[2]ANEXO4!$G$20</f>
        <v>157307</v>
      </c>
      <c r="E38" s="5">
        <f t="shared" si="2"/>
        <v>5528</v>
      </c>
      <c r="F38" s="46">
        <f t="shared" ref="F38:F43" si="4">E38/D38*100</f>
        <v>3.5141474950256506</v>
      </c>
    </row>
    <row r="39" spans="1:256" x14ac:dyDescent="0.25">
      <c r="A39" s="6" t="s">
        <v>31</v>
      </c>
      <c r="B39" s="5">
        <f>[2]ANEXO4!$E$16</f>
        <v>514170</v>
      </c>
      <c r="C39" s="51">
        <f t="shared" si="3"/>
        <v>0.75806639827294475</v>
      </c>
      <c r="D39" s="5">
        <f>[2]ANEXO4!$G$16</f>
        <v>389775</v>
      </c>
      <c r="E39" s="5">
        <f t="shared" si="2"/>
        <v>124395</v>
      </c>
      <c r="F39" s="46">
        <f>E39/D39*100</f>
        <v>31.914566095824515</v>
      </c>
      <c r="H39" s="29"/>
      <c r="I39" s="29"/>
    </row>
    <row r="40" spans="1:256" x14ac:dyDescent="0.25">
      <c r="A40" s="3" t="s">
        <v>32</v>
      </c>
      <c r="B40" s="11">
        <f>B37-B38-B39</f>
        <v>-1490</v>
      </c>
      <c r="C40" s="52">
        <f t="shared" si="3"/>
        <v>27.50268456375839</v>
      </c>
      <c r="D40" s="11">
        <f>D37-D38-D39</f>
        <v>-40979</v>
      </c>
      <c r="E40" s="11">
        <f t="shared" si="2"/>
        <v>39489</v>
      </c>
      <c r="F40" s="47">
        <f t="shared" si="4"/>
        <v>-96.36399131262354</v>
      </c>
      <c r="I40" s="29"/>
    </row>
    <row r="41" spans="1:256" x14ac:dyDescent="0.25">
      <c r="A41" s="6" t="s">
        <v>33</v>
      </c>
      <c r="B41" s="5">
        <f>[2]ANEXO4!$E$45</f>
        <v>42407</v>
      </c>
      <c r="C41" s="51">
        <f t="shared" si="3"/>
        <v>4.5982974508925415E-3</v>
      </c>
      <c r="D41" s="5">
        <f>[2]ANEXO4!$G$45</f>
        <v>195</v>
      </c>
      <c r="E41" s="5">
        <f t="shared" si="2"/>
        <v>42212</v>
      </c>
      <c r="F41" s="46">
        <f t="shared" si="4"/>
        <v>21647.179487179488</v>
      </c>
      <c r="H41" s="29"/>
      <c r="I41" s="29"/>
    </row>
    <row r="42" spans="1:256" x14ac:dyDescent="0.25">
      <c r="A42" s="6" t="s">
        <v>34</v>
      </c>
      <c r="B42" s="5">
        <f>[2]ANEXO4!$E$53</f>
        <v>46654</v>
      </c>
      <c r="C42" s="51">
        <f t="shared" si="3"/>
        <v>2.7685728983581259</v>
      </c>
      <c r="D42" s="5">
        <f>[2]ANEXO4!$G$53</f>
        <v>129165</v>
      </c>
      <c r="E42" s="5">
        <f t="shared" si="2"/>
        <v>-82511</v>
      </c>
      <c r="F42" s="46">
        <f t="shared" si="4"/>
        <v>-63.880308133008171</v>
      </c>
      <c r="H42" s="29"/>
      <c r="I42" s="29"/>
    </row>
    <row r="43" spans="1:256" x14ac:dyDescent="0.25">
      <c r="A43" s="22" t="s">
        <v>35</v>
      </c>
      <c r="B43" s="24">
        <f>B40+B41-B42</f>
        <v>-5737</v>
      </c>
      <c r="C43" s="53">
        <f t="shared" si="3"/>
        <v>29.62332229388182</v>
      </c>
      <c r="D43" s="24">
        <f>D40+D41-D42</f>
        <v>-169949</v>
      </c>
      <c r="E43" s="24">
        <f t="shared" si="2"/>
        <v>164212</v>
      </c>
      <c r="F43" s="48">
        <f t="shared" si="4"/>
        <v>-96.62428140206768</v>
      </c>
      <c r="H43" s="30"/>
      <c r="I43" s="29"/>
    </row>
    <row r="44" spans="1:256" x14ac:dyDescent="0.25">
      <c r="G44" s="34"/>
      <c r="H44" s="29"/>
      <c r="I44" s="30"/>
    </row>
    <row r="45" spans="1:256" x14ac:dyDescent="0.25">
      <c r="A45" s="83" t="s">
        <v>38</v>
      </c>
      <c r="B45" s="84"/>
      <c r="C45" s="84"/>
      <c r="D45" s="84"/>
      <c r="E45" s="84"/>
      <c r="F45" s="85"/>
      <c r="H45" s="29"/>
    </row>
    <row r="46" spans="1:256" x14ac:dyDescent="0.25">
      <c r="A46" s="74"/>
      <c r="B46" s="75"/>
      <c r="C46" s="75"/>
      <c r="D46" s="75"/>
      <c r="E46" s="75"/>
      <c r="F46" s="76"/>
      <c r="H46" s="29"/>
      <c r="M46" s="31"/>
      <c r="N46" s="32"/>
      <c r="O46" s="32"/>
      <c r="P46" s="32"/>
      <c r="Q46" s="32"/>
      <c r="R46" s="32"/>
      <c r="S46" s="31"/>
      <c r="T46" s="32"/>
      <c r="U46" s="32"/>
      <c r="V46" s="32"/>
      <c r="W46" s="32"/>
      <c r="X46" s="32"/>
      <c r="Y46" s="31"/>
      <c r="Z46" s="32"/>
      <c r="AA46" s="32"/>
      <c r="AB46" s="32"/>
      <c r="AC46" s="32"/>
      <c r="AD46" s="32"/>
      <c r="AE46" s="31"/>
      <c r="AF46" s="32"/>
      <c r="AG46" s="32"/>
      <c r="AH46" s="32"/>
      <c r="AI46" s="32"/>
      <c r="AJ46" s="32"/>
      <c r="AK46" s="31"/>
      <c r="AL46" s="32"/>
      <c r="AM46" s="32"/>
      <c r="AN46" s="32"/>
      <c r="AO46" s="32"/>
      <c r="AP46" s="32"/>
      <c r="AQ46" s="31"/>
      <c r="AR46" s="32"/>
      <c r="AS46" s="32"/>
      <c r="AT46" s="32"/>
      <c r="AU46" s="32"/>
      <c r="AV46" s="32"/>
      <c r="AW46" s="31"/>
      <c r="AX46" s="32"/>
      <c r="AY46" s="32"/>
      <c r="AZ46" s="32"/>
      <c r="BA46" s="32"/>
      <c r="BB46" s="32"/>
      <c r="BC46" s="31"/>
      <c r="BD46" s="32"/>
      <c r="BE46" s="32"/>
      <c r="BF46" s="32"/>
      <c r="BG46" s="32"/>
      <c r="BH46" s="32"/>
      <c r="BI46" s="31"/>
      <c r="BJ46" s="32"/>
      <c r="BK46" s="32"/>
      <c r="BL46" s="32"/>
      <c r="BM46" s="32"/>
      <c r="BN46" s="32"/>
      <c r="BO46" s="31"/>
      <c r="BP46" s="32"/>
      <c r="BQ46" s="32"/>
      <c r="BR46" s="32"/>
      <c r="BS46" s="32"/>
      <c r="BT46" s="32"/>
      <c r="BU46" s="31"/>
      <c r="BV46" s="32"/>
      <c r="BW46" s="32"/>
      <c r="BX46" s="32"/>
      <c r="BY46" s="32"/>
      <c r="BZ46" s="32"/>
      <c r="CA46" s="31"/>
      <c r="CB46" s="32"/>
      <c r="CC46" s="32"/>
      <c r="CD46" s="32"/>
      <c r="CE46" s="32"/>
      <c r="CF46" s="32"/>
      <c r="CG46" s="31"/>
      <c r="CH46" s="32"/>
      <c r="CI46" s="32"/>
      <c r="CJ46" s="32"/>
      <c r="CK46" s="32"/>
      <c r="CL46" s="32"/>
      <c r="CM46" s="31"/>
      <c r="CN46" s="32"/>
      <c r="CO46" s="32"/>
      <c r="CP46" s="32"/>
      <c r="CQ46" s="32"/>
      <c r="CR46" s="32"/>
      <c r="CS46" s="31"/>
      <c r="CT46" s="32"/>
      <c r="CU46" s="32"/>
      <c r="CV46" s="32"/>
      <c r="CW46" s="32"/>
      <c r="CX46" s="32"/>
      <c r="CY46" s="31"/>
      <c r="CZ46" s="32"/>
      <c r="DA46" s="32"/>
      <c r="DB46" s="32"/>
      <c r="DC46" s="32"/>
      <c r="DD46" s="32"/>
      <c r="DE46" s="31"/>
      <c r="DF46" s="32"/>
      <c r="DG46" s="32"/>
      <c r="DH46" s="32"/>
      <c r="DI46" s="32"/>
      <c r="DJ46" s="32"/>
      <c r="DK46" s="31"/>
      <c r="DL46" s="32"/>
      <c r="DM46" s="32"/>
      <c r="DN46" s="32"/>
      <c r="DO46" s="32"/>
      <c r="DP46" s="32"/>
      <c r="DQ46" s="31"/>
      <c r="DR46" s="32"/>
      <c r="DS46" s="32"/>
      <c r="DT46" s="32"/>
      <c r="DU46" s="32"/>
      <c r="DV46" s="32"/>
      <c r="DW46" s="31"/>
      <c r="DX46" s="32"/>
      <c r="DY46" s="32"/>
      <c r="DZ46" s="32"/>
      <c r="EA46" s="32"/>
      <c r="EB46" s="32"/>
      <c r="EC46" s="31"/>
      <c r="ED46" s="32"/>
      <c r="EE46" s="32"/>
      <c r="EF46" s="32"/>
      <c r="EG46" s="32"/>
      <c r="EH46" s="32"/>
      <c r="EI46" s="31"/>
      <c r="EJ46" s="32"/>
      <c r="EK46" s="32"/>
      <c r="EL46" s="32"/>
      <c r="EM46" s="32"/>
      <c r="EN46" s="32"/>
      <c r="EO46" s="31"/>
      <c r="EP46" s="32"/>
      <c r="EQ46" s="32"/>
      <c r="ER46" s="32"/>
      <c r="ES46" s="32"/>
      <c r="ET46" s="32"/>
      <c r="EU46" s="31"/>
      <c r="EV46" s="32"/>
      <c r="EW46" s="32"/>
      <c r="EX46" s="32"/>
      <c r="EY46" s="32"/>
      <c r="EZ46" s="32"/>
      <c r="FA46" s="31"/>
      <c r="FB46" s="32"/>
      <c r="FC46" s="32"/>
      <c r="FD46" s="32"/>
      <c r="FE46" s="32"/>
      <c r="FF46" s="32"/>
      <c r="FG46" s="31"/>
      <c r="FH46" s="32"/>
      <c r="FI46" s="32"/>
      <c r="FJ46" s="32"/>
      <c r="FK46" s="32"/>
      <c r="FL46" s="32"/>
      <c r="FM46" s="31"/>
      <c r="FN46" s="32"/>
      <c r="FO46" s="32"/>
      <c r="FP46" s="32"/>
      <c r="FQ46" s="32"/>
      <c r="FR46" s="32"/>
      <c r="FS46" s="31"/>
      <c r="FT46" s="32"/>
      <c r="FU46" s="32"/>
      <c r="FV46" s="32"/>
      <c r="FW46" s="32"/>
      <c r="FX46" s="32"/>
      <c r="FY46" s="31"/>
      <c r="FZ46" s="32"/>
      <c r="GA46" s="32"/>
      <c r="GB46" s="32"/>
      <c r="GC46" s="32"/>
      <c r="GD46" s="32"/>
      <c r="GE46" s="31"/>
      <c r="GF46" s="32"/>
      <c r="GG46" s="32"/>
      <c r="GH46" s="32"/>
      <c r="GI46" s="32"/>
      <c r="GJ46" s="32"/>
      <c r="GK46" s="31"/>
      <c r="GL46" s="32"/>
      <c r="GM46" s="32"/>
      <c r="GN46" s="32"/>
      <c r="GO46" s="32"/>
      <c r="GP46" s="32"/>
      <c r="GQ46" s="31"/>
      <c r="GR46" s="32"/>
      <c r="GS46" s="32"/>
      <c r="GT46" s="32"/>
      <c r="GU46" s="32"/>
      <c r="GV46" s="32"/>
      <c r="GW46" s="31"/>
      <c r="GX46" s="32"/>
      <c r="GY46" s="32"/>
      <c r="GZ46" s="32"/>
      <c r="HA46" s="32"/>
      <c r="HB46" s="32"/>
      <c r="HC46" s="31"/>
      <c r="HD46" s="32"/>
      <c r="HE46" s="32"/>
      <c r="HF46" s="32"/>
      <c r="HG46" s="32"/>
      <c r="HH46" s="32"/>
      <c r="HI46" s="31"/>
      <c r="HJ46" s="32"/>
      <c r="HK46" s="32"/>
      <c r="HL46" s="32"/>
      <c r="HM46" s="32"/>
      <c r="HN46" s="32"/>
      <c r="HO46" s="31"/>
      <c r="HP46" s="32"/>
      <c r="HQ46" s="32"/>
      <c r="HR46" s="32"/>
      <c r="HS46" s="32"/>
      <c r="HT46" s="32"/>
      <c r="HU46" s="31"/>
      <c r="HV46" s="32"/>
      <c r="HW46" s="32"/>
      <c r="HX46" s="32"/>
      <c r="HY46" s="32"/>
      <c r="HZ46" s="32"/>
      <c r="IA46" s="31"/>
      <c r="IB46" s="32"/>
      <c r="IC46" s="32"/>
      <c r="ID46" s="32"/>
      <c r="IE46" s="32"/>
      <c r="IF46" s="32"/>
      <c r="IG46" s="31"/>
      <c r="IH46" s="32"/>
      <c r="II46" s="32"/>
      <c r="IJ46" s="32"/>
      <c r="IK46" s="32"/>
      <c r="IL46" s="32"/>
      <c r="IM46" s="31"/>
      <c r="IN46" s="32"/>
      <c r="IO46" s="32"/>
      <c r="IP46" s="32"/>
      <c r="IQ46" s="32"/>
      <c r="IR46" s="32"/>
      <c r="IS46" s="31"/>
      <c r="IT46" s="32"/>
      <c r="IU46" s="32"/>
      <c r="IV46" s="32"/>
    </row>
    <row r="47" spans="1:256" x14ac:dyDescent="0.25">
      <c r="A47" s="33"/>
      <c r="B47" s="33"/>
      <c r="C47" s="33"/>
      <c r="D47" s="33"/>
      <c r="E47" s="33"/>
      <c r="F47" s="33"/>
    </row>
  </sheetData>
  <mergeCells count="15">
    <mergeCell ref="A7:F7"/>
    <mergeCell ref="A8:F8"/>
    <mergeCell ref="A9:F9"/>
    <mergeCell ref="A10:F10"/>
    <mergeCell ref="A2:F2"/>
    <mergeCell ref="A3:F3"/>
    <mergeCell ref="A4:F4"/>
    <mergeCell ref="A5:F5"/>
    <mergeCell ref="A6:F6"/>
    <mergeCell ref="A46:F46"/>
    <mergeCell ref="A11:F11"/>
    <mergeCell ref="A18:F18"/>
    <mergeCell ref="A29:F29"/>
    <mergeCell ref="A35:F35"/>
    <mergeCell ref="A45:F45"/>
  </mergeCells>
  <pageMargins left="1.6929133858267718" right="0.70866141732283472" top="0.74803149606299213" bottom="0.7480314960629921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contraloria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jesus.ramirez</dc:creator>
  <cp:lastModifiedBy>USCO</cp:lastModifiedBy>
  <cp:lastPrinted>2012-04-11T13:07:50Z</cp:lastPrinted>
  <dcterms:created xsi:type="dcterms:W3CDTF">2010-04-22T19:27:17Z</dcterms:created>
  <dcterms:modified xsi:type="dcterms:W3CDTF">2014-10-10T00:01:44Z</dcterms:modified>
</cp:coreProperties>
</file>