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Data!$T$38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Data!$T$36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C20" i="1"/>
  <c r="D4" i="1"/>
  <c r="D20" i="1"/>
  <c r="E4" i="1"/>
  <c r="E20" i="1"/>
  <c r="F20" i="1"/>
  <c r="D5" i="1"/>
  <c r="C21" i="1"/>
  <c r="D21" i="1"/>
  <c r="E5" i="1"/>
  <c r="E21" i="1"/>
  <c r="F21" i="1"/>
  <c r="D6" i="1"/>
  <c r="C22" i="1"/>
  <c r="D22" i="1"/>
  <c r="E6" i="1"/>
  <c r="E22" i="1"/>
  <c r="F22" i="1"/>
  <c r="D7" i="1"/>
  <c r="C23" i="1"/>
  <c r="D23" i="1"/>
  <c r="E7" i="1"/>
  <c r="E23" i="1"/>
  <c r="F23" i="1"/>
  <c r="D8" i="1"/>
  <c r="C24" i="1"/>
  <c r="D24" i="1"/>
  <c r="E8" i="1"/>
  <c r="E24" i="1"/>
  <c r="F24" i="1"/>
  <c r="D9" i="1"/>
  <c r="C25" i="1"/>
  <c r="D25" i="1"/>
  <c r="E9" i="1"/>
  <c r="E25" i="1"/>
  <c r="F25" i="1"/>
  <c r="D10" i="1"/>
  <c r="C26" i="1"/>
  <c r="D26" i="1"/>
  <c r="E10" i="1"/>
  <c r="E26" i="1"/>
  <c r="F26" i="1"/>
  <c r="D11" i="1"/>
  <c r="C27" i="1"/>
  <c r="D27" i="1"/>
  <c r="E11" i="1"/>
  <c r="E27" i="1"/>
  <c r="F27" i="1"/>
  <c r="D12" i="1"/>
  <c r="C28" i="1"/>
  <c r="D28" i="1"/>
  <c r="E12" i="1"/>
  <c r="E28" i="1"/>
  <c r="F28" i="1"/>
  <c r="D13" i="1"/>
  <c r="C29" i="1"/>
  <c r="D29" i="1"/>
  <c r="E13" i="1"/>
  <c r="E29" i="1"/>
  <c r="F29" i="1"/>
  <c r="D14" i="1"/>
  <c r="C30" i="1"/>
  <c r="D30" i="1"/>
  <c r="E14" i="1"/>
  <c r="E30" i="1"/>
  <c r="F30" i="1"/>
  <c r="D15" i="1"/>
  <c r="C32" i="1"/>
  <c r="D32" i="1"/>
  <c r="E15" i="1"/>
  <c r="E32" i="1"/>
  <c r="F32" i="1"/>
  <c r="D16" i="1"/>
  <c r="C34" i="1"/>
  <c r="D34" i="1"/>
  <c r="E16" i="1"/>
  <c r="E34" i="1"/>
  <c r="F34" i="1"/>
  <c r="F36" i="1"/>
  <c r="X25" i="1"/>
  <c r="Q20" i="1"/>
  <c r="V4" i="1"/>
  <c r="R20" i="1"/>
  <c r="W4" i="1"/>
  <c r="S20" i="1"/>
  <c r="T20" i="1"/>
  <c r="Q22" i="1"/>
  <c r="V6" i="1"/>
  <c r="R22" i="1"/>
  <c r="W6" i="1"/>
  <c r="S22" i="1"/>
  <c r="T22" i="1"/>
  <c r="Q24" i="1"/>
  <c r="V8" i="1"/>
  <c r="R24" i="1"/>
  <c r="W8" i="1"/>
  <c r="S24" i="1"/>
  <c r="T24" i="1"/>
  <c r="Q26" i="1"/>
  <c r="V10" i="1"/>
  <c r="R26" i="1"/>
  <c r="W10" i="1"/>
  <c r="S26" i="1"/>
  <c r="T26" i="1"/>
  <c r="Q28" i="1"/>
  <c r="V12" i="1"/>
  <c r="R28" i="1"/>
  <c r="W12" i="1"/>
  <c r="S28" i="1"/>
  <c r="T28" i="1"/>
  <c r="Q30" i="1"/>
  <c r="V14" i="1"/>
  <c r="R30" i="1"/>
  <c r="W14" i="1"/>
  <c r="S30" i="1"/>
  <c r="T30" i="1"/>
  <c r="Q32" i="1"/>
  <c r="V15" i="1"/>
  <c r="R32" i="1"/>
  <c r="W15" i="1"/>
  <c r="S32" i="1"/>
  <c r="T32" i="1"/>
  <c r="Q34" i="1"/>
  <c r="V16" i="1"/>
  <c r="R34" i="1"/>
  <c r="W16" i="1"/>
  <c r="S34" i="1"/>
  <c r="T34" i="1"/>
  <c r="T36" i="1"/>
  <c r="M4" i="1"/>
  <c r="X26" i="1"/>
  <c r="J20" i="1"/>
  <c r="K20" i="1"/>
  <c r="N4" i="1"/>
  <c r="L20" i="1"/>
  <c r="Y25" i="1"/>
  <c r="M20" i="1"/>
  <c r="M6" i="1"/>
  <c r="J22" i="1"/>
  <c r="K22" i="1"/>
  <c r="N6" i="1"/>
  <c r="L22" i="1"/>
  <c r="M22" i="1"/>
  <c r="M8" i="1"/>
  <c r="J24" i="1"/>
  <c r="K24" i="1"/>
  <c r="N8" i="1"/>
  <c r="L24" i="1"/>
  <c r="M24" i="1"/>
  <c r="M10" i="1"/>
  <c r="J26" i="1"/>
  <c r="K26" i="1"/>
  <c r="N10" i="1"/>
  <c r="L26" i="1"/>
  <c r="M26" i="1"/>
  <c r="M12" i="1"/>
  <c r="J28" i="1"/>
  <c r="K28" i="1"/>
  <c r="N12" i="1"/>
  <c r="L28" i="1"/>
  <c r="M28" i="1"/>
  <c r="M14" i="1"/>
  <c r="J30" i="1"/>
  <c r="K30" i="1"/>
  <c r="N14" i="1"/>
  <c r="L30" i="1"/>
  <c r="M30" i="1"/>
  <c r="M15" i="1"/>
  <c r="J32" i="1"/>
  <c r="K32" i="1"/>
  <c r="N15" i="1"/>
  <c r="L32" i="1"/>
  <c r="M32" i="1"/>
  <c r="M16" i="1"/>
  <c r="J34" i="1"/>
  <c r="K34" i="1"/>
  <c r="N16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0" i="1"/>
  <c r="AC38" i="1"/>
  <c r="AG30" i="1"/>
  <c r="AF30" i="1"/>
  <c r="AB30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<sst xmlns="http://schemas.openxmlformats.org/spreadsheetml/2006/main" count="91" uniqueCount="41">
  <si>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</si>
  <si>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</si>
  <si>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</si>
  <si>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</si>
  <si>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</si>
  <si>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</si>
  <si>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</si>
  <si>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</si>
  <si>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</si>
  <si>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</si>
  <si>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</si>
  <si>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</si>
  <si>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</si>
  <si>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</si>
  <si>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</si>
  <si>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</si>
  <si>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</si>
  <si>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>red</t>
    </r>
  </si>
  <si>
    <r>
      <t>L</t>
    </r>
    <r>
      <rPr>
        <vertAlign val="subscript"/>
        <sz val="11"/>
        <color theme="1"/>
        <rFont val="Calibri"/>
        <family val="2"/>
        <scheme val="minor"/>
      </rPr>
      <t>blue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</si>
  <si>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</si>
  <si>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</si>
  <si>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</si>
  <si>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</si>
  <si>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</si>
  <si>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</si>
  <si>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black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</si>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</sst>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96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1" fontId="0" fillId="13" borderId="17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6" fontId="0" fillId="11" borderId="18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2" fontId="0" fillId="5" borderId="20" xfId="1" applyNumberFormat="1" applyFont="1" applyFill="1" applyBorder="1" applyAlignment="1">
      <alignment horizontal="center"/>
    </xf>
    <xf numFmtId="167" fontId="0" fillId="9" borderId="12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166" fontId="0" fillId="11" borderId="28" xfId="1" applyNumberFormat="1" applyFont="1" applyFill="1" applyBorder="1" applyAlignment="1">
      <alignment horizontal="center"/>
    </xf>
    <xf numFmtId="167" fontId="0" fillId="9" borderId="9" xfId="1" applyNumberFormat="1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1" fontId="0" fillId="12" borderId="0" xfId="0" applyNumberFormat="1" applyFill="1" applyBorder="1" applyAlignment="1">
      <alignment horizontal="center"/>
    </xf>
    <xf numFmtId="166" fontId="0" fillId="12" borderId="0" xfId="1" applyNumberFormat="1" applyFont="1" applyFill="1" applyBorder="1" applyAlignment="1">
      <alignment horizontal="center"/>
    </xf>
    <xf numFmtId="167" fontId="0" fillId="12" borderId="0" xfId="1" applyNumberFormat="1" applyFont="1" applyFill="1" applyBorder="1" applyAlignment="1">
      <alignment horizontal="center"/>
    </xf>
    <xf numFmtId="2" fontId="0" fillId="12" borderId="0" xfId="1" applyNumberFormat="1" applyFont="1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63520769142987"/>
          <c:h val="0.7215084572761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0.0458413841370984</c:v>
                </c:pt>
                <c:pt idx="1">
                  <c:v>0.0687620762056476</c:v>
                </c:pt>
                <c:pt idx="2">
                  <c:v>0.0916827682741968</c:v>
                </c:pt>
                <c:pt idx="3">
                  <c:v>0.114603460342746</c:v>
                </c:pt>
                <c:pt idx="4">
                  <c:v>0.137524152411295</c:v>
                </c:pt>
                <c:pt idx="5">
                  <c:v>0.160444844479844</c:v>
                </c:pt>
                <c:pt idx="6">
                  <c:v>0.183365536548394</c:v>
                </c:pt>
                <c:pt idx="7">
                  <c:v>0.206286228616943</c:v>
                </c:pt>
                <c:pt idx="8">
                  <c:v>0.229206920685492</c:v>
                </c:pt>
                <c:pt idx="9">
                  <c:v>0.252127612754041</c:v>
                </c:pt>
                <c:pt idx="10">
                  <c:v>0.275048304822591</c:v>
                </c:pt>
                <c:pt idx="12">
                  <c:v>0.320889688959689</c:v>
                </c:pt>
                <c:pt idx="14">
                  <c:v>0.366731073096787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0.0218540554791565</c:v>
                </c:pt>
                <c:pt idx="2">
                  <c:v>0.0437081109583129</c:v>
                </c:pt>
                <c:pt idx="4">
                  <c:v>0.0655621664374694</c:v>
                </c:pt>
                <c:pt idx="6">
                  <c:v>0.0874162219166258</c:v>
                </c:pt>
                <c:pt idx="8">
                  <c:v>0.109270277395782</c:v>
                </c:pt>
                <c:pt idx="10">
                  <c:v>0.131124332874939</c:v>
                </c:pt>
                <c:pt idx="12">
                  <c:v>0.152978388354095</c:v>
                </c:pt>
                <c:pt idx="14">
                  <c:v>0.174832443833252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0.0173607702142703</c:v>
                </c:pt>
                <c:pt idx="2">
                  <c:v>0.0347215404285405</c:v>
                </c:pt>
                <c:pt idx="4">
                  <c:v>0.0520823106428108</c:v>
                </c:pt>
                <c:pt idx="6">
                  <c:v>0.069443080857081</c:v>
                </c:pt>
                <c:pt idx="8">
                  <c:v>0.0868038510713513</c:v>
                </c:pt>
                <c:pt idx="10">
                  <c:v>0.104164621285622</c:v>
                </c:pt>
                <c:pt idx="12">
                  <c:v>0.121525391499892</c:v>
                </c:pt>
                <c:pt idx="14">
                  <c:v>0.138886161714162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221776"/>
        <c:axId val="-1197430752"/>
      </c:scatterChart>
      <c:valAx>
        <c:axId val="-11712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1197430752"/>
        <c:crosses val="autoZero"/>
        <c:crossBetween val="midCat"/>
      </c:valAx>
      <c:valAx>
        <c:axId val="-1197430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-117122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746292499262"/>
          <c:y val="0.738254776976407"/>
          <c:w val="0.260324585775006"/>
          <c:h val="0.2555165898380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28030</xdr:rowOff>
    </xdr:from>
    <xdr:to>
      <xdr:col>13</xdr:col>
      <xdr:colOff>46264</xdr:colOff>
      <xdr:row>55</xdr:row>
      <xdr:rowOff>181791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tabSelected="1" zoomScale="119" zoomScaleNormal="70" zoomScalePageLayoutView="70" workbookViewId="0">
      <selection activeCell="H15" sqref="H15"/>
    </sheetView>
  </sheetViews>
  <sheetFormatPr baseColWidth="10" defaultColWidth="9.1640625" defaultRowHeight="15" x14ac:dyDescent="0.2"/>
  <cols>
    <col min="1" max="3" width="9.1640625" style="2"/>
    <col min="4" max="6" width="9.1640625" style="2" customWidth="1"/>
    <col min="7" max="7" width="10" style="2" customWidth="1"/>
    <col min="8" max="8" width="9.1640625" style="2" customWidth="1"/>
    <col min="9" max="9" width="9.1640625" style="2"/>
    <col min="10" max="13" width="9.1640625" style="2" customWidth="1"/>
    <col min="14" max="14" width="9.33203125" style="2" customWidth="1"/>
    <col min="15" max="15" width="9.1640625" style="2" customWidth="1"/>
    <col min="16" max="18" width="9.1640625" style="2"/>
    <col min="19" max="19" width="9.1640625" style="2" customWidth="1"/>
    <col min="20" max="23" width="9.1640625" style="2"/>
    <col min="24" max="24" width="10.5" style="2" bestFit="1" customWidth="1"/>
    <col min="25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6" s="88" customFormat="1" ht="15" customHeight="1" thickBot="1" x14ac:dyDescent="0.25">
      <c r="A2" s="85"/>
      <c r="B2" s="89" t="s">
        <v>1</v>
      </c>
      <c r="C2" s="90"/>
      <c r="D2" s="85"/>
      <c r="E2" s="85"/>
      <c r="F2" s="85"/>
      <c r="G2" s="85"/>
      <c r="H2" s="85"/>
      <c r="I2" s="85"/>
      <c r="J2" s="85"/>
      <c r="K2" s="89" t="s">
        <v>1</v>
      </c>
      <c r="L2" s="90"/>
      <c r="M2" s="85"/>
      <c r="N2" s="85"/>
      <c r="O2" s="85"/>
      <c r="P2" s="85"/>
      <c r="Q2" s="85"/>
      <c r="R2" s="85"/>
      <c r="S2" s="85"/>
      <c r="T2" s="89" t="s">
        <v>1</v>
      </c>
      <c r="U2" s="90"/>
      <c r="V2" s="85"/>
      <c r="W2" s="85"/>
      <c r="X2" s="85"/>
      <c r="Y2" s="85"/>
      <c r="Z2" s="85"/>
      <c r="AA2" s="85"/>
      <c r="AB2" s="85"/>
      <c r="AC2" s="85"/>
      <c r="AD2" s="89" t="s">
        <v>1</v>
      </c>
      <c r="AE2" s="90"/>
      <c r="AF2" s="85"/>
      <c r="AG2" s="85"/>
      <c r="AH2" s="85"/>
      <c r="AI2" s="85"/>
      <c r="AJ2" s="85"/>
    </row>
    <row r="3" spans="1:36" s="88" customFormat="1" ht="18.75" customHeight="1" thickBot="1" x14ac:dyDescent="0.3">
      <c r="A3" s="78" t="s">
        <v>26</v>
      </c>
      <c r="B3" s="79" t="s">
        <v>23</v>
      </c>
      <c r="C3" s="80" t="s">
        <v>34</v>
      </c>
      <c r="D3" s="81" t="s">
        <v>35</v>
      </c>
      <c r="E3" s="82" t="s">
        <v>36</v>
      </c>
      <c r="F3" s="83" t="s">
        <v>5</v>
      </c>
      <c r="G3" s="84" t="s">
        <v>37</v>
      </c>
      <c r="H3" s="77" t="s">
        <v>33</v>
      </c>
      <c r="I3" s="85"/>
      <c r="J3" s="78" t="s">
        <v>24</v>
      </c>
      <c r="K3" s="86" t="s">
        <v>23</v>
      </c>
      <c r="L3" s="87" t="s">
        <v>34</v>
      </c>
      <c r="M3" s="81" t="s">
        <v>35</v>
      </c>
      <c r="N3" s="82" t="s">
        <v>36</v>
      </c>
      <c r="O3" s="83" t="s">
        <v>5</v>
      </c>
      <c r="P3" s="84" t="s">
        <v>37</v>
      </c>
      <c r="Q3" s="77" t="s">
        <v>33</v>
      </c>
      <c r="R3" s="85"/>
      <c r="S3" s="88" t="s">
        <v>25</v>
      </c>
      <c r="T3" s="79" t="s">
        <v>23</v>
      </c>
      <c r="U3" s="80" t="s">
        <v>34</v>
      </c>
      <c r="V3" s="81" t="s">
        <v>35</v>
      </c>
      <c r="W3" s="82" t="s">
        <v>36</v>
      </c>
      <c r="X3" s="83" t="s">
        <v>5</v>
      </c>
      <c r="Y3" s="84" t="s">
        <v>37</v>
      </c>
      <c r="Z3" s="77" t="s">
        <v>33</v>
      </c>
      <c r="AA3" s="85"/>
      <c r="AB3" s="85"/>
      <c r="AC3" s="78" t="s">
        <v>32</v>
      </c>
      <c r="AD3" s="86" t="s">
        <v>23</v>
      </c>
      <c r="AE3" s="87" t="s">
        <v>34</v>
      </c>
      <c r="AF3" s="81" t="s">
        <v>35</v>
      </c>
      <c r="AG3" s="82" t="s">
        <v>36</v>
      </c>
      <c r="AH3" s="83" t="s">
        <v>5</v>
      </c>
      <c r="AI3" s="84" t="s">
        <v>37</v>
      </c>
      <c r="AJ3" s="77" t="s">
        <v>33</v>
      </c>
    </row>
    <row r="4" spans="1:36" ht="15.75" customHeight="1" thickBot="1" x14ac:dyDescent="0.3">
      <c r="A4" s="14" t="s">
        <v>16</v>
      </c>
      <c r="B4" s="16">
        <v>2</v>
      </c>
      <c r="C4" s="55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25"/>
      <c r="I4" s="1"/>
      <c r="J4" s="14" t="s">
        <v>16</v>
      </c>
      <c r="K4" s="53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/>
      <c r="R4" s="1"/>
      <c r="S4" s="14" t="s">
        <v>16</v>
      </c>
      <c r="T4" s="16">
        <v>2</v>
      </c>
      <c r="U4" s="55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/>
      <c r="AA4" s="1"/>
      <c r="AB4" s="1"/>
      <c r="AC4" s="14" t="s">
        <v>16</v>
      </c>
      <c r="AD4" s="53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7">
        <v>0.05</v>
      </c>
      <c r="B5" s="19">
        <v>3</v>
      </c>
      <c r="C5" s="56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26"/>
      <c r="I5" s="1"/>
      <c r="J5" s="57">
        <v>0.05</v>
      </c>
      <c r="K5" s="54"/>
      <c r="L5" s="20"/>
      <c r="M5" s="32"/>
      <c r="N5" s="33"/>
      <c r="O5" s="21"/>
      <c r="P5" s="23"/>
      <c r="Q5" s="26"/>
      <c r="R5" s="1"/>
      <c r="S5" s="57">
        <v>0.05</v>
      </c>
      <c r="T5" s="19"/>
      <c r="U5" s="56"/>
      <c r="V5" s="32"/>
      <c r="W5" s="33"/>
      <c r="X5" s="21"/>
      <c r="Y5" s="23"/>
      <c r="Z5" s="26"/>
      <c r="AA5" s="1"/>
      <c r="AB5" s="1"/>
      <c r="AC5" s="57">
        <v>0.05</v>
      </c>
      <c r="AD5" s="54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6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26"/>
      <c r="I6" s="1"/>
      <c r="J6" s="15" t="s">
        <v>6</v>
      </c>
      <c r="K6" s="54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/>
      <c r="R6" s="1"/>
      <c r="S6" s="61" t="s">
        <v>6</v>
      </c>
      <c r="T6" s="19">
        <v>4</v>
      </c>
      <c r="U6" s="56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/>
      <c r="AA6" s="1"/>
      <c r="AB6" s="1"/>
      <c r="AC6" s="15" t="s">
        <v>6</v>
      </c>
      <c r="AD6" s="54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7">
        <v>0.5</v>
      </c>
      <c r="B7" s="19">
        <v>5</v>
      </c>
      <c r="C7" s="56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26"/>
      <c r="I7" s="1"/>
      <c r="J7" s="57">
        <v>0.5</v>
      </c>
      <c r="K7" s="54"/>
      <c r="L7" s="20"/>
      <c r="M7" s="32"/>
      <c r="N7" s="33"/>
      <c r="O7" s="21"/>
      <c r="P7" s="23"/>
      <c r="Q7" s="26"/>
      <c r="R7" s="1"/>
      <c r="S7" s="57">
        <v>0.05</v>
      </c>
      <c r="T7" s="19"/>
      <c r="U7" s="56"/>
      <c r="V7" s="32"/>
      <c r="W7" s="33"/>
      <c r="X7" s="21"/>
      <c r="Y7" s="23"/>
      <c r="Z7" s="26"/>
      <c r="AA7" s="1"/>
      <c r="AB7" s="1"/>
      <c r="AC7" s="57">
        <v>0.5</v>
      </c>
      <c r="AD7" s="54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6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26"/>
      <c r="I8" s="1"/>
      <c r="J8" s="1"/>
      <c r="K8" s="54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/>
      <c r="R8" s="1"/>
      <c r="T8" s="19">
        <v>6</v>
      </c>
      <c r="U8" s="56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/>
      <c r="AA8" s="1"/>
      <c r="AB8" s="1"/>
      <c r="AC8" s="1"/>
      <c r="AD8" s="54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6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26"/>
      <c r="I9" s="1"/>
      <c r="J9" s="1"/>
      <c r="K9" s="54"/>
      <c r="L9" s="20"/>
      <c r="M9" s="32"/>
      <c r="N9" s="33"/>
      <c r="O9" s="21"/>
      <c r="P9" s="23"/>
      <c r="Q9" s="26"/>
      <c r="R9" s="1"/>
      <c r="S9" s="1"/>
      <c r="T9" s="19"/>
      <c r="U9" s="56"/>
      <c r="V9" s="32"/>
      <c r="W9" s="33"/>
      <c r="X9" s="21"/>
      <c r="Y9" s="23"/>
      <c r="Z9" s="26"/>
      <c r="AA9" s="1"/>
      <c r="AB9" s="1"/>
      <c r="AC9" s="1"/>
      <c r="AD9" s="54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6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26"/>
      <c r="I10" s="1"/>
      <c r="J10" s="1"/>
      <c r="K10" s="54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/>
      <c r="R10" s="1"/>
      <c r="S10" s="1"/>
      <c r="T10" s="19">
        <v>8</v>
      </c>
      <c r="U10" s="56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/>
      <c r="AA10" s="1"/>
      <c r="AB10" s="1"/>
      <c r="AC10" s="1"/>
      <c r="AD10" s="54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6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26"/>
      <c r="I11" s="1"/>
      <c r="J11" s="1"/>
      <c r="K11" s="54"/>
      <c r="L11" s="20"/>
      <c r="M11" s="32"/>
      <c r="N11" s="33"/>
      <c r="O11" s="21"/>
      <c r="P11" s="23"/>
      <c r="Q11" s="26"/>
      <c r="R11" s="1"/>
      <c r="S11" s="1"/>
      <c r="T11" s="19"/>
      <c r="U11" s="56"/>
      <c r="V11" s="32"/>
      <c r="W11" s="33"/>
      <c r="X11" s="21"/>
      <c r="Y11" s="23"/>
      <c r="Z11" s="26"/>
      <c r="AA11" s="1"/>
      <c r="AB11" s="1"/>
      <c r="AC11" s="1"/>
      <c r="AD11" s="54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6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26"/>
      <c r="I12" s="1"/>
      <c r="J12" s="1"/>
      <c r="K12" s="54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/>
      <c r="R12" s="1"/>
      <c r="S12" s="1"/>
      <c r="T12" s="19">
        <v>10</v>
      </c>
      <c r="U12" s="56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/>
      <c r="AA12" s="1"/>
      <c r="AB12" s="1"/>
      <c r="AC12" s="1"/>
      <c r="AD12" s="54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6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26"/>
      <c r="I13" s="1"/>
      <c r="J13" s="1"/>
      <c r="K13" s="54"/>
      <c r="L13" s="20"/>
      <c r="M13" s="32"/>
      <c r="N13" s="33"/>
      <c r="O13" s="21"/>
      <c r="P13" s="23"/>
      <c r="Q13" s="26"/>
      <c r="R13" s="1"/>
      <c r="S13" s="1"/>
      <c r="T13" s="19"/>
      <c r="U13" s="56"/>
      <c r="V13" s="32"/>
      <c r="W13" s="33"/>
      <c r="X13" s="21"/>
      <c r="Y13" s="23"/>
      <c r="Z13" s="26"/>
      <c r="AA13" s="1"/>
      <c r="AB13" s="1"/>
      <c r="AC13" s="1"/>
      <c r="AD13" s="54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6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26"/>
      <c r="I14" s="1"/>
      <c r="J14" s="1"/>
      <c r="K14" s="54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/>
      <c r="R14" s="1"/>
      <c r="S14" s="1"/>
      <c r="T14" s="19">
        <v>12</v>
      </c>
      <c r="U14" s="56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/>
      <c r="AA14" s="1"/>
      <c r="AB14" s="1"/>
      <c r="AC14" s="1"/>
      <c r="AD14" s="54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6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26"/>
      <c r="I15" s="1"/>
      <c r="J15" s="1"/>
      <c r="K15" s="54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/>
      <c r="R15" s="1"/>
      <c r="S15" s="1"/>
      <c r="T15" s="19">
        <v>14</v>
      </c>
      <c r="U15" s="56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/>
      <c r="AA15" s="1"/>
      <c r="AB15" s="1"/>
      <c r="AC15" s="1"/>
      <c r="AD15" s="54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6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26"/>
      <c r="I16" s="1"/>
      <c r="J16" s="1"/>
      <c r="K16" s="54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/>
      <c r="R16" s="1"/>
      <c r="S16" s="1"/>
      <c r="T16" s="19">
        <v>16</v>
      </c>
      <c r="U16" s="56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/>
      <c r="AA16" s="1"/>
      <c r="AB16" s="1"/>
      <c r="AC16" s="1"/>
      <c r="AD16" s="54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3" ht="16" thickBot="1" x14ac:dyDescent="0.25">
      <c r="A18" s="1"/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3" s="88" customFormat="1" ht="19" thickBot="1" x14ac:dyDescent="0.3">
      <c r="A19" s="85" t="s">
        <v>26</v>
      </c>
      <c r="B19" s="91" t="s">
        <v>27</v>
      </c>
      <c r="C19" s="92" t="s">
        <v>38</v>
      </c>
      <c r="D19" s="93" t="s">
        <v>20</v>
      </c>
      <c r="E19" s="94" t="s">
        <v>39</v>
      </c>
      <c r="F19" s="95" t="s">
        <v>40</v>
      </c>
      <c r="G19" s="85"/>
      <c r="H19" s="85" t="s">
        <v>24</v>
      </c>
      <c r="I19" s="91" t="s">
        <v>27</v>
      </c>
      <c r="J19" s="92" t="s">
        <v>38</v>
      </c>
      <c r="K19" s="93" t="s">
        <v>20</v>
      </c>
      <c r="L19" s="94" t="s">
        <v>39</v>
      </c>
      <c r="M19" s="95" t="s">
        <v>40</v>
      </c>
      <c r="N19" s="85"/>
      <c r="O19" s="85" t="s">
        <v>28</v>
      </c>
      <c r="P19" s="91" t="s">
        <v>27</v>
      </c>
      <c r="Q19" s="92" t="s">
        <v>38</v>
      </c>
      <c r="R19" s="93" t="s">
        <v>20</v>
      </c>
      <c r="S19" s="94" t="s">
        <v>39</v>
      </c>
      <c r="T19" s="95" t="s">
        <v>40</v>
      </c>
      <c r="U19" s="85"/>
      <c r="V19" s="85"/>
      <c r="X19" s="85"/>
      <c r="Y19" s="85"/>
      <c r="Z19" s="85"/>
      <c r="AA19" s="85"/>
      <c r="AB19" s="85"/>
      <c r="AC19" s="85"/>
      <c r="AD19" s="85"/>
    </row>
    <row r="20" spans="1:33" ht="16" thickBot="1" x14ac:dyDescent="0.25">
      <c r="A20" s="1"/>
      <c r="B20" s="34">
        <v>2</v>
      </c>
      <c r="C20" s="38">
        <f>(PI()*$X$21*$X$22*B20*$X$27^4)/(8*$X$30*$F$38*100)*10^6</f>
        <v>4.5841384137098436E-2</v>
      </c>
      <c r="D20" s="39">
        <f t="shared" ref="D20:D30" si="14">D4-C20</f>
        <v>-3.6191619148762122E-3</v>
      </c>
      <c r="E20" s="42">
        <f t="shared" ref="E20:E30" si="15">D20/E4</f>
        <v>-0.59892842175825556</v>
      </c>
      <c r="F20" s="44">
        <f>E20^2</f>
        <v>0.35871525438983487</v>
      </c>
      <c r="G20" s="1"/>
      <c r="H20" s="1"/>
      <c r="I20" s="34">
        <v>2</v>
      </c>
      <c r="J20" s="38">
        <f>(PI()*$X$21*$X$22*I20*$X$26^4)/(8*$X$29*$M$38*100)*10^6</f>
        <v>2.1854055479156458E-2</v>
      </c>
      <c r="K20" s="49">
        <f>M4-J20</f>
        <v>-7.4294436804534653E-4</v>
      </c>
      <c r="L20" s="42">
        <f>K20/N4</f>
        <v>-0.12820834726314465</v>
      </c>
      <c r="M20" s="44">
        <f>L20^2</f>
        <v>1.6437380307947089E-2</v>
      </c>
      <c r="N20" s="1"/>
      <c r="O20" s="1"/>
      <c r="P20" s="34">
        <v>2</v>
      </c>
      <c r="Q20" s="38">
        <f>(PI()*$X$21*$X$22*P20*$X$25^4)/(8*$X$28*$T$38*100)*10^6</f>
        <v>1.7360770214270259E-2</v>
      </c>
      <c r="R20" s="49">
        <f>Q20-V4</f>
        <v>-1.5281186746186302E-3</v>
      </c>
      <c r="S20" s="42">
        <f>R20/W4</f>
        <v>-1.9260909009469158</v>
      </c>
      <c r="T20" s="44">
        <f>S20^2</f>
        <v>3.7098261587105017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</row>
    <row r="21" spans="1:33" ht="18" thickBot="1" x14ac:dyDescent="0.25">
      <c r="A21" s="1"/>
      <c r="B21" s="35">
        <v>3</v>
      </c>
      <c r="C21" s="38">
        <f t="shared" ref="C21:C34" si="16">(PI()*$X$21*$X$22*B21*$X$27^4)/(8*$X$30*$F$38*100)*10^6</f>
        <v>6.8762076205647643E-2</v>
      </c>
      <c r="D21" s="40">
        <f t="shared" si="14"/>
        <v>9.0157015721301359E-3</v>
      </c>
      <c r="E21" s="43">
        <f t="shared" si="15"/>
        <v>1.3919512770480442</v>
      </c>
      <c r="F21" s="45">
        <f t="shared" ref="F21:F34" si="17">E21^2</f>
        <v>1.9375283576756812</v>
      </c>
      <c r="G21" s="1"/>
      <c r="H21" s="1"/>
      <c r="I21" s="35"/>
      <c r="J21" s="38"/>
      <c r="K21" s="51"/>
      <c r="L21" s="43"/>
      <c r="M21" s="45"/>
      <c r="N21" s="1"/>
      <c r="O21" s="1"/>
      <c r="P21" s="35"/>
      <c r="Q21" s="38"/>
      <c r="R21" s="52"/>
      <c r="S21" s="50"/>
      <c r="T21" s="45"/>
      <c r="U21" s="1"/>
      <c r="V21" s="1"/>
      <c r="W21" s="6" t="s">
        <v>21</v>
      </c>
      <c r="X21" s="7">
        <v>1001</v>
      </c>
      <c r="Y21" s="8">
        <v>1</v>
      </c>
      <c r="Z21" s="1"/>
      <c r="AA21" s="1"/>
      <c r="AB21" s="1"/>
      <c r="AC21" s="1"/>
      <c r="AD21" s="1"/>
    </row>
    <row r="22" spans="1:33" ht="18" thickBot="1" x14ac:dyDescent="0.25">
      <c r="A22" s="1"/>
      <c r="B22" s="35">
        <v>4</v>
      </c>
      <c r="C22" s="38">
        <f t="shared" si="16"/>
        <v>9.1682768274196871E-2</v>
      </c>
      <c r="D22" s="40">
        <f t="shared" si="14"/>
        <v>-6.12721271864132E-3</v>
      </c>
      <c r="E22" s="43">
        <f t="shared" si="15"/>
        <v>-0.93196687900799424</v>
      </c>
      <c r="F22" s="45">
        <f t="shared" si="17"/>
        <v>0.86856226356790134</v>
      </c>
      <c r="G22" s="1"/>
      <c r="H22" s="1"/>
      <c r="I22" s="35">
        <v>4</v>
      </c>
      <c r="J22" s="38">
        <f t="shared" ref="J22:J34" si="18">(PI()*$X$21*$X$22*I22*$X$26^4)/(8*$X$29*$M$38*100)*10^6</f>
        <v>4.3708110958312917E-2</v>
      </c>
      <c r="K22" s="51">
        <f>M6-J22</f>
        <v>1.2918890416870818E-3</v>
      </c>
      <c r="L22" s="43">
        <f>K22/N6</f>
        <v>0.21262387252020912</v>
      </c>
      <c r="M22" s="45">
        <f t="shared" ref="M22:M34" si="19">L22^2</f>
        <v>4.520891116549014E-2</v>
      </c>
      <c r="N22" s="1"/>
      <c r="O22" s="1"/>
      <c r="P22" s="35">
        <v>4</v>
      </c>
      <c r="Q22" s="38">
        <f t="shared" ref="Q22:Q34" si="20">(PI()*$X$21*$X$22*P22*$X$25^4)/(8*$X$28*$T$38*100)*10^6</f>
        <v>3.4721540428540518E-2</v>
      </c>
      <c r="R22" s="52">
        <f>Q22-V6</f>
        <v>5.8326515396516267E-3</v>
      </c>
      <c r="S22" s="50">
        <f>R22/W6</f>
        <v>6.2524477467208994</v>
      </c>
      <c r="T22" s="45">
        <f t="shared" ref="T22:T34" si="21">S22^2</f>
        <v>39.093102825475249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</row>
    <row r="23" spans="1:33" ht="18" thickBot="1" x14ac:dyDescent="0.3">
      <c r="A23" s="1"/>
      <c r="B23" s="35">
        <v>5</v>
      </c>
      <c r="C23" s="38">
        <f t="shared" si="16"/>
        <v>0.11460346034274609</v>
      </c>
      <c r="D23" s="40">
        <f t="shared" si="14"/>
        <v>-1.2381238120523871E-2</v>
      </c>
      <c r="E23" s="43">
        <f t="shared" si="15"/>
        <v>-1.8245205852869117</v>
      </c>
      <c r="F23" s="45">
        <f t="shared" si="17"/>
        <v>3.3288753661356951</v>
      </c>
      <c r="G23" s="1"/>
      <c r="H23" s="1"/>
      <c r="I23" s="35"/>
      <c r="J23" s="38"/>
      <c r="K23" s="51"/>
      <c r="L23" s="43"/>
      <c r="M23" s="45"/>
      <c r="N23" s="1"/>
      <c r="O23" s="1"/>
      <c r="P23" s="35"/>
      <c r="Q23" s="38"/>
      <c r="R23" s="52"/>
      <c r="S23" s="50"/>
      <c r="T23" s="45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29</v>
      </c>
      <c r="AC23" s="1"/>
      <c r="AD23" s="1"/>
    </row>
    <row r="24" spans="1:33" ht="18" thickBot="1" x14ac:dyDescent="0.25">
      <c r="A24" s="1"/>
      <c r="B24" s="35">
        <v>6</v>
      </c>
      <c r="C24" s="38">
        <f t="shared" si="16"/>
        <v>0.13752415241129529</v>
      </c>
      <c r="D24" s="40">
        <f t="shared" si="14"/>
        <v>-2.307970796685084E-2</v>
      </c>
      <c r="E24" s="43">
        <f t="shared" si="15"/>
        <v>-3.3240303379805467</v>
      </c>
      <c r="F24" s="45">
        <f t="shared" si="17"/>
        <v>11.049177687815067</v>
      </c>
      <c r="G24" s="1"/>
      <c r="H24" s="1"/>
      <c r="I24" s="35">
        <v>6</v>
      </c>
      <c r="J24" s="38">
        <f t="shared" si="18"/>
        <v>6.5562166437469371E-2</v>
      </c>
      <c r="K24" s="51">
        <f>M8-J24</f>
        <v>-2.0006610881913821E-2</v>
      </c>
      <c r="L24" s="43">
        <f>K24/N8</f>
        <v>-3.2891581843130244</v>
      </c>
      <c r="M24" s="45">
        <f t="shared" si="19"/>
        <v>10.818561561433352</v>
      </c>
      <c r="N24" s="1"/>
      <c r="O24" s="1"/>
      <c r="P24" s="35">
        <v>6</v>
      </c>
      <c r="Q24" s="38">
        <f t="shared" si="20"/>
        <v>5.208231064281079E-2</v>
      </c>
      <c r="R24" s="52">
        <f>Q24-V8</f>
        <v>-7.9176893571892143E-3</v>
      </c>
      <c r="S24" s="50">
        <f>R24/W8</f>
        <v>-5.6943020616657725</v>
      </c>
      <c r="T24" s="45">
        <f t="shared" si="21"/>
        <v>32.425075969491068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" t="s">
        <v>26</v>
      </c>
      <c r="AB24" s="57" t="s">
        <v>30</v>
      </c>
      <c r="AC24" s="57" t="s">
        <v>31</v>
      </c>
      <c r="AE24" s="2" t="s">
        <v>28</v>
      </c>
      <c r="AF24" s="27" t="s">
        <v>30</v>
      </c>
      <c r="AG24" s="27" t="s">
        <v>31</v>
      </c>
    </row>
    <row r="25" spans="1:33" ht="18" thickBot="1" x14ac:dyDescent="0.3">
      <c r="A25" s="1"/>
      <c r="B25" s="35">
        <v>7</v>
      </c>
      <c r="C25" s="38">
        <f t="shared" si="16"/>
        <v>0.16044484447984447</v>
      </c>
      <c r="D25" s="40">
        <f t="shared" si="14"/>
        <v>1.066626663126663E-2</v>
      </c>
      <c r="E25" s="43">
        <f t="shared" si="15"/>
        <v>1.3865328482235419</v>
      </c>
      <c r="F25" s="45">
        <f t="shared" si="17"/>
        <v>1.9224733392028877</v>
      </c>
      <c r="G25" s="37"/>
      <c r="H25" s="1"/>
      <c r="I25" s="35"/>
      <c r="J25" s="38"/>
      <c r="K25" s="51"/>
      <c r="L25" s="43"/>
      <c r="M25" s="45"/>
      <c r="N25" s="1"/>
      <c r="O25" s="1"/>
      <c r="P25" s="35"/>
      <c r="Q25" s="38"/>
      <c r="R25" s="52"/>
      <c r="S25" s="50"/>
      <c r="T25" s="45"/>
      <c r="U25" s="1"/>
      <c r="V25" s="1"/>
      <c r="W25" s="3" t="s">
        <v>13</v>
      </c>
      <c r="X25" s="11">
        <f>50*0.00001</f>
        <v>5.0000000000000001E-4</v>
      </c>
      <c r="Y25" s="9">
        <f>3*0.001</f>
        <v>3.0000000000000001E-3</v>
      </c>
      <c r="Z25" s="1"/>
      <c r="AA25" s="1"/>
      <c r="AB25" s="65">
        <v>65</v>
      </c>
      <c r="AC25" s="62">
        <v>65</v>
      </c>
      <c r="AD25" s="1"/>
      <c r="AF25" s="66">
        <v>52</v>
      </c>
      <c r="AG25" s="67">
        <v>47</v>
      </c>
    </row>
    <row r="26" spans="1:33" ht="18" thickBot="1" x14ac:dyDescent="0.3">
      <c r="A26" s="1"/>
      <c r="B26" s="35">
        <v>8</v>
      </c>
      <c r="C26" s="38">
        <f t="shared" si="16"/>
        <v>0.18336553654839374</v>
      </c>
      <c r="D26" s="40">
        <f t="shared" si="14"/>
        <v>3.3011301182729325E-3</v>
      </c>
      <c r="E26" s="43">
        <f t="shared" si="15"/>
        <v>0.41767846391790281</v>
      </c>
      <c r="F26" s="45">
        <f t="shared" si="17"/>
        <v>0.17445529922081884</v>
      </c>
      <c r="G26" s="37"/>
      <c r="H26" s="1"/>
      <c r="I26" s="35">
        <v>8</v>
      </c>
      <c r="J26" s="38">
        <f t="shared" si="18"/>
        <v>8.7416221916625833E-2</v>
      </c>
      <c r="K26" s="51">
        <f>M10-J26</f>
        <v>3.694889194485268E-3</v>
      </c>
      <c r="L26" s="43">
        <f>K26/N10</f>
        <v>0.5560729243108089</v>
      </c>
      <c r="M26" s="45">
        <f t="shared" si="19"/>
        <v>0.30921709715157458</v>
      </c>
      <c r="N26" s="1"/>
      <c r="O26" s="1"/>
      <c r="P26" s="35">
        <v>8</v>
      </c>
      <c r="Q26" s="38">
        <f t="shared" si="20"/>
        <v>6.9443080857081035E-2</v>
      </c>
      <c r="R26" s="52">
        <f>Q26-V10</f>
        <v>-6.112474698474521E-3</v>
      </c>
      <c r="S26" s="50">
        <f>R26/W10</f>
        <v>-3.7596889079521199</v>
      </c>
      <c r="T26" s="45">
        <f t="shared" si="21"/>
        <v>14.135260684578203</v>
      </c>
      <c r="U26" s="1"/>
      <c r="V26" s="1"/>
      <c r="W26" s="10" t="s">
        <v>12</v>
      </c>
      <c r="X26" s="11">
        <f>52*0.00001</f>
        <v>5.2000000000000006E-4</v>
      </c>
      <c r="Y26" s="9">
        <v>3.0000000000000001E-3</v>
      </c>
      <c r="Z26" s="1"/>
      <c r="AA26" s="1"/>
      <c r="AB26" s="65">
        <v>66</v>
      </c>
      <c r="AC26" s="62">
        <v>61</v>
      </c>
      <c r="AD26" s="1"/>
      <c r="AF26" s="66">
        <v>50</v>
      </c>
      <c r="AG26" s="67">
        <v>50</v>
      </c>
    </row>
    <row r="27" spans="1:33" ht="18" thickBot="1" x14ac:dyDescent="0.3">
      <c r="A27" s="1"/>
      <c r="B27" s="35">
        <v>9</v>
      </c>
      <c r="C27" s="38">
        <f t="shared" si="16"/>
        <v>0.20628622861694293</v>
      </c>
      <c r="D27" s="40">
        <f t="shared" si="14"/>
        <v>-9.619561950276273E-3</v>
      </c>
      <c r="E27" s="43">
        <f t="shared" si="15"/>
        <v>-1.1964639984834471</v>
      </c>
      <c r="F27" s="45">
        <f t="shared" si="17"/>
        <v>1.4315260996669981</v>
      </c>
      <c r="G27" s="1"/>
      <c r="H27" s="1"/>
      <c r="I27" s="35"/>
      <c r="J27" s="38"/>
      <c r="K27" s="51"/>
      <c r="L27" s="43"/>
      <c r="M27" s="45"/>
      <c r="N27" s="1"/>
      <c r="O27" s="1"/>
      <c r="P27" s="35"/>
      <c r="Q27" s="38"/>
      <c r="R27" s="52"/>
      <c r="S27" s="50"/>
      <c r="T27" s="45"/>
      <c r="U27" s="1"/>
      <c r="V27" s="1"/>
      <c r="W27" s="10" t="s">
        <v>14</v>
      </c>
      <c r="X27" s="11">
        <f>65*0.00001</f>
        <v>6.5000000000000008E-4</v>
      </c>
      <c r="Y27" s="9">
        <v>3.0000000000000001E-3</v>
      </c>
      <c r="Z27" s="1"/>
      <c r="AA27" s="1"/>
      <c r="AB27" s="65">
        <v>68</v>
      </c>
      <c r="AC27" s="62">
        <v>65</v>
      </c>
      <c r="AD27" s="1"/>
      <c r="AF27" s="66">
        <v>53</v>
      </c>
      <c r="AG27" s="67">
        <v>51</v>
      </c>
    </row>
    <row r="28" spans="1:33" ht="18" thickBot="1" x14ac:dyDescent="0.3">
      <c r="A28" s="1"/>
      <c r="B28" s="35">
        <v>10</v>
      </c>
      <c r="C28" s="38">
        <f t="shared" si="16"/>
        <v>0.22920692068549217</v>
      </c>
      <c r="D28" s="40">
        <f t="shared" si="14"/>
        <v>-3.1429142907714397E-2</v>
      </c>
      <c r="E28" s="43">
        <f t="shared" si="15"/>
        <v>-3.9017200682520996</v>
      </c>
      <c r="F28" s="45">
        <f t="shared" si="17"/>
        <v>15.223419491001168</v>
      </c>
      <c r="G28" s="1"/>
      <c r="H28" s="1"/>
      <c r="I28" s="35">
        <v>10</v>
      </c>
      <c r="J28" s="38">
        <f t="shared" si="18"/>
        <v>0.10927027739578229</v>
      </c>
      <c r="K28" s="51">
        <f>M12-J28</f>
        <v>-9.2702773957822893E-3</v>
      </c>
      <c r="L28" s="43">
        <f>K28/N12</f>
        <v>-1.3718260855478752</v>
      </c>
      <c r="M28" s="45">
        <f t="shared" si="19"/>
        <v>1.8819068089896063</v>
      </c>
      <c r="N28" s="1"/>
      <c r="O28" s="1"/>
      <c r="P28" s="35">
        <v>10</v>
      </c>
      <c r="Q28" s="38">
        <f t="shared" si="20"/>
        <v>8.6803851071351315E-2</v>
      </c>
      <c r="R28" s="52">
        <f>Q28-V12</f>
        <v>-9.7392670642647283E-4</v>
      </c>
      <c r="S28" s="50">
        <f>R28/W12</f>
        <v>-0.53740969993041221</v>
      </c>
      <c r="T28" s="45">
        <f t="shared" si="21"/>
        <v>0.28880918557929569</v>
      </c>
      <c r="U28" s="1"/>
      <c r="V28" s="1"/>
      <c r="W28" s="27" t="s">
        <v>19</v>
      </c>
      <c r="X28" s="7">
        <v>0.154</v>
      </c>
      <c r="Y28" s="28">
        <v>5.0000000000000001E-3</v>
      </c>
      <c r="Z28" s="1"/>
      <c r="AA28" s="1"/>
      <c r="AB28" s="65">
        <v>66</v>
      </c>
      <c r="AC28" s="62">
        <v>68</v>
      </c>
      <c r="AD28" s="1"/>
      <c r="AF28" s="66">
        <v>53</v>
      </c>
      <c r="AG28" s="67">
        <v>47</v>
      </c>
    </row>
    <row r="29" spans="1:33" ht="18" thickBot="1" x14ac:dyDescent="0.3">
      <c r="A29" s="1"/>
      <c r="B29" s="35">
        <v>11</v>
      </c>
      <c r="C29" s="38">
        <f t="shared" si="16"/>
        <v>0.25212761275404133</v>
      </c>
      <c r="D29" s="40">
        <f t="shared" si="14"/>
        <v>-1.6572057198485785E-2</v>
      </c>
      <c r="E29" s="43">
        <f t="shared" si="15"/>
        <v>-1.9320842186356946</v>
      </c>
      <c r="F29" s="45">
        <f t="shared" si="17"/>
        <v>3.7329494279011026</v>
      </c>
      <c r="G29" s="1"/>
      <c r="H29" s="1"/>
      <c r="I29" s="35"/>
      <c r="J29" s="38"/>
      <c r="K29" s="51"/>
      <c r="L29" s="43"/>
      <c r="M29" s="45"/>
      <c r="N29" s="1"/>
      <c r="O29" s="1"/>
      <c r="P29" s="35"/>
      <c r="Q29" s="38"/>
      <c r="R29" s="52"/>
      <c r="S29" s="50"/>
      <c r="T29" s="45"/>
      <c r="U29" s="1"/>
      <c r="V29" s="1"/>
      <c r="W29" s="27" t="s">
        <v>17</v>
      </c>
      <c r="X29" s="7">
        <v>0.151</v>
      </c>
      <c r="Y29" s="29">
        <v>5.0000000000000001E-3</v>
      </c>
      <c r="Z29" s="1"/>
      <c r="AA29" s="1"/>
      <c r="AB29" s="64">
        <v>61</v>
      </c>
      <c r="AC29" s="62">
        <v>66</v>
      </c>
      <c r="AD29" s="1"/>
      <c r="AF29" s="68">
        <v>52</v>
      </c>
      <c r="AG29" s="69">
        <v>47</v>
      </c>
    </row>
    <row r="30" spans="1:33" ht="18" thickBot="1" x14ac:dyDescent="0.3">
      <c r="A30" s="1"/>
      <c r="B30" s="35">
        <v>12</v>
      </c>
      <c r="C30" s="38">
        <f t="shared" si="16"/>
        <v>0.27504830482259057</v>
      </c>
      <c r="D30" s="40">
        <f t="shared" si="14"/>
        <v>1.2729472955187171E-2</v>
      </c>
      <c r="E30" s="43">
        <f t="shared" si="15"/>
        <v>1.3668806620580913</v>
      </c>
      <c r="F30" s="45">
        <f t="shared" si="17"/>
        <v>1.8683627443083661</v>
      </c>
      <c r="G30" s="1"/>
      <c r="H30" s="1"/>
      <c r="I30" s="35">
        <v>12</v>
      </c>
      <c r="J30" s="38">
        <f t="shared" si="18"/>
        <v>0.13112433287493874</v>
      </c>
      <c r="K30" s="51">
        <f>M14-J30</f>
        <v>-1.0013221763827629E-2</v>
      </c>
      <c r="L30" s="43">
        <f>K30/N14</f>
        <v>-1.4243985780687414</v>
      </c>
      <c r="M30" s="45">
        <f t="shared" si="19"/>
        <v>2.0289113092042523</v>
      </c>
      <c r="N30" s="1"/>
      <c r="O30" s="1"/>
      <c r="P30" s="35">
        <v>12</v>
      </c>
      <c r="Q30" s="38">
        <f t="shared" si="20"/>
        <v>0.10416462128562158</v>
      </c>
      <c r="R30" s="52">
        <f>Q30-V14</f>
        <v>5.2757323967326936E-3</v>
      </c>
      <c r="S30" s="50">
        <f>R30/W14</f>
        <v>2.6609976427792033</v>
      </c>
      <c r="T30" s="45">
        <f t="shared" si="21"/>
        <v>7.080908454876476</v>
      </c>
      <c r="U30" s="1"/>
      <c r="V30" s="1"/>
      <c r="W30" s="27" t="s">
        <v>18</v>
      </c>
      <c r="X30" s="7">
        <v>0.14099999999999999</v>
      </c>
      <c r="Y30" s="8">
        <v>5.0000000000000001E-3</v>
      </c>
      <c r="Z30" s="1"/>
      <c r="AA30" s="1"/>
      <c r="AB30" s="57">
        <f>SUM(AB25:AB29)/5</f>
        <v>65.2</v>
      </c>
      <c r="AC30" s="57">
        <f t="shared" ref="AC30" si="22">SUM(AC25:AC29)/5</f>
        <v>65</v>
      </c>
      <c r="AD30" s="1"/>
      <c r="AE30" s="1"/>
      <c r="AF30" s="57">
        <f>SUM(AF25:AF29)/5</f>
        <v>52</v>
      </c>
      <c r="AG30" s="57">
        <f>SUM(AG25:AG29)/5</f>
        <v>48.4</v>
      </c>
    </row>
    <row r="31" spans="1:33" ht="16" thickBot="1" x14ac:dyDescent="0.25">
      <c r="A31" s="1"/>
      <c r="B31" s="35"/>
      <c r="C31" s="38"/>
      <c r="D31" s="40"/>
      <c r="E31" s="43"/>
      <c r="F31" s="45"/>
      <c r="G31" s="1"/>
      <c r="H31" s="1"/>
      <c r="I31" s="35"/>
      <c r="J31" s="38"/>
      <c r="K31" s="51"/>
      <c r="L31" s="43"/>
      <c r="M31" s="45"/>
      <c r="N31" s="1"/>
      <c r="O31" s="1"/>
      <c r="P31" s="35"/>
      <c r="Q31" s="38"/>
      <c r="R31" s="52"/>
      <c r="S31" s="50"/>
      <c r="T31" s="45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1"/>
      <c r="AC31" s="1"/>
      <c r="AD31" s="1"/>
    </row>
    <row r="32" spans="1:33" ht="16" thickBot="1" x14ac:dyDescent="0.25">
      <c r="A32" s="1"/>
      <c r="B32" s="35">
        <v>14</v>
      </c>
      <c r="C32" s="38">
        <f t="shared" si="16"/>
        <v>0.32088968895968895</v>
      </c>
      <c r="D32" s="40">
        <f>D15-C32</f>
        <v>2.9110311040311032E-2</v>
      </c>
      <c r="E32" s="43">
        <f>D32/E15</f>
        <v>2.8523851170862051</v>
      </c>
      <c r="F32" s="45">
        <f t="shared" si="17"/>
        <v>8.1361008561748847</v>
      </c>
      <c r="G32" s="1"/>
      <c r="H32" s="1"/>
      <c r="I32" s="35">
        <v>14</v>
      </c>
      <c r="J32" s="38">
        <f t="shared" si="18"/>
        <v>0.15297838835409519</v>
      </c>
      <c r="K32" s="51">
        <f>M15-J32</f>
        <v>3.1327227570159266E-3</v>
      </c>
      <c r="L32" s="43">
        <f>K32/N15</f>
        <v>0.41817439273014062</v>
      </c>
      <c r="M32" s="45">
        <f t="shared" si="19"/>
        <v>0.17486982273522189</v>
      </c>
      <c r="N32" s="1"/>
      <c r="O32" s="1"/>
      <c r="P32" s="35">
        <v>14</v>
      </c>
      <c r="Q32" s="38">
        <f t="shared" si="20"/>
        <v>0.12152539149989183</v>
      </c>
      <c r="R32" s="52">
        <f>Q32-V15</f>
        <v>9.8587248332251548E-3</v>
      </c>
      <c r="S32" s="50">
        <f>R32/W15</f>
        <v>4.5238957824448169</v>
      </c>
      <c r="T32" s="45">
        <f t="shared" si="21"/>
        <v>20.465633050422003</v>
      </c>
      <c r="U32" s="1"/>
      <c r="V32" s="1"/>
      <c r="W32" s="13" t="s">
        <v>15</v>
      </c>
      <c r="X32" s="7">
        <v>90</v>
      </c>
      <c r="Y32" s="8">
        <v>0.5</v>
      </c>
      <c r="AB32" s="2" t="s">
        <v>24</v>
      </c>
      <c r="AC32" s="27" t="s">
        <v>31</v>
      </c>
    </row>
    <row r="33" spans="1:30" ht="16" thickBot="1" x14ac:dyDescent="0.25">
      <c r="A33" s="1"/>
      <c r="B33" s="35"/>
      <c r="C33" s="38"/>
      <c r="D33" s="40"/>
      <c r="E33" s="43"/>
      <c r="F33" s="45"/>
      <c r="G33" s="1"/>
      <c r="H33" s="1"/>
      <c r="I33" s="35"/>
      <c r="J33" s="38"/>
      <c r="K33" s="51"/>
      <c r="L33" s="43"/>
      <c r="M33" s="45"/>
      <c r="N33" s="1"/>
      <c r="O33" s="1"/>
      <c r="P33" s="35"/>
      <c r="Q33" s="38"/>
      <c r="R33" s="52"/>
      <c r="S33" s="50"/>
      <c r="T33" s="45"/>
      <c r="U33" s="1"/>
      <c r="V33" s="1"/>
      <c r="W33" s="1"/>
      <c r="X33" s="1"/>
      <c r="Y33" s="1"/>
      <c r="AB33" s="1"/>
      <c r="AC33" s="63">
        <v>53</v>
      </c>
    </row>
    <row r="34" spans="1:30" ht="16" thickBot="1" x14ac:dyDescent="0.25">
      <c r="A34" s="1"/>
      <c r="B34" s="35">
        <v>16</v>
      </c>
      <c r="C34" s="38">
        <f t="shared" si="16"/>
        <v>0.36673107309678749</v>
      </c>
      <c r="D34" s="40">
        <f>D16-C34</f>
        <v>4.326892690321249E-2</v>
      </c>
      <c r="E34" s="43">
        <f>D34/E16</f>
        <v>3.9052559542947169</v>
      </c>
      <c r="F34" s="45">
        <f t="shared" si="17"/>
        <v>15.25102406855434</v>
      </c>
      <c r="G34" s="1"/>
      <c r="H34" s="1"/>
      <c r="I34" s="35">
        <v>16</v>
      </c>
      <c r="J34" s="38">
        <f t="shared" si="18"/>
        <v>0.17483244383325167</v>
      </c>
      <c r="K34" s="48">
        <f>M16-J34</f>
        <v>2.5167556166748345E-2</v>
      </c>
      <c r="L34" s="50">
        <f>K34/N16</f>
        <v>3.1126212932760091</v>
      </c>
      <c r="M34" s="45">
        <f t="shared" si="19"/>
        <v>9.688411315355216</v>
      </c>
      <c r="N34" s="1"/>
      <c r="O34" s="1"/>
      <c r="P34" s="35">
        <v>16</v>
      </c>
      <c r="Q34" s="38">
        <f t="shared" si="20"/>
        <v>0.13888616171416207</v>
      </c>
      <c r="R34" s="52">
        <f>Q34-V16</f>
        <v>-1.0002727174726833E-2</v>
      </c>
      <c r="S34" s="50">
        <f>R34/W16</f>
        <v>-3.6307180498306915</v>
      </c>
      <c r="T34" s="45">
        <f t="shared" si="21"/>
        <v>13.18211355736638</v>
      </c>
      <c r="U34" s="1"/>
      <c r="V34" s="1"/>
      <c r="W34" s="1"/>
      <c r="X34" s="1"/>
      <c r="Y34" s="1"/>
      <c r="AB34" s="1"/>
      <c r="AC34" s="63">
        <v>50</v>
      </c>
    </row>
    <row r="35" spans="1:30" ht="16" thickBot="1" x14ac:dyDescent="0.25">
      <c r="A35" s="1"/>
      <c r="B35" s="36"/>
      <c r="C35" s="38"/>
      <c r="D35" s="41"/>
      <c r="E35" s="47"/>
      <c r="F35" s="46"/>
      <c r="G35" s="1"/>
      <c r="H35" s="1"/>
      <c r="I35" s="36"/>
      <c r="J35" s="38"/>
      <c r="K35" s="59"/>
      <c r="L35" s="60"/>
      <c r="M35" s="46"/>
      <c r="N35" s="1"/>
      <c r="O35" s="1"/>
      <c r="P35" s="36"/>
      <c r="Q35" s="38"/>
      <c r="R35" s="59"/>
      <c r="S35" s="60"/>
      <c r="T35" s="46"/>
      <c r="U35" s="1"/>
      <c r="V35" s="1"/>
      <c r="W35" s="1"/>
      <c r="X35" s="1"/>
      <c r="Y35" s="1"/>
      <c r="AB35" s="1"/>
      <c r="AC35" s="63">
        <v>47</v>
      </c>
    </row>
    <row r="36" spans="1:30" ht="19" thickBot="1" x14ac:dyDescent="0.3">
      <c r="A36" s="1"/>
      <c r="B36" s="1"/>
      <c r="C36" s="1"/>
      <c r="D36" s="1"/>
      <c r="E36" s="31" t="s">
        <v>22</v>
      </c>
      <c r="F36" s="58">
        <f>SUM(F20:F35)/11</f>
        <v>5.9348336596013409</v>
      </c>
      <c r="G36" s="1"/>
      <c r="H36" s="1"/>
      <c r="I36" s="1"/>
      <c r="J36" s="1"/>
      <c r="K36" s="1"/>
      <c r="L36" s="31" t="s">
        <v>22</v>
      </c>
      <c r="M36" s="58">
        <f>SUM(M20:M35)/6</f>
        <v>4.1605873677237772</v>
      </c>
      <c r="O36" s="1"/>
      <c r="P36" s="1"/>
      <c r="Q36" s="1"/>
      <c r="R36" s="1"/>
      <c r="S36" s="31" t="s">
        <v>22</v>
      </c>
      <c r="T36" s="58">
        <f>SUM(T20:T35)/6</f>
        <v>21.730121647749865</v>
      </c>
      <c r="U36" s="1"/>
      <c r="V36" s="1"/>
      <c r="W36" s="1"/>
      <c r="X36" s="1"/>
      <c r="Y36" s="1"/>
      <c r="AB36" s="1"/>
      <c r="AC36" s="63">
        <v>56</v>
      </c>
    </row>
    <row r="37" spans="1:30" ht="16" thickBo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AB37" s="1"/>
      <c r="AC37" s="63">
        <v>56</v>
      </c>
    </row>
    <row r="38" spans="1:30" ht="16" thickBot="1" x14ac:dyDescent="0.25">
      <c r="A38" s="1"/>
      <c r="B38" s="1"/>
      <c r="C38" s="1"/>
      <c r="D38" s="1"/>
      <c r="E38" s="1"/>
      <c r="F38" s="76">
        <v>2.1292993709564373E-3</v>
      </c>
      <c r="G38" s="1"/>
      <c r="H38" s="1"/>
      <c r="I38" s="1"/>
      <c r="J38" s="1"/>
      <c r="K38" s="1"/>
      <c r="L38" s="1"/>
      <c r="M38" s="76">
        <v>1.7083014917976815E-3</v>
      </c>
      <c r="N38" s="1"/>
      <c r="O38" s="1"/>
      <c r="P38" s="1"/>
      <c r="Q38" s="1"/>
      <c r="R38" s="1"/>
      <c r="S38" s="1"/>
      <c r="T38" s="76">
        <v>1.8023969417446609E-3</v>
      </c>
      <c r="U38" s="1"/>
      <c r="V38" s="1"/>
      <c r="W38" s="1"/>
      <c r="X38" s="1"/>
      <c r="Y38" s="1"/>
      <c r="AB38" s="1"/>
      <c r="AC38" s="57">
        <f>SUM(AC33:AC37)/5</f>
        <v>52.4</v>
      </c>
    </row>
    <row r="39" spans="1:3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3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3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3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9" spans="1:19" x14ac:dyDescent="0.2">
      <c r="G59" s="70"/>
      <c r="H59" s="72"/>
      <c r="I59" s="70"/>
      <c r="J59" s="71"/>
      <c r="K59" s="71"/>
      <c r="L59" s="71"/>
    </row>
    <row r="60" spans="1:19" x14ac:dyDescent="0.2">
      <c r="G60" s="70"/>
      <c r="H60" s="72"/>
      <c r="I60" s="73"/>
      <c r="J60" s="73"/>
      <c r="K60" s="74"/>
      <c r="L60" s="75"/>
    </row>
    <row r="61" spans="1:19" x14ac:dyDescent="0.2">
      <c r="G61" s="70"/>
      <c r="H61" s="72"/>
      <c r="I61" s="73"/>
      <c r="J61" s="73"/>
      <c r="K61" s="74"/>
      <c r="L61" s="75"/>
    </row>
    <row r="62" spans="1:19" x14ac:dyDescent="0.2">
      <c r="G62" s="70"/>
      <c r="H62" s="72"/>
      <c r="I62" s="73"/>
      <c r="J62" s="73"/>
      <c r="K62" s="74"/>
      <c r="L62" s="75"/>
    </row>
    <row r="63" spans="1:19" x14ac:dyDescent="0.2">
      <c r="G63" s="70"/>
      <c r="H63" s="72"/>
      <c r="I63" s="73"/>
      <c r="J63" s="73"/>
      <c r="K63" s="74"/>
      <c r="L63" s="75"/>
    </row>
    <row r="64" spans="1:19" x14ac:dyDescent="0.2">
      <c r="G64" s="70"/>
      <c r="H64" s="72"/>
      <c r="I64" s="73"/>
      <c r="J64" s="73"/>
      <c r="K64" s="74"/>
      <c r="L64" s="75"/>
    </row>
    <row r="65" spans="7:12" x14ac:dyDescent="0.2">
      <c r="G65" s="70"/>
      <c r="H65" s="72"/>
      <c r="I65" s="73"/>
      <c r="J65" s="73"/>
      <c r="K65" s="74"/>
      <c r="L65" s="75"/>
    </row>
    <row r="66" spans="7:12" x14ac:dyDescent="0.2">
      <c r="G66" s="70"/>
      <c r="H66" s="72"/>
      <c r="I66" s="73"/>
      <c r="J66" s="73"/>
      <c r="K66" s="74"/>
      <c r="L66" s="75"/>
    </row>
    <row r="67" spans="7:12" x14ac:dyDescent="0.2">
      <c r="G67" s="70"/>
      <c r="H67" s="72"/>
      <c r="I67" s="73"/>
      <c r="J67" s="73"/>
      <c r="K67" s="74"/>
      <c r="L67" s="75"/>
    </row>
    <row r="68" spans="7:12" x14ac:dyDescent="0.2">
      <c r="G68" s="70"/>
      <c r="H68" s="72"/>
      <c r="I68" s="73"/>
      <c r="J68" s="73"/>
      <c r="K68" s="74"/>
      <c r="L68" s="75"/>
    </row>
    <row r="69" spans="7:12" x14ac:dyDescent="0.2">
      <c r="G69" s="70"/>
      <c r="H69" s="72"/>
      <c r="I69" s="73"/>
      <c r="J69" s="73"/>
      <c r="K69" s="74"/>
      <c r="L69" s="75"/>
    </row>
    <row r="70" spans="7:12" x14ac:dyDescent="0.2">
      <c r="G70" s="70"/>
      <c r="H70" s="72"/>
      <c r="I70" s="73"/>
      <c r="J70" s="73"/>
      <c r="K70" s="74"/>
      <c r="L70" s="75"/>
    </row>
    <row r="71" spans="7:12" x14ac:dyDescent="0.2">
      <c r="G71" s="70"/>
      <c r="H71" s="72"/>
      <c r="I71" s="73"/>
      <c r="J71" s="73"/>
      <c r="K71" s="74"/>
      <c r="L71" s="75"/>
    </row>
    <row r="72" spans="7:12" x14ac:dyDescent="0.2">
      <c r="G72" s="70"/>
      <c r="H72" s="72"/>
      <c r="I72" s="73"/>
      <c r="J72" s="73"/>
      <c r="K72" s="74"/>
      <c r="L72" s="75"/>
    </row>
    <row r="73" spans="7:12" x14ac:dyDescent="0.2">
      <c r="G73" s="70"/>
      <c r="H73" s="72"/>
      <c r="I73" s="73"/>
      <c r="J73" s="73"/>
      <c r="K73" s="74"/>
      <c r="L73" s="75"/>
    </row>
    <row r="74" spans="7:12" x14ac:dyDescent="0.2">
      <c r="G74" s="70"/>
      <c r="H74" s="72"/>
      <c r="I74" s="73"/>
      <c r="J74" s="73"/>
      <c r="K74" s="74"/>
      <c r="L74" s="75"/>
    </row>
    <row r="75" spans="7:12" x14ac:dyDescent="0.2">
      <c r="G75" s="70"/>
      <c r="H75" s="72"/>
      <c r="I75" s="73"/>
      <c r="J75" s="73"/>
      <c r="K75" s="74"/>
      <c r="L75" s="75"/>
    </row>
    <row r="76" spans="7:12" x14ac:dyDescent="0.2">
      <c r="G76" s="70"/>
      <c r="H76" s="70"/>
      <c r="I76" s="70"/>
      <c r="J76" s="70"/>
      <c r="K76" s="71"/>
      <c r="L76" s="70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2016-11-21T21:10:00Z</dcterms:modified>
</cp:coreProperties>
</file>