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optical_fourier_transforms/results/"/>
    </mc:Choice>
  </mc:AlternateContent>
  <bookViews>
    <workbookView xWindow="0" yWindow="460" windowWidth="12800" windowHeight="14680" activeTab="2"/>
  </bookViews>
  <sheets>
    <sheet name="not sure what this was" sheetId="1" r:id="rId1"/>
    <sheet name="nicer formatting" sheetId="3" r:id="rId2"/>
    <sheet name="actual sheet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G6" i="2"/>
  <c r="F7" i="2"/>
  <c r="J6" i="2"/>
  <c r="I6" i="2"/>
  <c r="H2" i="2"/>
  <c r="J2" i="2"/>
  <c r="F6" i="2"/>
  <c r="E7" i="2"/>
  <c r="E6" i="2"/>
  <c r="H6" i="2"/>
  <c r="D6" i="2"/>
  <c r="J8" i="2"/>
  <c r="D8" i="3"/>
  <c r="D7" i="3"/>
  <c r="D6" i="3"/>
  <c r="M7" i="2"/>
  <c r="M8" i="2"/>
  <c r="M6" i="2"/>
  <c r="P8" i="2"/>
  <c r="P7" i="2"/>
  <c r="L8" i="2"/>
  <c r="L6" i="2"/>
  <c r="I8" i="2"/>
  <c r="F8" i="2"/>
  <c r="G8" i="2"/>
  <c r="I7" i="2"/>
  <c r="D7" i="2"/>
  <c r="D8" i="2"/>
  <c r="H7" i="2"/>
  <c r="K7" i="2"/>
  <c r="B8" i="2"/>
  <c r="B7" i="2"/>
  <c r="B6" i="2"/>
  <c r="G16" i="1"/>
  <c r="G17" i="1"/>
  <c r="G18" i="1"/>
  <c r="B7" i="1"/>
  <c r="C7" i="1"/>
  <c r="D7" i="1"/>
  <c r="E7" i="1"/>
  <c r="G7" i="1"/>
  <c r="B6" i="1"/>
  <c r="C6" i="1"/>
  <c r="D6" i="1"/>
  <c r="D9" i="1"/>
  <c r="E9" i="1"/>
  <c r="G9" i="1"/>
  <c r="D10" i="1"/>
  <c r="D13" i="1"/>
  <c r="E13" i="1"/>
  <c r="G13" i="1"/>
  <c r="D14" i="1"/>
  <c r="E14" i="1"/>
  <c r="G14" i="1"/>
  <c r="D16" i="1"/>
  <c r="B5" i="1"/>
  <c r="C5" i="1"/>
  <c r="D5" i="1"/>
  <c r="E10" i="1"/>
  <c r="G10" i="1"/>
  <c r="C8" i="1"/>
  <c r="D8" i="1"/>
  <c r="E8" i="1"/>
  <c r="G8" i="1"/>
  <c r="C9" i="1"/>
  <c r="C10" i="1"/>
  <c r="C11" i="1"/>
  <c r="D11" i="1"/>
  <c r="E11" i="1"/>
  <c r="G11" i="1"/>
  <c r="C12" i="1"/>
  <c r="D12" i="1"/>
  <c r="E12" i="1"/>
  <c r="G12" i="1"/>
  <c r="C13" i="1"/>
  <c r="C14" i="1"/>
  <c r="C15" i="1"/>
  <c r="D15" i="1"/>
  <c r="E15" i="1"/>
  <c r="G15" i="1"/>
  <c r="E8" i="2"/>
  <c r="H8" i="2"/>
  <c r="K8" i="2"/>
  <c r="E6" i="1"/>
  <c r="G6" i="1"/>
  <c r="E5" i="1"/>
  <c r="G5" i="1"/>
  <c r="K6" i="2"/>
</calcChain>
</file>

<file path=xl/sharedStrings.xml><?xml version="1.0" encoding="utf-8"?>
<sst xmlns="http://schemas.openxmlformats.org/spreadsheetml/2006/main" count="37" uniqueCount="35">
  <si>
    <t>F Spacing (Pixels)</t>
  </si>
  <si>
    <t>F Spacing (m)</t>
  </si>
  <si>
    <t>R Spacing (m)</t>
  </si>
  <si>
    <t>Vernier Spacing (m)</t>
  </si>
  <si>
    <t xml:space="preserve">Grating </t>
  </si>
  <si>
    <t>R Sp Freq (m^-1)</t>
  </si>
  <si>
    <t>R spacing (mm)</t>
  </si>
  <si>
    <t>pixel size REAL</t>
  </si>
  <si>
    <t xml:space="preserve">pixel szie FOURIER </t>
  </si>
  <si>
    <t>Grating</t>
  </si>
  <si>
    <t xml:space="preserve">F Spacing, u (m-1) </t>
  </si>
  <si>
    <t>R Spacing, x (m)</t>
  </si>
  <si>
    <t>R Spacing,x (mm)</t>
  </si>
  <si>
    <t>F Spacing, u (pixels)</t>
  </si>
  <si>
    <t>error(mm)</t>
  </si>
  <si>
    <t>real slit (mm)</t>
  </si>
  <si>
    <t>real dark (mm)</t>
  </si>
  <si>
    <t>real both (mm)</t>
  </si>
  <si>
    <t>spacing +error (mm)</t>
  </si>
  <si>
    <t>results agree because things were</t>
  </si>
  <si>
    <t>defined on this results</t>
  </si>
  <si>
    <t>never recored</t>
  </si>
  <si>
    <t>Nicer formatting</t>
  </si>
  <si>
    <t>error (pixels)</t>
  </si>
  <si>
    <t>Real Spacing (mm)</t>
  </si>
  <si>
    <t>error (mm)</t>
  </si>
  <si>
    <t>Fourier Spacing, u (pixels)</t>
  </si>
  <si>
    <t>relative error (alpha_R(P))</t>
  </si>
  <si>
    <t>error (alpha_u)</t>
  </si>
  <si>
    <t>relative error (alpha_R(u))</t>
  </si>
  <si>
    <t>error (alpha_(u^-1))</t>
  </si>
  <si>
    <t>relative error (alpha_[R(P)+R(u)])</t>
  </si>
  <si>
    <t>error (m) (alpha_x)</t>
  </si>
  <si>
    <t>error (alpha_P)</t>
  </si>
  <si>
    <t>pixel size F (m),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</si>
</sst>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  <xf numFmtId="0" fontId="0" fillId="4" borderId="0" xfId="0" applyFill="1"/>
    <xf numFmtId="0" fontId="0" fillId="5" borderId="0" xfId="0" applyFill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0" borderId="5" xfId="0" applyBorder="1"/>
    <xf numFmtId="1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5">
    <cellStyle name="Bad" xfId="2" builtinId="27"/>
    <cellStyle name="Followed Hyperlink" xfId="4" builtinId="9" hidden="1"/>
    <cellStyle name="Good" xfId="1" builtinId="26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0</xdr:row>
      <xdr:rowOff>85725</xdr:rowOff>
    </xdr:from>
    <xdr:to>
      <xdr:col>3</xdr:col>
      <xdr:colOff>1000125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8F45EDE-2F68-4CB0-B7EF-36B8E85F8869}"/>
            </a:ext>
          </a:extLst>
        </xdr:cNvPr>
        <xdr:cNvSpPr txBox="1"/>
      </xdr:nvSpPr>
      <xdr:spPr>
        <a:xfrm>
          <a:off x="1590675" y="85725"/>
          <a:ext cx="2038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error due</a:t>
          </a:r>
          <a:r>
            <a:rPr lang="en-GB" sz="1100" baseline="0"/>
            <a:t> to mutiple readings and using half the spread</a:t>
          </a:r>
          <a:endParaRPr lang="en-GB" sz="1100"/>
        </a:p>
      </xdr:txBody>
    </xdr:sp>
    <xdr:clientData/>
  </xdr:twoCellAnchor>
  <xdr:twoCellAnchor>
    <xdr:from>
      <xdr:col>3</xdr:col>
      <xdr:colOff>257175</xdr:colOff>
      <xdr:row>10</xdr:row>
      <xdr:rowOff>76200</xdr:rowOff>
    </xdr:from>
    <xdr:to>
      <xdr:col>4</xdr:col>
      <xdr:colOff>866775</xdr:colOff>
      <xdr:row>18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D4F7BF8A-3424-4DE5-BDCA-A8C74F8CB819}"/>
            </a:ext>
          </a:extLst>
        </xdr:cNvPr>
        <xdr:cNvSpPr txBox="1"/>
      </xdr:nvSpPr>
      <xdr:spPr>
        <a:xfrm>
          <a:off x="2886075" y="1981200"/>
          <a:ext cx="29241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error</a:t>
          </a:r>
          <a:r>
            <a:rPr lang="en-GB" sz="1100" baseline="0"/>
            <a:t> in pixel size is found by using the 2nd grating to find fourier pixel size and error. this was then used to find the real spacing  and errors. 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14.6640625" bestFit="1" customWidth="1"/>
    <col min="3" max="3" width="12.6640625" bestFit="1" customWidth="1"/>
    <col min="4" max="5" width="14.33203125" bestFit="1" customWidth="1"/>
    <col min="6" max="6" width="16.6640625" bestFit="1" customWidth="1"/>
    <col min="7" max="7" width="13.33203125" bestFit="1" customWidth="1"/>
  </cols>
  <sheetData>
    <row r="1" spans="1:8" x14ac:dyDescent="0.2">
      <c r="C1" t="s">
        <v>7</v>
      </c>
      <c r="D1" s="1">
        <v>5.2000000000000002E-6</v>
      </c>
      <c r="F1" t="s">
        <v>8</v>
      </c>
      <c r="G1">
        <v>19.8</v>
      </c>
    </row>
    <row r="4" spans="1:8" x14ac:dyDescent="0.2">
      <c r="A4" t="s">
        <v>4</v>
      </c>
      <c r="B4" t="s">
        <v>0</v>
      </c>
      <c r="C4" t="s">
        <v>1</v>
      </c>
      <c r="D4" t="s">
        <v>2</v>
      </c>
      <c r="E4" t="s">
        <v>5</v>
      </c>
      <c r="F4" t="s">
        <v>3</v>
      </c>
      <c r="G4" t="s">
        <v>6</v>
      </c>
    </row>
    <row r="5" spans="1:8" x14ac:dyDescent="0.2">
      <c r="A5">
        <v>1</v>
      </c>
      <c r="B5">
        <f>(4723.79-427.722)/17</f>
        <v>252.70988235294118</v>
      </c>
      <c r="C5">
        <f>B5*$D$1</f>
        <v>1.3140913882352943E-3</v>
      </c>
      <c r="D5">
        <f>2*PI()/C5</f>
        <v>4781.3914339833964</v>
      </c>
      <c r="E5">
        <f>1/D5</f>
        <v>2.0914414011213801E-4</v>
      </c>
      <c r="G5" s="3">
        <f>E5*10^3</f>
        <v>0.209144140112138</v>
      </c>
      <c r="H5" s="2">
        <v>0.2</v>
      </c>
    </row>
    <row r="6" spans="1:8" x14ac:dyDescent="0.2">
      <c r="A6">
        <v>2</v>
      </c>
      <c r="B6">
        <f>(5025.47-102.823)/20</f>
        <v>246.13235</v>
      </c>
      <c r="C6">
        <f>B6*$G$1</f>
        <v>4873.4205300000003</v>
      </c>
      <c r="D6">
        <f>1/C6</f>
        <v>2.0519468694403845E-4</v>
      </c>
      <c r="E6">
        <f t="shared" ref="E6:E15" si="0">1/D6</f>
        <v>4873.4205300000003</v>
      </c>
      <c r="F6" s="1"/>
      <c r="G6" s="3">
        <f>D6*10^3</f>
        <v>0.20519468694403845</v>
      </c>
      <c r="H6" s="2">
        <v>0.25</v>
      </c>
    </row>
    <row r="7" spans="1:8" x14ac:dyDescent="0.2">
      <c r="A7">
        <v>3</v>
      </c>
      <c r="B7">
        <f>(6026.21-70.5645)/11</f>
        <v>541.42231818181813</v>
      </c>
      <c r="C7">
        <f t="shared" ref="C7:C15" si="1">B7*$D$1</f>
        <v>2.8153960545454545E-3</v>
      </c>
      <c r="D7">
        <f t="shared" ref="D7:D16" si="2">2*PI()/C7</f>
        <v>2231.7234184637678</v>
      </c>
      <c r="E7">
        <f t="shared" si="0"/>
        <v>4.4808419884232852E-4</v>
      </c>
      <c r="G7" s="3">
        <f t="shared" ref="G7:G18" si="3">E7*10^3</f>
        <v>0.44808419884232853</v>
      </c>
      <c r="H7" s="2">
        <v>0.14000000000000001</v>
      </c>
    </row>
    <row r="8" spans="1:8" x14ac:dyDescent="0.2">
      <c r="C8">
        <f t="shared" si="1"/>
        <v>0</v>
      </c>
      <c r="D8" t="e">
        <f t="shared" si="2"/>
        <v>#DIV/0!</v>
      </c>
      <c r="E8" t="e">
        <f t="shared" si="0"/>
        <v>#DIV/0!</v>
      </c>
      <c r="G8" s="3" t="e">
        <f t="shared" si="3"/>
        <v>#DIV/0!</v>
      </c>
      <c r="H8" s="2"/>
    </row>
    <row r="9" spans="1:8" x14ac:dyDescent="0.2">
      <c r="C9">
        <f t="shared" si="1"/>
        <v>0</v>
      </c>
      <c r="D9" t="e">
        <f t="shared" si="2"/>
        <v>#DIV/0!</v>
      </c>
      <c r="E9" t="e">
        <f t="shared" si="0"/>
        <v>#DIV/0!</v>
      </c>
      <c r="G9" s="3" t="e">
        <f t="shared" si="3"/>
        <v>#DIV/0!</v>
      </c>
    </row>
    <row r="10" spans="1:8" x14ac:dyDescent="0.2">
      <c r="C10">
        <f t="shared" si="1"/>
        <v>0</v>
      </c>
      <c r="D10" t="e">
        <f t="shared" si="2"/>
        <v>#DIV/0!</v>
      </c>
      <c r="E10" t="e">
        <f t="shared" si="0"/>
        <v>#DIV/0!</v>
      </c>
      <c r="G10" s="3" t="e">
        <f t="shared" si="3"/>
        <v>#DIV/0!</v>
      </c>
    </row>
    <row r="11" spans="1:8" x14ac:dyDescent="0.2">
      <c r="C11">
        <f t="shared" si="1"/>
        <v>0</v>
      </c>
      <c r="D11" t="e">
        <f t="shared" si="2"/>
        <v>#DIV/0!</v>
      </c>
      <c r="E11" t="e">
        <f t="shared" si="0"/>
        <v>#DIV/0!</v>
      </c>
      <c r="G11" s="3" t="e">
        <f t="shared" si="3"/>
        <v>#DIV/0!</v>
      </c>
    </row>
    <row r="12" spans="1:8" x14ac:dyDescent="0.2">
      <c r="C12">
        <f t="shared" si="1"/>
        <v>0</v>
      </c>
      <c r="D12" t="e">
        <f t="shared" si="2"/>
        <v>#DIV/0!</v>
      </c>
      <c r="E12" t="e">
        <f t="shared" si="0"/>
        <v>#DIV/0!</v>
      </c>
      <c r="G12" s="3" t="e">
        <f t="shared" si="3"/>
        <v>#DIV/0!</v>
      </c>
    </row>
    <row r="13" spans="1:8" x14ac:dyDescent="0.2">
      <c r="C13">
        <f t="shared" si="1"/>
        <v>0</v>
      </c>
      <c r="D13" t="e">
        <f t="shared" si="2"/>
        <v>#DIV/0!</v>
      </c>
      <c r="E13" t="e">
        <f t="shared" si="0"/>
        <v>#DIV/0!</v>
      </c>
      <c r="G13" s="3" t="e">
        <f t="shared" si="3"/>
        <v>#DIV/0!</v>
      </c>
    </row>
    <row r="14" spans="1:8" x14ac:dyDescent="0.2">
      <c r="C14">
        <f t="shared" si="1"/>
        <v>0</v>
      </c>
      <c r="D14" t="e">
        <f t="shared" si="2"/>
        <v>#DIV/0!</v>
      </c>
      <c r="E14" t="e">
        <f t="shared" si="0"/>
        <v>#DIV/0!</v>
      </c>
      <c r="G14" s="3" t="e">
        <f t="shared" si="3"/>
        <v>#DIV/0!</v>
      </c>
    </row>
    <row r="15" spans="1:8" x14ac:dyDescent="0.2">
      <c r="C15">
        <f t="shared" si="1"/>
        <v>0</v>
      </c>
      <c r="D15" t="e">
        <f t="shared" si="2"/>
        <v>#DIV/0!</v>
      </c>
      <c r="E15" t="e">
        <f t="shared" si="0"/>
        <v>#DIV/0!</v>
      </c>
      <c r="G15" s="3" t="e">
        <f t="shared" si="3"/>
        <v>#DIV/0!</v>
      </c>
    </row>
    <row r="16" spans="1:8" x14ac:dyDescent="0.2">
      <c r="D16" t="e">
        <f t="shared" si="2"/>
        <v>#DIV/0!</v>
      </c>
      <c r="G16" s="3">
        <f t="shared" si="3"/>
        <v>0</v>
      </c>
    </row>
    <row r="17" spans="7:7" x14ac:dyDescent="0.2">
      <c r="G17" s="3">
        <f t="shared" si="3"/>
        <v>0</v>
      </c>
    </row>
    <row r="18" spans="7:7" x14ac:dyDescent="0.2">
      <c r="G18" s="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C5:G8"/>
    </sheetView>
  </sheetViews>
  <sheetFormatPr baseColWidth="10" defaultColWidth="8.83203125" defaultRowHeight="15" x14ac:dyDescent="0.2"/>
  <cols>
    <col min="1" max="1" width="15.6640625" bestFit="1" customWidth="1"/>
    <col min="4" max="4" width="24.33203125" bestFit="1" customWidth="1"/>
    <col min="5" max="5" width="12.5" bestFit="1" customWidth="1"/>
    <col min="6" max="6" width="17.5" bestFit="1" customWidth="1"/>
    <col min="7" max="7" width="10.6640625" bestFit="1" customWidth="1"/>
  </cols>
  <sheetData>
    <row r="1" spans="1:7" x14ac:dyDescent="0.2">
      <c r="A1" t="s">
        <v>22</v>
      </c>
    </row>
    <row r="5" spans="1:7" x14ac:dyDescent="0.2">
      <c r="C5" s="18" t="s">
        <v>4</v>
      </c>
      <c r="D5" s="18" t="s">
        <v>26</v>
      </c>
      <c r="E5" s="18" t="s">
        <v>23</v>
      </c>
      <c r="F5" s="19" t="s">
        <v>24</v>
      </c>
      <c r="G5" s="20" t="s">
        <v>25</v>
      </c>
    </row>
    <row r="6" spans="1:7" x14ac:dyDescent="0.2">
      <c r="C6" s="6">
        <v>1</v>
      </c>
      <c r="D6" s="7">
        <f>(4723.79-427.722)/17</f>
        <v>252.70988235294118</v>
      </c>
      <c r="E6" s="8">
        <v>22</v>
      </c>
      <c r="F6" s="9">
        <v>0.10713692020238</v>
      </c>
      <c r="G6" s="10">
        <v>2.6466459016870839E-2</v>
      </c>
    </row>
    <row r="7" spans="1:7" x14ac:dyDescent="0.2">
      <c r="C7" s="6">
        <v>2</v>
      </c>
      <c r="D7" s="7">
        <f>(5025.47-102.823)/20</f>
        <v>246.13235</v>
      </c>
      <c r="E7" s="8">
        <v>17</v>
      </c>
      <c r="F7" s="11">
        <v>0.11</v>
      </c>
      <c r="G7" s="12">
        <v>0.01</v>
      </c>
    </row>
    <row r="8" spans="1:7" x14ac:dyDescent="0.2">
      <c r="C8" s="13">
        <v>3</v>
      </c>
      <c r="D8" s="14">
        <f>(6026.21-70.5645)/11</f>
        <v>541.42231818181813</v>
      </c>
      <c r="E8" s="15">
        <v>28</v>
      </c>
      <c r="F8" s="16">
        <v>5.0006358420762287E-2</v>
      </c>
      <c r="G8" s="17">
        <v>1.0586009005001187E-2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D1" zoomScaleNormal="55" zoomScalePageLayoutView="55" workbookViewId="0">
      <selection activeCell="D6" sqref="D6"/>
    </sheetView>
  </sheetViews>
  <sheetFormatPr baseColWidth="10" defaultColWidth="8.83203125" defaultRowHeight="15" x14ac:dyDescent="0.2"/>
  <cols>
    <col min="2" max="2" width="24.5" customWidth="1"/>
    <col min="3" max="3" width="12.33203125" bestFit="1" customWidth="1"/>
    <col min="4" max="4" width="20.5" bestFit="1" customWidth="1"/>
    <col min="5" max="5" width="15.6640625" bestFit="1" customWidth="1"/>
    <col min="6" max="6" width="15.83203125" bestFit="1" customWidth="1"/>
    <col min="7" max="7" width="25.6640625" bestFit="1" customWidth="1"/>
    <col min="8" max="9" width="17.33203125" customWidth="1"/>
    <col min="10" max="10" width="25.6640625" bestFit="1" customWidth="1"/>
    <col min="11" max="11" width="19.1640625" customWidth="1"/>
    <col min="12" max="12" width="12" bestFit="1" customWidth="1"/>
    <col min="13" max="13" width="20.6640625" bestFit="1" customWidth="1"/>
    <col min="14" max="14" width="12.83203125" bestFit="1" customWidth="1"/>
    <col min="15" max="15" width="14.1640625" bestFit="1" customWidth="1"/>
    <col min="16" max="16" width="13.6640625" customWidth="1"/>
    <col min="17" max="17" width="23.33203125" customWidth="1"/>
    <col min="18" max="18" width="16.5" customWidth="1"/>
  </cols>
  <sheetData>
    <row r="1" spans="1:16" x14ac:dyDescent="0.2">
      <c r="H1" t="s">
        <v>34</v>
      </c>
      <c r="I1" t="s">
        <v>33</v>
      </c>
      <c r="J1" t="s">
        <v>27</v>
      </c>
    </row>
    <row r="2" spans="1:16" x14ac:dyDescent="0.2">
      <c r="H2">
        <f>E7/B7</f>
        <v>36.935043649926918</v>
      </c>
      <c r="I2">
        <f>H2*(G7+D7)</f>
        <v>5.9087804713215997</v>
      </c>
      <c r="J2">
        <f>I2/H2</f>
        <v>0.15997762253445424</v>
      </c>
    </row>
    <row r="5" spans="1:16" x14ac:dyDescent="0.2">
      <c r="A5" t="s">
        <v>9</v>
      </c>
      <c r="B5" t="s">
        <v>13</v>
      </c>
      <c r="C5" t="s">
        <v>28</v>
      </c>
      <c r="D5" t="s">
        <v>29</v>
      </c>
      <c r="E5" t="s">
        <v>10</v>
      </c>
      <c r="F5" t="s">
        <v>30</v>
      </c>
      <c r="G5" t="s">
        <v>31</v>
      </c>
      <c r="H5" t="s">
        <v>11</v>
      </c>
      <c r="I5" t="s">
        <v>32</v>
      </c>
      <c r="J5" t="s">
        <v>31</v>
      </c>
      <c r="K5" t="s">
        <v>12</v>
      </c>
      <c r="L5" t="s">
        <v>14</v>
      </c>
      <c r="M5" t="s">
        <v>18</v>
      </c>
      <c r="N5" t="s">
        <v>15</v>
      </c>
      <c r="O5" t="s">
        <v>16</v>
      </c>
      <c r="P5" t="s">
        <v>17</v>
      </c>
    </row>
    <row r="6" spans="1:16" x14ac:dyDescent="0.2">
      <c r="A6">
        <v>1</v>
      </c>
      <c r="B6">
        <f>(4723.79-427.722)/17</f>
        <v>252.70988235294118</v>
      </c>
      <c r="C6">
        <v>22</v>
      </c>
      <c r="D6">
        <f>C6/B6</f>
        <v>8.7056350132260471E-2</v>
      </c>
      <c r="E6">
        <f>B6*H2</f>
        <v>9333.850535473779</v>
      </c>
      <c r="F6">
        <f>E6*G6</f>
        <v>2305.7781780554301</v>
      </c>
      <c r="G6">
        <f>J2+D6</f>
        <v>0.24703397266671473</v>
      </c>
      <c r="H6">
        <f>1/E6</f>
        <v>1.0713692020238041E-4</v>
      </c>
      <c r="I6">
        <f>H6*J6</f>
        <v>2.6466459016870839E-5</v>
      </c>
      <c r="J6">
        <f>M2+G6</f>
        <v>0.24703397266671473</v>
      </c>
      <c r="K6">
        <f>H6*10^3</f>
        <v>0.10713692020238041</v>
      </c>
      <c r="L6">
        <f>I6*10^3</f>
        <v>2.6466459016870839E-2</v>
      </c>
      <c r="M6">
        <f>K6+L6</f>
        <v>0.13360337921925125</v>
      </c>
      <c r="N6" s="5"/>
      <c r="O6" s="5"/>
      <c r="P6">
        <v>0.20499999999999999</v>
      </c>
    </row>
    <row r="7" spans="1:16" x14ac:dyDescent="0.2">
      <c r="A7">
        <v>2</v>
      </c>
      <c r="B7">
        <f>(5025.47-102.823)/20</f>
        <v>246.13235</v>
      </c>
      <c r="C7">
        <v>17</v>
      </c>
      <c r="D7">
        <f t="shared" ref="D7:D8" si="0">C7/B7</f>
        <v>6.9068531625363347E-2</v>
      </c>
      <c r="E7">
        <f>1/H7</f>
        <v>9090.9090909090901</v>
      </c>
      <c r="F7">
        <f>E7*G7</f>
        <v>826.44628099173553</v>
      </c>
      <c r="G7">
        <v>9.0909090909090912E-2</v>
      </c>
      <c r="H7">
        <f>0.11*10^-3</f>
        <v>1.1E-4</v>
      </c>
      <c r="I7">
        <f>L7*10^-3</f>
        <v>1.0000000000000001E-5</v>
      </c>
      <c r="J7">
        <v>9.0909090909090912E-2</v>
      </c>
      <c r="K7" s="4">
        <f t="shared" ref="K7:K8" si="1">H7*10^3</f>
        <v>0.11</v>
      </c>
      <c r="L7" s="4">
        <v>0.01</v>
      </c>
      <c r="M7" s="4">
        <f t="shared" ref="M7:M8" si="2">K7+L7</f>
        <v>0.12</v>
      </c>
      <c r="N7" s="4">
        <v>0.11</v>
      </c>
      <c r="O7">
        <v>1.4800000000000001E-2</v>
      </c>
      <c r="P7">
        <f>O7+N7</f>
        <v>0.12479999999999999</v>
      </c>
    </row>
    <row r="8" spans="1:16" x14ac:dyDescent="0.2">
      <c r="A8">
        <v>3</v>
      </c>
      <c r="B8">
        <f>(6026.21-70.5645)/11</f>
        <v>541.42231818181813</v>
      </c>
      <c r="C8">
        <v>28</v>
      </c>
      <c r="D8">
        <f t="shared" si="0"/>
        <v>5.1715636869252887E-2</v>
      </c>
      <c r="E8">
        <f>B8*H2</f>
        <v>19997.456955090074</v>
      </c>
      <c r="F8">
        <f>G8*E8</f>
        <v>4233.3268426083505</v>
      </c>
      <c r="G8">
        <f>J2+D8</f>
        <v>0.21169325940370715</v>
      </c>
      <c r="H8">
        <f>1/E8</f>
        <v>5.000635842076229E-5</v>
      </c>
      <c r="I8">
        <f>J8*H8</f>
        <v>1.0586009005001187E-5</v>
      </c>
      <c r="J8">
        <f>M2+G8</f>
        <v>0.21169325940370715</v>
      </c>
      <c r="K8">
        <f t="shared" si="1"/>
        <v>5.0006358420762287E-2</v>
      </c>
      <c r="L8">
        <f>I8*10^3</f>
        <v>1.0586009005001187E-2</v>
      </c>
      <c r="M8">
        <f t="shared" si="2"/>
        <v>6.0592367425763474E-2</v>
      </c>
      <c r="N8">
        <v>7.6999999999999999E-2</v>
      </c>
      <c r="O8">
        <v>0.05</v>
      </c>
      <c r="P8">
        <f>O8+N8</f>
        <v>0.127</v>
      </c>
    </row>
    <row r="12" spans="1:16" x14ac:dyDescent="0.2">
      <c r="K12" s="4"/>
      <c r="L12" t="s">
        <v>19</v>
      </c>
      <c r="O12" s="5"/>
      <c r="P12" t="s">
        <v>21</v>
      </c>
    </row>
    <row r="13" spans="1:16" x14ac:dyDescent="0.2">
      <c r="L13" t="s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sure what this was</vt:lpstr>
      <vt:lpstr>nicer formatting</vt:lpstr>
      <vt:lpstr>actual sheet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 2 Labs pc</dc:creator>
  <cp:lastModifiedBy>Jacky Cao</cp:lastModifiedBy>
  <dcterms:created xsi:type="dcterms:W3CDTF">2017-02-24T14:09:41Z</dcterms:created>
  <dcterms:modified xsi:type="dcterms:W3CDTF">2017-03-27T13:16:42Z</dcterms:modified>
</cp:coreProperties>
</file>